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0" windowHeight="32760" activeTab="0"/>
  </bookViews>
  <sheets>
    <sheet name="FY25" sheetId="1" r:id="rId1"/>
  </sheets>
  <definedNames>
    <definedName name="_xlnm._FilterDatabase" localSheetId="0" hidden="1">'FY25'!$A$5:$AD$170</definedName>
    <definedName name="_xlfn._FV" hidden="1">#NAME?</definedName>
    <definedName name="_xlnm.Print_Area" localSheetId="0">'FY25'!$A$1:$AQ$178</definedName>
  </definedNames>
  <calcPr fullCalcOnLoad="1"/>
</workbook>
</file>

<file path=xl/comments1.xml><?xml version="1.0" encoding="utf-8"?>
<comments xmlns="http://schemas.openxmlformats.org/spreadsheetml/2006/main">
  <authors>
    <author>ANF</author>
    <author>Brown, Jacquiline (OSD)</author>
  </authors>
  <commentList>
    <comment ref="D44" authorId="0">
      <text>
        <r>
          <rPr>
            <b/>
            <sz val="9"/>
            <rFont val="Tahoma"/>
            <family val="2"/>
          </rPr>
          <t>ANF:</t>
        </r>
        <r>
          <rPr>
            <sz val="9"/>
            <rFont val="Tahoma"/>
            <family val="2"/>
          </rPr>
          <t xml:space="preserve">
AKA Durham Center</t>
        </r>
      </text>
    </comment>
    <comment ref="AE95" authorId="1">
      <text>
        <r>
          <rPr>
            <b/>
            <sz val="14"/>
            <rFont val="Tahoma"/>
            <family val="2"/>
          </rPr>
          <t>Brown, Jacquiline (OSD):</t>
        </r>
        <r>
          <rPr>
            <sz val="14"/>
            <rFont val="Tahoma"/>
            <family val="2"/>
          </rPr>
          <t xml:space="preserve">
ER &amp; SC 8/1/2021</t>
        </r>
      </text>
    </comment>
    <comment ref="A136" authorId="1">
      <text>
        <r>
          <rPr>
            <b/>
            <sz val="9"/>
            <rFont val="Tahoma"/>
            <family val="2"/>
          </rPr>
          <t>Brown, Jacquiline (OSD):</t>
        </r>
        <r>
          <rPr>
            <sz val="9"/>
            <rFont val="Tahoma"/>
            <family val="2"/>
          </rPr>
          <t xml:space="preserve">
Formerly Doctor Franklin Perkins</t>
        </r>
      </text>
    </comment>
    <comment ref="A137" authorId="1">
      <text>
        <r>
          <rPr>
            <b/>
            <sz val="9"/>
            <rFont val="Tahoma"/>
            <family val="2"/>
          </rPr>
          <t>Brown, Jacquiline (OSD):</t>
        </r>
        <r>
          <rPr>
            <sz val="9"/>
            <rFont val="Tahoma"/>
            <family val="2"/>
          </rPr>
          <t xml:space="preserve">
Formerly Doctor Franklin Perkins</t>
        </r>
      </text>
    </comment>
    <comment ref="A110" authorId="1">
      <text>
        <r>
          <rPr>
            <b/>
            <sz val="9"/>
            <rFont val="Tahoma"/>
            <family val="2"/>
          </rPr>
          <t>Brown, Jacquiline (OSD): was McLean Hospital, Inc.</t>
        </r>
        <r>
          <rPr>
            <sz val="9"/>
            <rFont val="Tahoma"/>
            <family val="2"/>
          </rPr>
          <t xml:space="preserve">
</t>
        </r>
      </text>
    </comment>
    <comment ref="A125" authorId="1">
      <text>
        <r>
          <rPr>
            <b/>
            <sz val="9"/>
            <rFont val="Tahoma"/>
            <family val="2"/>
          </rPr>
          <t>Brown, Jacquiline (OSD):</t>
        </r>
        <r>
          <rPr>
            <sz val="9"/>
            <rFont val="Tahoma"/>
            <family val="2"/>
          </rPr>
          <t xml:space="preserve">
formerly NE Pediatric Nursing Hom</t>
        </r>
      </text>
    </comment>
    <comment ref="A10" authorId="1">
      <text>
        <r>
          <rPr>
            <b/>
            <sz val="9"/>
            <rFont val="Tahoma"/>
            <family val="2"/>
          </rPr>
          <t>Brown, Jacquiline (OSD):</t>
        </r>
        <r>
          <rPr>
            <sz val="9"/>
            <rFont val="Tahoma"/>
            <family val="2"/>
          </rPr>
          <t xml:space="preserve">
formerly NE Behavioral Health</t>
        </r>
      </text>
    </comment>
    <comment ref="A15" authorId="1">
      <text>
        <r>
          <rPr>
            <b/>
            <sz val="9"/>
            <rFont val="Tahoma"/>
            <family val="0"/>
          </rPr>
          <t>Brown, Jacquiline (OSD): Per MK the program mis closing 6/30/23</t>
        </r>
        <r>
          <rPr>
            <sz val="9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9"/>
            <rFont val="Tahoma"/>
            <family val="0"/>
          </rPr>
          <t>Brown, Jacquiline (OSD):</t>
        </r>
        <r>
          <rPr>
            <sz val="9"/>
            <rFont val="Tahoma"/>
            <family val="0"/>
          </rPr>
          <t xml:space="preserve">
WAS Childrens study home </t>
        </r>
      </text>
    </comment>
    <comment ref="AQ70" authorId="1">
      <text>
        <r>
          <rPr>
            <b/>
            <sz val="9"/>
            <rFont val="Tahoma"/>
            <family val="0"/>
          </rPr>
          <t>Brown, Jacquiline (OSD):</t>
        </r>
        <r>
          <rPr>
            <sz val="9"/>
            <rFont val="Tahoma"/>
            <family val="0"/>
          </rPr>
          <t xml:space="preserve">
reconstructed 4/1/24
</t>
        </r>
      </text>
    </comment>
  </commentList>
</comments>
</file>

<file path=xl/sharedStrings.xml><?xml version="1.0" encoding="utf-8"?>
<sst xmlns="http://schemas.openxmlformats.org/spreadsheetml/2006/main" count="1108" uniqueCount="516">
  <si>
    <t>Program</t>
  </si>
  <si>
    <t xml:space="preserve">Program </t>
  </si>
  <si>
    <t>UFR</t>
  </si>
  <si>
    <t xml:space="preserve"> Days of</t>
  </si>
  <si>
    <t>Type</t>
  </si>
  <si>
    <t>Name</t>
  </si>
  <si>
    <t>Operation</t>
  </si>
  <si>
    <t>Amego</t>
  </si>
  <si>
    <t>Res Ed</t>
  </si>
  <si>
    <t>Autistic</t>
  </si>
  <si>
    <t>Day</t>
  </si>
  <si>
    <t>Bay Cove</t>
  </si>
  <si>
    <t>Beverly School for the Deaf</t>
  </si>
  <si>
    <t>042103886</t>
  </si>
  <si>
    <t>Day Education</t>
  </si>
  <si>
    <t>Boston College Campus School</t>
  </si>
  <si>
    <t>Campus School</t>
  </si>
  <si>
    <t>Boston Higashi School</t>
  </si>
  <si>
    <t>222803661</t>
  </si>
  <si>
    <t>Residential Ed.</t>
  </si>
  <si>
    <t>Braintree St. Coletta</t>
  </si>
  <si>
    <t>Brandon Residential Treatment Center</t>
  </si>
  <si>
    <t>Intensive Day</t>
  </si>
  <si>
    <t>Corwin-Russell</t>
  </si>
  <si>
    <t>Camp Sunshine Day</t>
  </si>
  <si>
    <t>042104871</t>
  </si>
  <si>
    <t>Day/Vocational</t>
  </si>
  <si>
    <t>Residential</t>
  </si>
  <si>
    <t>Clarke School for the Deaf</t>
  </si>
  <si>
    <t>042104008</t>
  </si>
  <si>
    <t>Preschool</t>
  </si>
  <si>
    <t>Clarke School East</t>
  </si>
  <si>
    <t>042576523</t>
  </si>
  <si>
    <t>766 School</t>
  </si>
  <si>
    <t>Community Therapeutic Day School</t>
  </si>
  <si>
    <t>222725934</t>
  </si>
  <si>
    <t>Summer</t>
  </si>
  <si>
    <t>Day School</t>
  </si>
  <si>
    <t>042539383</t>
  </si>
  <si>
    <t>766 Day School</t>
  </si>
  <si>
    <t>042104328</t>
  </si>
  <si>
    <t>Cotting Day</t>
  </si>
  <si>
    <t>Cotting Summer</t>
  </si>
  <si>
    <t>Intensive</t>
  </si>
  <si>
    <t>231390618</t>
  </si>
  <si>
    <t>West Meadow</t>
  </si>
  <si>
    <t>042753469</t>
  </si>
  <si>
    <t>BDU</t>
  </si>
  <si>
    <t>Fall River Deaconess, Inc.</t>
  </si>
  <si>
    <t>Residential Program</t>
  </si>
  <si>
    <t>Kennedy Day</t>
  </si>
  <si>
    <t>Hillcrest Educational Centers, Inc.</t>
  </si>
  <si>
    <t>042848510</t>
  </si>
  <si>
    <t>Intensive Tx Unit</t>
  </si>
  <si>
    <t>Home for Little Wanderers</t>
  </si>
  <si>
    <t>042104764</t>
  </si>
  <si>
    <t>Day Program</t>
  </si>
  <si>
    <t>Main Program</t>
  </si>
  <si>
    <t>Italian Home for Children, Inc.</t>
  </si>
  <si>
    <t>042103799</t>
  </si>
  <si>
    <t>Italian Home Day</t>
  </si>
  <si>
    <t>Farr Academy</t>
  </si>
  <si>
    <t>042103860</t>
  </si>
  <si>
    <t>Manville-Summer</t>
  </si>
  <si>
    <t>Manville</t>
  </si>
  <si>
    <t>042526357</t>
  </si>
  <si>
    <t>Landmark Foundation</t>
  </si>
  <si>
    <t>042429311</t>
  </si>
  <si>
    <t>Landmark Day</t>
  </si>
  <si>
    <t>Landmark Residential</t>
  </si>
  <si>
    <t>League School of Boston</t>
  </si>
  <si>
    <t>046139988</t>
  </si>
  <si>
    <t>Day Ed</t>
  </si>
  <si>
    <t>Fine House</t>
  </si>
  <si>
    <t>237064431</t>
  </si>
  <si>
    <t>Lighthouse School</t>
  </si>
  <si>
    <t>Margaret Gifford School</t>
  </si>
  <si>
    <t>Gifford School</t>
  </si>
  <si>
    <t>Gifford Summer</t>
  </si>
  <si>
    <t>042109859</t>
  </si>
  <si>
    <t>042432430</t>
  </si>
  <si>
    <t>McAuley Nazareth</t>
  </si>
  <si>
    <t>Arlington-Academy</t>
  </si>
  <si>
    <t>Melmark Home, Inc.</t>
  </si>
  <si>
    <t>Melmark N.E.</t>
  </si>
  <si>
    <t>N.E.A.R.I.</t>
  </si>
  <si>
    <t>New England Center for Children</t>
  </si>
  <si>
    <t>042708762</t>
  </si>
  <si>
    <t>New Directions</t>
  </si>
  <si>
    <t>Perkins School for the Blind</t>
  </si>
  <si>
    <t>042103616</t>
  </si>
  <si>
    <t>042104849</t>
  </si>
  <si>
    <t>042457298</t>
  </si>
  <si>
    <t>RFK Lancaster Program</t>
  </si>
  <si>
    <t>Riverview School</t>
  </si>
  <si>
    <t>042240919</t>
  </si>
  <si>
    <t>Riverview</t>
  </si>
  <si>
    <t>042104866</t>
  </si>
  <si>
    <t>St. Ann's Day School</t>
  </si>
  <si>
    <t>St. Ann's Residential</t>
  </si>
  <si>
    <t>042730069</t>
  </si>
  <si>
    <t>Dearborn Academy</t>
  </si>
  <si>
    <t>Dearborn Summer</t>
  </si>
  <si>
    <t>Seaport Campus</t>
  </si>
  <si>
    <t>Stetson School</t>
  </si>
  <si>
    <t>042197449</t>
  </si>
  <si>
    <t>042171186</t>
  </si>
  <si>
    <t>Beacon High School</t>
  </si>
  <si>
    <t>Walker School</t>
  </si>
  <si>
    <t>042630450</t>
  </si>
  <si>
    <t>Willie Ross School for the Deaf</t>
  </si>
  <si>
    <t>Willow Hill School</t>
  </si>
  <si>
    <t>Valley West Day School</t>
  </si>
  <si>
    <t>Notes:</t>
  </si>
  <si>
    <t>Solstice Day Program</t>
  </si>
  <si>
    <t xml:space="preserve">Day </t>
  </si>
  <si>
    <t>Latham Centers, Inc.</t>
  </si>
  <si>
    <t>Learning Center Day</t>
  </si>
  <si>
    <t>Learning Center Res</t>
  </si>
  <si>
    <t>Melmark Day</t>
  </si>
  <si>
    <t>Victor School</t>
  </si>
  <si>
    <t>Valley West Summer</t>
  </si>
  <si>
    <t>Farr Academy Summer</t>
  </si>
  <si>
    <t>043220344</t>
  </si>
  <si>
    <t>Intensive Instruction</t>
  </si>
  <si>
    <t xml:space="preserve">THIS PRICE LIST IS UPDATED REGULARLY. </t>
  </si>
  <si>
    <t>CNS</t>
  </si>
  <si>
    <t>Wayside Academy</t>
  </si>
  <si>
    <t>Special Education Programs</t>
  </si>
  <si>
    <t>Meadowridge</t>
  </si>
  <si>
    <t>N.E.C.C. Severe</t>
  </si>
  <si>
    <t>N.E.C.C. Residen</t>
  </si>
  <si>
    <t>5017A</t>
  </si>
  <si>
    <t>5112B</t>
  </si>
  <si>
    <t>5157A</t>
  </si>
  <si>
    <t>5154A</t>
  </si>
  <si>
    <t>5154B</t>
  </si>
  <si>
    <t>5160D</t>
  </si>
  <si>
    <t>5160C</t>
  </si>
  <si>
    <t>5165A</t>
  </si>
  <si>
    <t>6012A</t>
  </si>
  <si>
    <t>5296A</t>
  </si>
  <si>
    <t>5296C</t>
  </si>
  <si>
    <t>5257A</t>
  </si>
  <si>
    <t>5257B</t>
  </si>
  <si>
    <t>5257D</t>
  </si>
  <si>
    <t>5258A</t>
  </si>
  <si>
    <t>5992D</t>
  </si>
  <si>
    <t>5265B</t>
  </si>
  <si>
    <t>5265A</t>
  </si>
  <si>
    <t>5110B</t>
  </si>
  <si>
    <t>5274A</t>
  </si>
  <si>
    <t>5274B</t>
  </si>
  <si>
    <t>6054A</t>
  </si>
  <si>
    <t>5324B</t>
  </si>
  <si>
    <t>5887A</t>
  </si>
  <si>
    <t>5887B</t>
  </si>
  <si>
    <t>5385B</t>
  </si>
  <si>
    <t>5385A</t>
  </si>
  <si>
    <t>5238F</t>
  </si>
  <si>
    <t>5303A</t>
  </si>
  <si>
    <t>5582A</t>
  </si>
  <si>
    <t>6059A</t>
  </si>
  <si>
    <t>5088D</t>
  </si>
  <si>
    <t>5088E</t>
  </si>
  <si>
    <t>5095B</t>
  </si>
  <si>
    <t>5095A</t>
  </si>
  <si>
    <t>5297A</t>
  </si>
  <si>
    <t>5534B</t>
  </si>
  <si>
    <t>5381A</t>
  </si>
  <si>
    <t>5381C</t>
  </si>
  <si>
    <t>5097B</t>
  </si>
  <si>
    <t>5097A</t>
  </si>
  <si>
    <t>5120A</t>
  </si>
  <si>
    <t>5127C</t>
  </si>
  <si>
    <t>5997F</t>
  </si>
  <si>
    <t>5127D</t>
  </si>
  <si>
    <t>5607A</t>
  </si>
  <si>
    <t>5607B</t>
  </si>
  <si>
    <t>5957C</t>
  </si>
  <si>
    <t>5614A</t>
  </si>
  <si>
    <t>5614B</t>
  </si>
  <si>
    <t>5498B</t>
  </si>
  <si>
    <t>5643A</t>
  </si>
  <si>
    <t>5440A</t>
  </si>
  <si>
    <t>5440B</t>
  </si>
  <si>
    <t>5685B</t>
  </si>
  <si>
    <t>5695A</t>
  </si>
  <si>
    <t>5709B</t>
  </si>
  <si>
    <t>5036A</t>
  </si>
  <si>
    <t>5036I</t>
  </si>
  <si>
    <t>5710B</t>
  </si>
  <si>
    <t>5710C</t>
  </si>
  <si>
    <t>5760A</t>
  </si>
  <si>
    <t>5343C</t>
  </si>
  <si>
    <t>5343B</t>
  </si>
  <si>
    <t>5343D</t>
  </si>
  <si>
    <t>5113A</t>
  </si>
  <si>
    <t>5811A</t>
  </si>
  <si>
    <t>5253A</t>
  </si>
  <si>
    <t>5915A</t>
  </si>
  <si>
    <t>5915B</t>
  </si>
  <si>
    <t>5365A</t>
  </si>
  <si>
    <t>5975B</t>
  </si>
  <si>
    <t>6002C</t>
  </si>
  <si>
    <t>6002B</t>
  </si>
  <si>
    <t>5306B</t>
  </si>
  <si>
    <t>5306C</t>
  </si>
  <si>
    <t>5306D</t>
  </si>
  <si>
    <t>5249A</t>
  </si>
  <si>
    <t>6120A</t>
  </si>
  <si>
    <t>5706E</t>
  </si>
  <si>
    <t>5706B</t>
  </si>
  <si>
    <t>5706G</t>
  </si>
  <si>
    <t>5706H</t>
  </si>
  <si>
    <t>6185B</t>
  </si>
  <si>
    <t>6185A</t>
  </si>
  <si>
    <t>6245D</t>
  </si>
  <si>
    <t>6245A</t>
  </si>
  <si>
    <t>6245C</t>
  </si>
  <si>
    <t>5985A</t>
  </si>
  <si>
    <t>5985C</t>
  </si>
  <si>
    <t>5986C</t>
  </si>
  <si>
    <t>6052A</t>
  </si>
  <si>
    <t>Program #</t>
  </si>
  <si>
    <t>May Institute</t>
  </si>
  <si>
    <t>Saint Ann's Home, Inc.</t>
  </si>
  <si>
    <t>Year End</t>
  </si>
  <si>
    <t>Seven Hills Foundation, Inc.</t>
  </si>
  <si>
    <t>5242A</t>
  </si>
  <si>
    <t>5177G</t>
  </si>
  <si>
    <t>043293659</t>
  </si>
  <si>
    <t>Nashoba Learning Group, Inc.</t>
  </si>
  <si>
    <t xml:space="preserve">Nashoba Learning </t>
  </si>
  <si>
    <t>Short Term Crisis</t>
  </si>
  <si>
    <t>010672424</t>
  </si>
  <si>
    <t>5752A</t>
  </si>
  <si>
    <t>COMPASS, Inc.</t>
  </si>
  <si>
    <t>Cotting School, Inc.</t>
  </si>
  <si>
    <t>Evergreen Center, Inc.</t>
  </si>
  <si>
    <t>James Farr Academy</t>
  </si>
  <si>
    <t>Clearway School, Inc.</t>
  </si>
  <si>
    <t>Cutchins Programs for Children &amp; Fam.</t>
  </si>
  <si>
    <t>Devereux Foundation of Mass., Inc.</t>
  </si>
  <si>
    <t>Schools for Children</t>
  </si>
  <si>
    <t>Wayside Youth and Family Support Ntwk.</t>
  </si>
  <si>
    <t>5272A</t>
  </si>
  <si>
    <t>Groton - Clin Nursery</t>
  </si>
  <si>
    <t>043230035</t>
  </si>
  <si>
    <t>01Mc</t>
  </si>
  <si>
    <t>03</t>
  </si>
  <si>
    <t>01</t>
  </si>
  <si>
    <t>Broccoli Hall, Inc.</t>
  </si>
  <si>
    <t>02</t>
  </si>
  <si>
    <t>04</t>
  </si>
  <si>
    <t>05</t>
  </si>
  <si>
    <t>07</t>
  </si>
  <si>
    <t>08</t>
  </si>
  <si>
    <t>Little People's School</t>
  </si>
  <si>
    <t>06</t>
  </si>
  <si>
    <t>West Springfield</t>
  </si>
  <si>
    <t>17</t>
  </si>
  <si>
    <t>043494340</t>
  </si>
  <si>
    <t>F. L. Chamberlain School, Inc.</t>
  </si>
  <si>
    <t>Franciscan Children's Hospital</t>
  </si>
  <si>
    <t>N. E. Adolescent Research Institute</t>
  </si>
  <si>
    <t>5360A</t>
  </si>
  <si>
    <t>Comp. Services Prog.</t>
  </si>
  <si>
    <t>5324P</t>
  </si>
  <si>
    <t>5706N</t>
  </si>
  <si>
    <t>Intermediate</t>
  </si>
  <si>
    <t>5343E</t>
  </si>
  <si>
    <t>Randolph Day</t>
  </si>
  <si>
    <t>Randolph Res.</t>
  </si>
  <si>
    <t>Walden</t>
  </si>
  <si>
    <t>5617B</t>
  </si>
  <si>
    <t>2</t>
  </si>
  <si>
    <t>Berkshire Meadows</t>
  </si>
  <si>
    <t>1</t>
  </si>
  <si>
    <t>79</t>
  </si>
  <si>
    <t>R. F. Kennedy Action Corps</t>
  </si>
  <si>
    <t>Realizing Children's Strengths</t>
  </si>
  <si>
    <t>Day Ed.</t>
  </si>
  <si>
    <t>5617G</t>
  </si>
  <si>
    <t>5617H</t>
  </si>
  <si>
    <t>5617I</t>
  </si>
  <si>
    <t>5</t>
  </si>
  <si>
    <t>New England Academy</t>
  </si>
  <si>
    <t>NE Academy</t>
  </si>
  <si>
    <t>5940A</t>
  </si>
  <si>
    <t>5940B</t>
  </si>
  <si>
    <t>5788A</t>
  </si>
  <si>
    <t>19</t>
  </si>
  <si>
    <t>Multi H.</t>
  </si>
  <si>
    <t>3</t>
  </si>
  <si>
    <t>Crossroads School</t>
  </si>
  <si>
    <t>02Mc</t>
  </si>
  <si>
    <t>Housatonic Academy</t>
  </si>
  <si>
    <t>4</t>
  </si>
  <si>
    <t xml:space="preserve">1. Program reconstruction requested pursuant to 808 CMR 1.06(3). </t>
  </si>
  <si>
    <t>2. Special Circumstances requested pursuant to 808 CMR 1.06(7)(c).</t>
  </si>
  <si>
    <t>Learning Ctr. for the Deaf</t>
  </si>
  <si>
    <t>5110C</t>
  </si>
  <si>
    <t>Horace Mann</t>
  </si>
  <si>
    <t>Darnell School</t>
  </si>
  <si>
    <t>5488A</t>
  </si>
  <si>
    <t>Summit Academy</t>
  </si>
  <si>
    <t>Sch. for Alt. Learners</t>
  </si>
  <si>
    <t>6125A</t>
  </si>
  <si>
    <t>Learning Prep School</t>
  </si>
  <si>
    <t>Annual Price</t>
  </si>
  <si>
    <t>Daily Price</t>
  </si>
  <si>
    <t>042300014</t>
  </si>
  <si>
    <t>Judge Baker Children's Center, Inc.</t>
  </si>
  <si>
    <t>Milestones, Inc.</t>
  </si>
  <si>
    <t>Base</t>
  </si>
  <si>
    <t>Inc.</t>
  </si>
  <si>
    <t>Judge Rotenberg Educational Center</t>
  </si>
  <si>
    <t>Judge Rotenberg</t>
  </si>
  <si>
    <t>5110A</t>
  </si>
  <si>
    <t>Springdale Education Center</t>
  </si>
  <si>
    <t>202007062</t>
  </si>
  <si>
    <t>Springdale Ed. Center</t>
  </si>
  <si>
    <t>5227A</t>
  </si>
  <si>
    <t>Center for School Crisis Inter. &amp; Assess.</t>
  </si>
  <si>
    <t>Center School</t>
  </si>
  <si>
    <t>5227B</t>
  </si>
  <si>
    <t>Milestones Day School</t>
  </si>
  <si>
    <t>365 Day Residential</t>
  </si>
  <si>
    <t>5415A</t>
  </si>
  <si>
    <t>21</t>
  </si>
  <si>
    <t>5530C</t>
  </si>
  <si>
    <t>Nazareth Day</t>
  </si>
  <si>
    <t>Reed Academy Day</t>
  </si>
  <si>
    <t>5947C</t>
  </si>
  <si>
    <t>5238E</t>
  </si>
  <si>
    <t>5709A</t>
  </si>
  <si>
    <t>Riverside Community Care</t>
  </si>
  <si>
    <t>Riverside Life Skills</t>
  </si>
  <si>
    <t>5969A</t>
  </si>
  <si>
    <t>BSD</t>
  </si>
  <si>
    <t>Child. Comm. Ctr.</t>
  </si>
  <si>
    <t>5134B</t>
  </si>
  <si>
    <t>5134C</t>
  </si>
  <si>
    <t>5258B</t>
  </si>
  <si>
    <t>Summer Day</t>
  </si>
  <si>
    <t>6002D</t>
  </si>
  <si>
    <t>Crystal Springs, Inc.</t>
  </si>
  <si>
    <t>Mass. Found. for Learning Disabilities</t>
  </si>
  <si>
    <t>White Oak School</t>
  </si>
  <si>
    <t>5049A</t>
  </si>
  <si>
    <t>Southeast Campus Day</t>
  </si>
  <si>
    <t>Southeast Campus Res.</t>
  </si>
  <si>
    <t>Specialized Education Services, Inc.</t>
  </si>
  <si>
    <t>High Road School of MA.</t>
  </si>
  <si>
    <t>Riverview Day</t>
  </si>
  <si>
    <t>5975A</t>
  </si>
  <si>
    <t>Whitney Academy, Inc.</t>
  </si>
  <si>
    <t>042939430</t>
  </si>
  <si>
    <t>6257B</t>
  </si>
  <si>
    <t>MAB Community Services</t>
  </si>
  <si>
    <t>7</t>
  </si>
  <si>
    <t>8</t>
  </si>
  <si>
    <t>043097170</t>
  </si>
  <si>
    <t>16</t>
  </si>
  <si>
    <t>5274E</t>
  </si>
  <si>
    <t>2.0</t>
  </si>
  <si>
    <t>3.0</t>
  </si>
  <si>
    <t>Residential Ed. 365</t>
  </si>
  <si>
    <t>5154C</t>
  </si>
  <si>
    <t xml:space="preserve">5088F </t>
  </si>
  <si>
    <t>6252B</t>
  </si>
  <si>
    <t>DESE</t>
  </si>
  <si>
    <t>Intensive Res.</t>
  </si>
  <si>
    <t>Autism Spectrum Disorders</t>
  </si>
  <si>
    <t>5088G</t>
  </si>
  <si>
    <t>IVY Street School</t>
  </si>
  <si>
    <t>IVY Street School Day Program</t>
  </si>
  <si>
    <t>5685C</t>
  </si>
  <si>
    <t>6121A</t>
  </si>
  <si>
    <t>Stevens Children's Home</t>
  </si>
  <si>
    <t>042105950</t>
  </si>
  <si>
    <t>Stevens Home</t>
  </si>
  <si>
    <t>10</t>
  </si>
  <si>
    <t>610</t>
  </si>
  <si>
    <t>11</t>
  </si>
  <si>
    <t>Stevens Home  Day Program</t>
  </si>
  <si>
    <t xml:space="preserve">Amego School Day </t>
  </si>
  <si>
    <t>Crossroads School  Children, Inc.</t>
  </si>
  <si>
    <t>5017B</t>
  </si>
  <si>
    <t>6121B</t>
  </si>
  <si>
    <t>06-1</t>
  </si>
  <si>
    <t>4. New Program</t>
  </si>
  <si>
    <t>Mill Pond Day Program</t>
  </si>
  <si>
    <t>Walker, Inc.</t>
  </si>
  <si>
    <t>5177H</t>
  </si>
  <si>
    <t xml:space="preserve">Merrimac Heights Academy </t>
  </si>
  <si>
    <t>Merrimac Heights Academy Day Program</t>
  </si>
  <si>
    <t>5224A</t>
  </si>
  <si>
    <t>Fiscal Year 2017</t>
  </si>
  <si>
    <t xml:space="preserve"> Granite Day Ed</t>
  </si>
  <si>
    <t xml:space="preserve">Hopeful Journeys </t>
  </si>
  <si>
    <t>Anchor Academy</t>
  </si>
  <si>
    <t>Justice Resource Institute</t>
  </si>
  <si>
    <t>Fiscal Year 2018</t>
  </si>
  <si>
    <t>25.0</t>
  </si>
  <si>
    <t xml:space="preserve"> Highlighted  Areas Indicates Price May Increase. </t>
  </si>
  <si>
    <t>Please See Notes.</t>
  </si>
  <si>
    <t xml:space="preserve">Meeting Street School </t>
  </si>
  <si>
    <t>5734A</t>
  </si>
  <si>
    <t>Fiscal Year 2019</t>
  </si>
  <si>
    <t>272283580  </t>
  </si>
  <si>
    <t>030284103</t>
  </si>
  <si>
    <t>042156082</t>
  </si>
  <si>
    <t>CARES</t>
  </si>
  <si>
    <t>Fiscal Year 2020</t>
  </si>
  <si>
    <t>Price</t>
  </si>
  <si>
    <t>Center for Applied Behavioral Instruction</t>
  </si>
  <si>
    <t>Hopeful Journeys Education Center, Inc.</t>
  </si>
  <si>
    <t>Schwartz Center Day</t>
  </si>
  <si>
    <t>Clifford Day</t>
  </si>
  <si>
    <t>Clifford Res</t>
  </si>
  <si>
    <t>Fiscal Year 2021</t>
  </si>
  <si>
    <t>042103766</t>
  </si>
  <si>
    <t>061660628</t>
  </si>
  <si>
    <t>042764196</t>
  </si>
  <si>
    <t>042604427</t>
  </si>
  <si>
    <t>042502446</t>
  </si>
  <si>
    <t>042489805</t>
  </si>
  <si>
    <t>042467497</t>
  </si>
  <si>
    <t>042939326</t>
  </si>
  <si>
    <t>042777145</t>
  </si>
  <si>
    <t>042800853</t>
  </si>
  <si>
    <t>042430193</t>
  </si>
  <si>
    <t>042469268</t>
  </si>
  <si>
    <t>HOPEhouse</t>
  </si>
  <si>
    <t>5785E</t>
  </si>
  <si>
    <t>5785F</t>
  </si>
  <si>
    <t>5303C</t>
  </si>
  <si>
    <t>Clifford Academy 36 Day</t>
  </si>
  <si>
    <t>5785G</t>
  </si>
  <si>
    <t>Intermediate Day Program</t>
  </si>
  <si>
    <t>Intensive Day Program</t>
  </si>
  <si>
    <t>Intensive Residential Program</t>
  </si>
  <si>
    <t>Residential Education</t>
  </si>
  <si>
    <t>Intermediate Res.</t>
  </si>
  <si>
    <t>5889O</t>
  </si>
  <si>
    <t>5889P</t>
  </si>
  <si>
    <t>5889S</t>
  </si>
  <si>
    <t>5889T</t>
  </si>
  <si>
    <t>5889U</t>
  </si>
  <si>
    <t>5889V</t>
  </si>
  <si>
    <t>5088H</t>
  </si>
  <si>
    <t>1 (FY22)</t>
  </si>
  <si>
    <t>Littleton Academy</t>
  </si>
  <si>
    <t>5127E</t>
  </si>
  <si>
    <t>Fiscal Year 2022</t>
  </si>
  <si>
    <t>CIF</t>
  </si>
  <si>
    <t>Hillcrest Inten -Day program</t>
  </si>
  <si>
    <t>SC4/1/21</t>
  </si>
  <si>
    <t>Recon</t>
  </si>
  <si>
    <t>5617J</t>
  </si>
  <si>
    <t>3. Extraordinary Relief Requested pursuant to 808CMR 1.06 (4).</t>
  </si>
  <si>
    <t>Hillcrest Centers</t>
  </si>
  <si>
    <t>2(FY23)</t>
  </si>
  <si>
    <t>2 (FY23)</t>
  </si>
  <si>
    <t>1 (FY23)</t>
  </si>
  <si>
    <t>5 2(FY23)</t>
  </si>
  <si>
    <t>Beth Israel Lahey Health</t>
  </si>
  <si>
    <t xml:space="preserve"> 1 (FY23)</t>
  </si>
  <si>
    <t>2 (fy23)</t>
  </si>
  <si>
    <t>Fiscal Year 2023</t>
  </si>
  <si>
    <t>01-A</t>
  </si>
  <si>
    <t>Branches School of the Berkshire</t>
  </si>
  <si>
    <t xml:space="preserve">Branches School </t>
  </si>
  <si>
    <t>5159A</t>
  </si>
  <si>
    <t>RFK Community Alliance</t>
  </si>
  <si>
    <t xml:space="preserve">(1) FY 24 </t>
  </si>
  <si>
    <t>1(FY24)</t>
  </si>
  <si>
    <t>(2)  FY24</t>
  </si>
  <si>
    <t>Fiscal Year 2024</t>
  </si>
  <si>
    <t xml:space="preserve">CIF </t>
  </si>
  <si>
    <t>FEIN #</t>
  </si>
  <si>
    <t xml:space="preserve">School Name </t>
  </si>
  <si>
    <t>Professional Ctr. for Child Development</t>
  </si>
  <si>
    <t>Guild for Human Services</t>
  </si>
  <si>
    <t>042103834</t>
  </si>
  <si>
    <t>Curtis Blake Day School</t>
  </si>
  <si>
    <t>42</t>
  </si>
  <si>
    <t xml:space="preserve"> 2(FY23)</t>
  </si>
  <si>
    <t>New England Long Term Care</t>
  </si>
  <si>
    <t xml:space="preserve">NELTC Day Progrram </t>
  </si>
  <si>
    <t>Doctor Franklin Perkins School Intensive Residential Program</t>
  </si>
  <si>
    <t xml:space="preserve">Doctor Franklin Perkins School Day Program </t>
  </si>
  <si>
    <t>RFK Academy Day Program</t>
  </si>
  <si>
    <t>Don Watson Academy Day Program</t>
  </si>
  <si>
    <t>042912578</t>
  </si>
  <si>
    <t>Cardinal Cushing  Ctr.</t>
  </si>
  <si>
    <t xml:space="preserve">Your Educational Success </t>
  </si>
  <si>
    <t>001519704</t>
  </si>
  <si>
    <t xml:space="preserve"> YES Day Program </t>
  </si>
  <si>
    <t>TBD</t>
  </si>
  <si>
    <t>TBA</t>
  </si>
  <si>
    <t>5227C</t>
  </si>
  <si>
    <t>CLOSED</t>
  </si>
  <si>
    <t xml:space="preserve">Closed </t>
  </si>
  <si>
    <t xml:space="preserve">Norwood Rehabilitative </t>
  </si>
  <si>
    <t>CLOSED 6/21/23</t>
  </si>
  <si>
    <t>McAuley Nazareth Inc.</t>
  </si>
  <si>
    <t>Helix Human Services, Inc</t>
  </si>
  <si>
    <t>5. Corrected tuition</t>
  </si>
  <si>
    <t>Mass General Brigham Inc.  and Affiliates AKA McLean</t>
  </si>
  <si>
    <t>Mass General Brigham Inc.  and Affiliates" AKA McLean</t>
  </si>
  <si>
    <t>Fiscal Year 2025</t>
  </si>
  <si>
    <t>IN STATE FY 2025</t>
  </si>
  <si>
    <t>1 (FY25)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</si>
</sst>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0.0"/>
    <numFmt numFmtId="169" formatCode="0.000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_);\(#,##0.0\)"/>
    <numFmt numFmtId="176" formatCode="#,##0.000_);\(#,##0.000\)"/>
    <numFmt numFmtId="177" formatCode="#,##0.0000_);\(#,##0.0000\)"/>
    <numFmt numFmtId="178" formatCode="_(&quot;$&quot;* #,##0.000_);_(&quot;$&quot;* \(#,##0.000\);_(&quot;$&quot;* &quot;-&quot;???_);_(@_)"/>
    <numFmt numFmtId="179" formatCode="[$-409]dddd\,\ mmmm\ dd\,\ yyyy"/>
    <numFmt numFmtId="180" formatCode="[$-409]d\-mmm;@"/>
    <numFmt numFmtId="181" formatCode="_(&quot;$&quot;* #,##0.0_);_(&quot;$&quot;* \(#,##0.0\);_(&quot;$&quot;* &quot;-&quot;??_);_(@_)"/>
    <numFmt numFmtId="182" formatCode="0.0%"/>
    <numFmt numFmtId="183" formatCode="_(&quot;$&quot;* #,##0.0000_);_(&quot;$&quot;* \(#,##0.0000\);_(&quot;$&quot;* &quot;-&quot;????_);_(@_)"/>
    <numFmt numFmtId="184" formatCode="m/d/yy;@"/>
    <numFmt numFmtId="185" formatCode="0.000%"/>
    <numFmt numFmtId="186" formatCode="0.0000%"/>
    <numFmt numFmtId="187" formatCode="_(&quot;$&quot;* #,##0_);_(&quot;$&quot;* \(#,##0\);_(&quot;$&quot;* &quot;-&quot;??_);_(@_)"/>
    <numFmt numFmtId="188" formatCode="mmm\-yyyy"/>
    <numFmt numFmtId="189" formatCode="&quot;$&quot;#,##0.00"/>
    <numFmt numFmtId="190" formatCode="&quot;$&quot;#,##0.00;[Red]&quot;$&quot;#,##0.00"/>
    <numFmt numFmtId="191" formatCode="#,##0.00;[Red]#,##0.00"/>
    <numFmt numFmtId="192" formatCode="[$-409]dddd\,\ mmmm\ d\,\ yyyy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[$-409]mmm\-yy;@"/>
    <numFmt numFmtId="203" formatCode="m/d;@"/>
    <numFmt numFmtId="204" formatCode="0.00;[Red]0.00"/>
    <numFmt numFmtId="205" formatCode="0.0000;[Red]0.0000"/>
    <numFmt numFmtId="206" formatCode="#,##0.0000"/>
    <numFmt numFmtId="207" formatCode="#,##0.000"/>
    <numFmt numFmtId="208" formatCode="&quot;$&quot;#,##0.000"/>
    <numFmt numFmtId="209" formatCode="00000"/>
    <numFmt numFmtId="210" formatCode="0.000;[Red]0.000"/>
    <numFmt numFmtId="211" formatCode="#,##0.00000"/>
    <numFmt numFmtId="212" formatCode="0.0;[Red]0.0"/>
    <numFmt numFmtId="213" formatCode="0;[Red]0"/>
    <numFmt numFmtId="214" formatCode="#,##0.0"/>
    <numFmt numFmtId="215" formatCode="_(* #,##0.000_);_(* \(#,##0.000\);_(* &quot;-&quot;??_);_(@_)"/>
    <numFmt numFmtId="216" formatCode="_(* #,##0.0000_);_(* \(#,##0.0000\);_(* &quot;-&quot;????_);_(@_)"/>
    <numFmt numFmtId="217" formatCode="_(&quot;$&quot;* #,##0.0000000_);_(&quot;$&quot;* \(#,##0.0000000\);_(&quot;$&quot;* &quot;-&quot;??_);_(@_)"/>
    <numFmt numFmtId="218" formatCode="_(* #,##0.0_);_(* \(#,##0.0\);_(* &quot;-&quot;??_);_(@_)"/>
    <numFmt numFmtId="219" formatCode="_(* #,##0.0000_);_(* \(#,##0.0000\);_(* &quot;-&quot;??_);_(@_)"/>
    <numFmt numFmtId="220" formatCode="_([$$-409]* #,##0.00_);_([$$-409]* \(#,##0.00\);_([$$-409]* &quot;-&quot;??_);_(@_)"/>
    <numFmt numFmtId="221" formatCode="[$$-409]#,##0.00_);\([$$-409]#,##0.00\)"/>
    <numFmt numFmtId="222" formatCode="[$$-409]#,##0.0_);\([$$-409]#,##0.0\)"/>
    <numFmt numFmtId="223" formatCode="[$$-409]#,##0.000_);\([$$-409]#,##0.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44" fontId="5" fillId="0" borderId="10" xfId="45" applyFont="1" applyFill="1" applyBorder="1" applyAlignment="1">
      <alignment/>
    </xf>
    <xf numFmtId="4" fontId="5" fillId="0" borderId="10" xfId="42" applyNumberFormat="1" applyFont="1" applyFill="1" applyBorder="1" applyAlignment="1">
      <alignment/>
    </xf>
    <xf numFmtId="14" fontId="5" fillId="33" borderId="10" xfId="34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4" fontId="48" fillId="0" borderId="10" xfId="45" applyFont="1" applyFill="1" applyBorder="1" applyAlignment="1">
      <alignment/>
    </xf>
    <xf numFmtId="0" fontId="5" fillId="0" borderId="10" xfId="0" applyFont="1" applyBorder="1" applyAlignment="1">
      <alignment/>
    </xf>
    <xf numFmtId="0" fontId="48" fillId="0" borderId="10" xfId="0" applyFont="1" applyFill="1" applyBorder="1" applyAlignment="1">
      <alignment horizontal="center"/>
    </xf>
    <xf numFmtId="170" fontId="48" fillId="0" borderId="10" xfId="0" applyNumberFormat="1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6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4" fontId="5" fillId="0" borderId="10" xfId="39" applyNumberFormat="1" applyFont="1" applyFill="1" applyBorder="1" applyAlignment="1">
      <alignment/>
    </xf>
    <xf numFmtId="170" fontId="5" fillId="0" borderId="10" xfId="50" applyNumberFormat="1" applyFont="1" applyFill="1" applyBorder="1" applyAlignment="1">
      <alignment/>
    </xf>
    <xf numFmtId="44" fontId="5" fillId="0" borderId="10" xfId="0" applyNumberFormat="1" applyFont="1" applyFill="1" applyBorder="1" applyAlignment="1">
      <alignment/>
    </xf>
    <xf numFmtId="44" fontId="5" fillId="0" borderId="10" xfId="45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 horizontal="center"/>
    </xf>
    <xf numFmtId="205" fontId="5" fillId="0" borderId="10" xfId="45" applyNumberFormat="1" applyFont="1" applyBorder="1" applyAlignment="1">
      <alignment horizontal="center"/>
    </xf>
    <xf numFmtId="189" fontId="5" fillId="0" borderId="10" xfId="0" applyNumberFormat="1" applyFont="1" applyFill="1" applyBorder="1" applyAlignment="1">
      <alignment/>
    </xf>
    <xf numFmtId="204" fontId="5" fillId="0" borderId="10" xfId="45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44" fontId="5" fillId="26" borderId="10" xfId="39" applyNumberFormat="1" applyFont="1" applyBorder="1" applyAlignment="1">
      <alignment/>
    </xf>
    <xf numFmtId="170" fontId="5" fillId="26" borderId="10" xfId="39" applyNumberFormat="1" applyFont="1" applyBorder="1" applyAlignment="1">
      <alignment/>
    </xf>
    <xf numFmtId="14" fontId="5" fillId="0" borderId="10" xfId="45" applyNumberFormat="1" applyFont="1" applyBorder="1" applyAlignment="1">
      <alignment horizontal="center"/>
    </xf>
    <xf numFmtId="0" fontId="5" fillId="34" borderId="10" xfId="58" applyFont="1" applyFill="1" applyBorder="1" applyAlignment="1">
      <alignment wrapText="1"/>
    </xf>
    <xf numFmtId="0" fontId="5" fillId="34" borderId="10" xfId="58" applyFont="1" applyFill="1" applyBorder="1" applyAlignment="1" quotePrefix="1">
      <alignment horizontal="center"/>
    </xf>
    <xf numFmtId="0" fontId="5" fillId="34" borderId="10" xfId="58" applyFont="1" applyFill="1" applyBorder="1" applyAlignment="1">
      <alignment/>
    </xf>
    <xf numFmtId="180" fontId="5" fillId="34" borderId="10" xfId="58" applyNumberFormat="1" applyFont="1" applyFill="1" applyBorder="1" applyAlignment="1">
      <alignment horizontal="center"/>
    </xf>
    <xf numFmtId="0" fontId="5" fillId="34" borderId="10" xfId="58" applyFont="1" applyFill="1" applyBorder="1" applyAlignment="1">
      <alignment horizontal="center"/>
    </xf>
    <xf numFmtId="44" fontId="5" fillId="34" borderId="10" xfId="58" applyNumberFormat="1" applyFont="1" applyFill="1" applyBorder="1" applyAlignment="1">
      <alignment/>
    </xf>
    <xf numFmtId="170" fontId="5" fillId="34" borderId="10" xfId="58" applyNumberFormat="1" applyFont="1" applyFill="1" applyBorder="1" applyAlignment="1">
      <alignment/>
    </xf>
    <xf numFmtId="0" fontId="48" fillId="34" borderId="10" xfId="0" applyFont="1" applyFill="1" applyBorder="1" applyAlignment="1">
      <alignment horizontal="center"/>
    </xf>
    <xf numFmtId="170" fontId="5" fillId="34" borderId="10" xfId="0" applyNumberFormat="1" applyFont="1" applyFill="1" applyBorder="1" applyAlignment="1">
      <alignment horizontal="center"/>
    </xf>
    <xf numFmtId="44" fontId="5" fillId="34" borderId="10" xfId="45" applyFont="1" applyFill="1" applyBorder="1" applyAlignment="1">
      <alignment/>
    </xf>
    <xf numFmtId="205" fontId="5" fillId="34" borderId="10" xfId="45" applyNumberFormat="1" applyFont="1" applyFill="1" applyBorder="1" applyAlignment="1">
      <alignment horizontal="center"/>
    </xf>
    <xf numFmtId="4" fontId="5" fillId="34" borderId="10" xfId="42" applyNumberFormat="1" applyFont="1" applyFill="1" applyBorder="1" applyAlignment="1">
      <alignment/>
    </xf>
    <xf numFmtId="189" fontId="5" fillId="34" borderId="10" xfId="0" applyNumberFormat="1" applyFont="1" applyFill="1" applyBorder="1" applyAlignment="1">
      <alignment/>
    </xf>
    <xf numFmtId="14" fontId="5" fillId="34" borderId="10" xfId="45" applyNumberFormat="1" applyFont="1" applyFill="1" applyBorder="1" applyAlignment="1">
      <alignment horizontal="center"/>
    </xf>
    <xf numFmtId="0" fontId="5" fillId="0" borderId="10" xfId="34" applyFont="1" applyFill="1" applyBorder="1" applyAlignment="1">
      <alignment wrapText="1"/>
    </xf>
    <xf numFmtId="0" fontId="5" fillId="0" borderId="10" xfId="34" applyFont="1" applyFill="1" applyBorder="1" applyAlignment="1">
      <alignment horizontal="center"/>
    </xf>
    <xf numFmtId="0" fontId="5" fillId="0" borderId="10" xfId="34" applyFont="1" applyFill="1" applyBorder="1" applyAlignment="1">
      <alignment/>
    </xf>
    <xf numFmtId="16" fontId="5" fillId="0" borderId="10" xfId="34" applyNumberFormat="1" applyFont="1" applyFill="1" applyBorder="1" applyAlignment="1">
      <alignment horizontal="center"/>
    </xf>
    <xf numFmtId="49" fontId="5" fillId="0" borderId="10" xfId="34" applyNumberFormat="1" applyFont="1" applyFill="1" applyBorder="1" applyAlignment="1">
      <alignment horizontal="center"/>
    </xf>
    <xf numFmtId="44" fontId="5" fillId="0" borderId="10" xfId="34" applyNumberFormat="1" applyFont="1" applyFill="1" applyBorder="1" applyAlignment="1">
      <alignment/>
    </xf>
    <xf numFmtId="170" fontId="5" fillId="0" borderId="10" xfId="34" applyNumberFormat="1" applyFont="1" applyFill="1" applyBorder="1" applyAlignment="1">
      <alignment/>
    </xf>
    <xf numFmtId="0" fontId="5" fillId="0" borderId="10" xfId="58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4" fontId="5" fillId="34" borderId="10" xfId="0" applyNumberFormat="1" applyFont="1" applyFill="1" applyBorder="1" applyAlignment="1">
      <alignment/>
    </xf>
    <xf numFmtId="44" fontId="5" fillId="34" borderId="10" xfId="45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44" fontId="5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205" fontId="48" fillId="0" borderId="10" xfId="45" applyNumberFormat="1" applyFont="1" applyBorder="1" applyAlignment="1">
      <alignment horizontal="center"/>
    </xf>
    <xf numFmtId="0" fontId="5" fillId="0" borderId="10" xfId="58" applyFont="1" applyFill="1" applyBorder="1" applyAlignment="1">
      <alignment wrapText="1"/>
    </xf>
    <xf numFmtId="0" fontId="5" fillId="0" borderId="10" xfId="58" applyFont="1" applyFill="1" applyBorder="1" applyAlignment="1">
      <alignment horizontal="center"/>
    </xf>
    <xf numFmtId="180" fontId="5" fillId="0" borderId="10" xfId="58" applyNumberFormat="1" applyFont="1" applyFill="1" applyBorder="1" applyAlignment="1">
      <alignment horizontal="center"/>
    </xf>
    <xf numFmtId="44" fontId="5" fillId="0" borderId="10" xfId="58" applyNumberFormat="1" applyFont="1" applyFill="1" applyBorder="1" applyAlignment="1">
      <alignment/>
    </xf>
    <xf numFmtId="170" fontId="5" fillId="0" borderId="10" xfId="58" applyNumberFormat="1" applyFont="1" applyFill="1" applyBorder="1" applyAlignment="1">
      <alignment/>
    </xf>
    <xf numFmtId="16" fontId="5" fillId="0" borderId="10" xfId="58" applyNumberFormat="1" applyFont="1" applyFill="1" applyBorder="1" applyAlignment="1">
      <alignment horizontal="center"/>
    </xf>
    <xf numFmtId="49" fontId="5" fillId="0" borderId="10" xfId="58" applyNumberFormat="1" applyFont="1" applyFill="1" applyBorder="1" applyAlignment="1">
      <alignment horizontal="center"/>
    </xf>
    <xf numFmtId="170" fontId="5" fillId="0" borderId="10" xfId="39" applyNumberFormat="1" applyFont="1" applyFill="1" applyBorder="1" applyAlignment="1">
      <alignment/>
    </xf>
    <xf numFmtId="14" fontId="31" fillId="0" borderId="10" xfId="45" applyNumberFormat="1" applyFont="1" applyFill="1" applyBorder="1" applyAlignment="1">
      <alignment horizontal="center"/>
    </xf>
    <xf numFmtId="0" fontId="31" fillId="0" borderId="10" xfId="39" applyFont="1" applyFill="1" applyBorder="1" applyAlignment="1">
      <alignment/>
    </xf>
    <xf numFmtId="0" fontId="32" fillId="0" borderId="10" xfId="39" applyFont="1" applyFill="1" applyBorder="1" applyAlignment="1">
      <alignment/>
    </xf>
    <xf numFmtId="43" fontId="31" fillId="0" borderId="10" xfId="42" applyFont="1" applyFill="1" applyBorder="1" applyAlignment="1">
      <alignment/>
    </xf>
    <xf numFmtId="0" fontId="5" fillId="0" borderId="10" xfId="0" applyFont="1" applyFill="1" applyBorder="1" applyAlignment="1" quotePrefix="1">
      <alignment horizontal="center"/>
    </xf>
    <xf numFmtId="14" fontId="31" fillId="0" borderId="10" xfId="45" applyNumberFormat="1" applyFont="1" applyBorder="1" applyAlignment="1">
      <alignment horizontal="center"/>
    </xf>
    <xf numFmtId="0" fontId="5" fillId="0" borderId="10" xfId="34" applyFont="1" applyFill="1" applyBorder="1" applyAlignment="1" quotePrefix="1">
      <alignment horizontal="center"/>
    </xf>
    <xf numFmtId="0" fontId="5" fillId="0" borderId="10" xfId="58" applyFont="1" applyFill="1" applyBorder="1" applyAlignment="1" quotePrefix="1">
      <alignment horizontal="center"/>
    </xf>
    <xf numFmtId="207" fontId="5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 quotePrefix="1">
      <alignment horizontal="center"/>
    </xf>
    <xf numFmtId="16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4" fontId="5" fillId="34" borderId="10" xfId="39" applyNumberFormat="1" applyFont="1" applyFill="1" applyBorder="1" applyAlignment="1">
      <alignment/>
    </xf>
    <xf numFmtId="170" fontId="5" fillId="34" borderId="10" xfId="39" applyNumberFormat="1" applyFont="1" applyFill="1" applyBorder="1" applyAlignment="1">
      <alignment/>
    </xf>
    <xf numFmtId="170" fontId="5" fillId="34" borderId="10" xfId="50" applyNumberFormat="1" applyFont="1" applyFill="1" applyBorder="1" applyAlignment="1">
      <alignment/>
    </xf>
    <xf numFmtId="0" fontId="5" fillId="0" borderId="10" xfId="39" applyFont="1" applyFill="1" applyBorder="1" applyAlignment="1" quotePrefix="1">
      <alignment horizontal="center"/>
    </xf>
    <xf numFmtId="0" fontId="5" fillId="0" borderId="10" xfId="39" applyFont="1" applyFill="1" applyBorder="1" applyAlignment="1">
      <alignment/>
    </xf>
    <xf numFmtId="16" fontId="5" fillId="0" borderId="10" xfId="39" applyNumberFormat="1" applyFont="1" applyFill="1" applyBorder="1" applyAlignment="1">
      <alignment horizontal="center"/>
    </xf>
    <xf numFmtId="49" fontId="5" fillId="0" borderId="10" xfId="39" applyNumberFormat="1" applyFont="1" applyFill="1" applyBorder="1" applyAlignment="1">
      <alignment horizontal="center"/>
    </xf>
    <xf numFmtId="0" fontId="5" fillId="0" borderId="10" xfId="39" applyFont="1" applyFill="1" applyBorder="1" applyAlignment="1">
      <alignment horizontal="center"/>
    </xf>
    <xf numFmtId="0" fontId="5" fillId="26" borderId="10" xfId="39" applyFont="1" applyBorder="1" applyAlignment="1">
      <alignment/>
    </xf>
    <xf numFmtId="0" fontId="5" fillId="21" borderId="10" xfId="34" applyFont="1" applyBorder="1" applyAlignment="1">
      <alignment horizontal="center"/>
    </xf>
    <xf numFmtId="14" fontId="5" fillId="0" borderId="10" xfId="58" applyNumberFormat="1" applyFont="1" applyFill="1" applyBorder="1" applyAlignment="1">
      <alignment/>
    </xf>
    <xf numFmtId="205" fontId="5" fillId="0" borderId="10" xfId="45" applyNumberFormat="1" applyFont="1" applyFill="1" applyBorder="1" applyAlignment="1">
      <alignment horizontal="center"/>
    </xf>
    <xf numFmtId="14" fontId="5" fillId="0" borderId="10" xfId="45" applyNumberFormat="1" applyFont="1" applyFill="1" applyBorder="1" applyAlignment="1">
      <alignment horizontal="center"/>
    </xf>
    <xf numFmtId="16" fontId="5" fillId="35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44" fontId="48" fillId="0" borderId="10" xfId="34" applyNumberFormat="1" applyFont="1" applyFill="1" applyBorder="1" applyAlignment="1">
      <alignment/>
    </xf>
    <xf numFmtId="170" fontId="48" fillId="0" borderId="10" xfId="34" applyNumberFormat="1" applyFont="1" applyFill="1" applyBorder="1" applyAlignment="1">
      <alignment/>
    </xf>
    <xf numFmtId="44" fontId="48" fillId="0" borderId="10" xfId="39" applyNumberFormat="1" applyFont="1" applyFill="1" applyBorder="1" applyAlignment="1">
      <alignment/>
    </xf>
    <xf numFmtId="44" fontId="48" fillId="0" borderId="10" xfId="45" applyNumberFormat="1" applyFont="1" applyFill="1" applyBorder="1" applyAlignment="1">
      <alignment/>
    </xf>
    <xf numFmtId="4" fontId="48" fillId="0" borderId="10" xfId="42" applyNumberFormat="1" applyFont="1" applyFill="1" applyBorder="1" applyAlignment="1">
      <alignment/>
    </xf>
    <xf numFmtId="189" fontId="48" fillId="0" borderId="10" xfId="0" applyNumberFormat="1" applyFont="1" applyFill="1" applyBorder="1" applyAlignment="1">
      <alignment/>
    </xf>
    <xf numFmtId="14" fontId="48" fillId="0" borderId="10" xfId="45" applyNumberFormat="1" applyFont="1" applyBorder="1" applyAlignment="1">
      <alignment horizontal="center"/>
    </xf>
    <xf numFmtId="204" fontId="48" fillId="0" borderId="10" xfId="45" applyNumberFormat="1" applyFont="1" applyBorder="1" applyAlignment="1">
      <alignment horizontal="center"/>
    </xf>
    <xf numFmtId="44" fontId="48" fillId="0" borderId="10" xfId="58" applyNumberFormat="1" applyFont="1" applyFill="1" applyBorder="1" applyAlignment="1">
      <alignment/>
    </xf>
    <xf numFmtId="0" fontId="48" fillId="0" borderId="10" xfId="58" applyFont="1" applyFill="1" applyBorder="1" applyAlignment="1">
      <alignment/>
    </xf>
    <xf numFmtId="170" fontId="48" fillId="0" borderId="10" xfId="58" applyNumberFormat="1" applyFont="1" applyFill="1" applyBorder="1" applyAlignment="1">
      <alignment/>
    </xf>
    <xf numFmtId="0" fontId="48" fillId="0" borderId="10" xfId="58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16" fontId="5" fillId="34" borderId="10" xfId="58" applyNumberFormat="1" applyFont="1" applyFill="1" applyBorder="1" applyAlignment="1">
      <alignment horizontal="center"/>
    </xf>
    <xf numFmtId="49" fontId="5" fillId="34" borderId="10" xfId="58" applyNumberFormat="1" applyFont="1" applyFill="1" applyBorder="1" applyAlignment="1">
      <alignment horizontal="center"/>
    </xf>
    <xf numFmtId="0" fontId="30" fillId="0" borderId="10" xfId="58" applyFont="1" applyFill="1" applyBorder="1" applyAlignment="1">
      <alignment wrapText="1"/>
    </xf>
    <xf numFmtId="0" fontId="30" fillId="0" borderId="10" xfId="0" applyFont="1" applyFill="1" applyBorder="1" applyAlignment="1" quotePrefix="1">
      <alignment horizontal="center"/>
    </xf>
    <xf numFmtId="0" fontId="30" fillId="0" borderId="10" xfId="58" applyFont="1" applyFill="1" applyBorder="1" applyAlignment="1">
      <alignment/>
    </xf>
    <xf numFmtId="16" fontId="30" fillId="0" borderId="10" xfId="58" applyNumberFormat="1" applyFont="1" applyFill="1" applyBorder="1" applyAlignment="1">
      <alignment horizontal="center"/>
    </xf>
    <xf numFmtId="49" fontId="30" fillId="0" borderId="10" xfId="58" applyNumberFormat="1" applyFont="1" applyFill="1" applyBorder="1" applyAlignment="1">
      <alignment horizontal="center"/>
    </xf>
    <xf numFmtId="0" fontId="30" fillId="0" borderId="10" xfId="58" applyFont="1" applyFill="1" applyBorder="1" applyAlignment="1">
      <alignment horizontal="center"/>
    </xf>
    <xf numFmtId="44" fontId="30" fillId="0" borderId="10" xfId="58" applyNumberFormat="1" applyFont="1" applyFill="1" applyBorder="1" applyAlignment="1">
      <alignment/>
    </xf>
    <xf numFmtId="170" fontId="30" fillId="0" borderId="10" xfId="58" applyNumberFormat="1" applyFont="1" applyFill="1" applyBorder="1" applyAlignment="1">
      <alignment/>
    </xf>
    <xf numFmtId="0" fontId="30" fillId="21" borderId="10" xfId="34" applyFont="1" applyBorder="1" applyAlignment="1">
      <alignment horizontal="center"/>
    </xf>
    <xf numFmtId="44" fontId="30" fillId="0" borderId="10" xfId="45" applyFont="1" applyFill="1" applyBorder="1" applyAlignment="1">
      <alignment/>
    </xf>
    <xf numFmtId="44" fontId="30" fillId="0" borderId="10" xfId="45" applyNumberFormat="1" applyFont="1" applyFill="1" applyBorder="1" applyAlignment="1">
      <alignment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16" fontId="30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44" fontId="30" fillId="26" borderId="10" xfId="39" applyNumberFormat="1" applyFont="1" applyBorder="1" applyAlignment="1">
      <alignment/>
    </xf>
    <xf numFmtId="170" fontId="30" fillId="26" borderId="10" xfId="39" applyNumberFormat="1" applyFont="1" applyBorder="1" applyAlignment="1">
      <alignment/>
    </xf>
    <xf numFmtId="44" fontId="30" fillId="0" borderId="10" xfId="0" applyNumberFormat="1" applyFont="1" applyFill="1" applyBorder="1" applyAlignment="1">
      <alignment/>
    </xf>
    <xf numFmtId="170" fontId="30" fillId="0" borderId="10" xfId="50" applyNumberFormat="1" applyFont="1" applyFill="1" applyBorder="1" applyAlignment="1">
      <alignment/>
    </xf>
    <xf numFmtId="14" fontId="31" fillId="0" borderId="10" xfId="0" applyNumberFormat="1" applyFont="1" applyFill="1" applyBorder="1" applyAlignment="1">
      <alignment horizontal="center"/>
    </xf>
    <xf numFmtId="206" fontId="5" fillId="0" borderId="10" xfId="0" applyNumberFormat="1" applyFont="1" applyFill="1" applyBorder="1" applyAlignment="1">
      <alignment/>
    </xf>
    <xf numFmtId="180" fontId="5" fillId="0" borderId="10" xfId="39" applyNumberFormat="1" applyFont="1" applyFill="1" applyBorder="1" applyAlignment="1">
      <alignment horizontal="center"/>
    </xf>
    <xf numFmtId="0" fontId="5" fillId="0" borderId="10" xfId="39" applyFont="1" applyFill="1" applyBorder="1" applyAlignment="1">
      <alignment wrapText="1"/>
    </xf>
    <xf numFmtId="0" fontId="5" fillId="36" borderId="10" xfId="0" applyFont="1" applyFill="1" applyBorder="1" applyAlignment="1">
      <alignment horizontal="left" wrapText="1"/>
    </xf>
    <xf numFmtId="0" fontId="5" fillId="36" borderId="10" xfId="58" applyFont="1" applyFill="1" applyBorder="1" applyAlignment="1" quotePrefix="1">
      <alignment horizontal="center"/>
    </xf>
    <xf numFmtId="0" fontId="5" fillId="36" borderId="10" xfId="0" applyFont="1" applyFill="1" applyBorder="1" applyAlignment="1">
      <alignment horizontal="left"/>
    </xf>
    <xf numFmtId="16" fontId="5" fillId="36" borderId="10" xfId="58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0" xfId="58" applyFont="1" applyFill="1" applyBorder="1" applyAlignment="1">
      <alignment horizontal="center"/>
    </xf>
    <xf numFmtId="44" fontId="5" fillId="36" borderId="10" xfId="58" applyNumberFormat="1" applyFont="1" applyFill="1" applyBorder="1" applyAlignment="1">
      <alignment/>
    </xf>
    <xf numFmtId="170" fontId="5" fillId="36" borderId="10" xfId="58" applyNumberFormat="1" applyFont="1" applyFill="1" applyBorder="1" applyAlignment="1">
      <alignment/>
    </xf>
    <xf numFmtId="0" fontId="5" fillId="36" borderId="10" xfId="58" applyFont="1" applyFill="1" applyBorder="1" applyAlignment="1">
      <alignment/>
    </xf>
    <xf numFmtId="0" fontId="5" fillId="36" borderId="10" xfId="0" applyFont="1" applyFill="1" applyBorder="1" applyAlignment="1">
      <alignment/>
    </xf>
    <xf numFmtId="44" fontId="5" fillId="36" borderId="10" xfId="0" applyNumberFormat="1" applyFont="1" applyFill="1" applyBorder="1" applyAlignment="1">
      <alignment/>
    </xf>
    <xf numFmtId="44" fontId="5" fillId="36" borderId="10" xfId="45" applyFont="1" applyFill="1" applyBorder="1" applyAlignment="1">
      <alignment/>
    </xf>
    <xf numFmtId="0" fontId="48" fillId="36" borderId="10" xfId="0" applyFont="1" applyFill="1" applyBorder="1" applyAlignment="1">
      <alignment horizontal="center"/>
    </xf>
    <xf numFmtId="44" fontId="5" fillId="36" borderId="10" xfId="45" applyNumberFormat="1" applyFont="1" applyFill="1" applyBorder="1" applyAlignment="1">
      <alignment/>
    </xf>
    <xf numFmtId="170" fontId="5" fillId="36" borderId="10" xfId="0" applyNumberFormat="1" applyFont="1" applyFill="1" applyBorder="1" applyAlignment="1">
      <alignment horizontal="center"/>
    </xf>
    <xf numFmtId="205" fontId="5" fillId="36" borderId="10" xfId="45" applyNumberFormat="1" applyFont="1" applyFill="1" applyBorder="1" applyAlignment="1">
      <alignment horizontal="center"/>
    </xf>
    <xf numFmtId="4" fontId="5" fillId="36" borderId="10" xfId="42" applyNumberFormat="1" applyFont="1" applyFill="1" applyBorder="1" applyAlignment="1">
      <alignment/>
    </xf>
    <xf numFmtId="189" fontId="5" fillId="36" borderId="10" xfId="0" applyNumberFormat="1" applyFont="1" applyFill="1" applyBorder="1" applyAlignment="1">
      <alignment/>
    </xf>
    <xf numFmtId="0" fontId="5" fillId="36" borderId="10" xfId="45" applyNumberFormat="1" applyFont="1" applyFill="1" applyBorder="1" applyAlignment="1">
      <alignment horizontal="center"/>
    </xf>
    <xf numFmtId="204" fontId="5" fillId="36" borderId="10" xfId="45" applyNumberFormat="1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/>
    </xf>
    <xf numFmtId="215" fontId="5" fillId="0" borderId="10" xfId="42" applyNumberFormat="1" applyFont="1" applyFill="1" applyBorder="1" applyAlignment="1">
      <alignment/>
    </xf>
    <xf numFmtId="180" fontId="5" fillId="0" borderId="10" xfId="34" applyNumberFormat="1" applyFont="1" applyFill="1" applyBorder="1" applyAlignment="1">
      <alignment horizontal="center"/>
    </xf>
    <xf numFmtId="0" fontId="5" fillId="0" borderId="10" xfId="41" applyFont="1" applyFill="1" applyBorder="1" applyAlignment="1">
      <alignment wrapText="1"/>
    </xf>
    <xf numFmtId="0" fontId="5" fillId="0" borderId="10" xfId="41" applyFont="1" applyFill="1" applyBorder="1" applyAlignment="1">
      <alignment horizontal="center"/>
    </xf>
    <xf numFmtId="0" fontId="5" fillId="0" borderId="10" xfId="41" applyFont="1" applyFill="1" applyBorder="1" applyAlignment="1">
      <alignment/>
    </xf>
    <xf numFmtId="16" fontId="5" fillId="0" borderId="10" xfId="41" applyNumberFormat="1" applyFont="1" applyFill="1" applyBorder="1" applyAlignment="1">
      <alignment horizontal="center"/>
    </xf>
    <xf numFmtId="49" fontId="5" fillId="0" borderId="10" xfId="41" applyNumberFormat="1" applyFont="1" applyFill="1" applyBorder="1" applyAlignment="1">
      <alignment horizontal="center"/>
    </xf>
    <xf numFmtId="16" fontId="5" fillId="29" borderId="10" xfId="50" applyNumberFormat="1" applyFont="1" applyBorder="1" applyAlignment="1">
      <alignment horizontal="center"/>
    </xf>
    <xf numFmtId="208" fontId="5" fillId="0" borderId="10" xfId="0" applyNumberFormat="1" applyFont="1" applyFill="1" applyBorder="1" applyAlignment="1">
      <alignment/>
    </xf>
    <xf numFmtId="44" fontId="44" fillId="0" borderId="10" xfId="58" applyNumberFormat="1" applyFill="1" applyBorder="1" applyAlignment="1">
      <alignment/>
    </xf>
    <xf numFmtId="170" fontId="44" fillId="0" borderId="10" xfId="58" applyNumberFormat="1" applyFill="1" applyBorder="1" applyAlignment="1">
      <alignment/>
    </xf>
    <xf numFmtId="0" fontId="44" fillId="0" borderId="10" xfId="58" applyFill="1" applyBorder="1" applyAlignment="1">
      <alignment/>
    </xf>
    <xf numFmtId="0" fontId="44" fillId="0" borderId="10" xfId="58" applyFill="1" applyBorder="1" applyAlignment="1">
      <alignment horizontal="center"/>
    </xf>
    <xf numFmtId="14" fontId="31" fillId="36" borderId="10" xfId="45" applyNumberFormat="1" applyFont="1" applyFill="1" applyBorder="1" applyAlignment="1">
      <alignment horizontal="center"/>
    </xf>
    <xf numFmtId="180" fontId="5" fillId="34" borderId="10" xfId="0" applyNumberFormat="1" applyFont="1" applyFill="1" applyBorder="1" applyAlignment="1">
      <alignment horizontal="center"/>
    </xf>
    <xf numFmtId="208" fontId="5" fillId="34" borderId="10" xfId="0" applyNumberFormat="1" applyFont="1" applyFill="1" applyBorder="1" applyAlignment="1">
      <alignment/>
    </xf>
    <xf numFmtId="43" fontId="5" fillId="0" borderId="10" xfId="42" applyFont="1" applyFill="1" applyBorder="1" applyAlignment="1">
      <alignment/>
    </xf>
    <xf numFmtId="44" fontId="48" fillId="0" borderId="10" xfId="0" applyNumberFormat="1" applyFont="1" applyFill="1" applyBorder="1" applyAlignment="1">
      <alignment/>
    </xf>
    <xf numFmtId="170" fontId="5" fillId="29" borderId="10" xfId="50" applyNumberFormat="1" applyFont="1" applyBorder="1" applyAlignment="1">
      <alignment/>
    </xf>
    <xf numFmtId="0" fontId="5" fillId="0" borderId="10" xfId="38" applyFont="1" applyFill="1" applyBorder="1" applyAlignment="1">
      <alignment wrapText="1"/>
    </xf>
    <xf numFmtId="0" fontId="5" fillId="0" borderId="10" xfId="38" applyFont="1" applyFill="1" applyBorder="1" applyAlignment="1">
      <alignment/>
    </xf>
    <xf numFmtId="207" fontId="5" fillId="0" borderId="10" xfId="42" applyNumberFormat="1" applyFont="1" applyFill="1" applyBorder="1" applyAlignment="1">
      <alignment/>
    </xf>
    <xf numFmtId="44" fontId="25" fillId="0" borderId="10" xfId="45" applyFont="1" applyFill="1" applyBorder="1" applyAlignment="1">
      <alignment/>
    </xf>
    <xf numFmtId="44" fontId="5" fillId="0" borderId="10" xfId="45" applyFont="1" applyFill="1" applyBorder="1" applyAlignment="1">
      <alignment horizontal="center"/>
    </xf>
    <xf numFmtId="44" fontId="5" fillId="0" borderId="10" xfId="45" applyFont="1" applyFill="1" applyBorder="1" applyAlignment="1">
      <alignment wrapText="1"/>
    </xf>
    <xf numFmtId="44" fontId="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5" fillId="34" borderId="10" xfId="58" applyFont="1" applyFill="1" applyBorder="1" applyAlignment="1">
      <alignment/>
    </xf>
    <xf numFmtId="0" fontId="5" fillId="0" borderId="10" xfId="34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58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39" applyFont="1" applyFill="1" applyBorder="1" applyAlignment="1">
      <alignment/>
    </xf>
    <xf numFmtId="0" fontId="30" fillId="0" borderId="10" xfId="58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44" fontId="5" fillId="0" borderId="10" xfId="45" applyFont="1" applyFill="1" applyBorder="1" applyAlignment="1">
      <alignment/>
    </xf>
    <xf numFmtId="44" fontId="5" fillId="0" borderId="10" xfId="0" applyNumberFormat="1" applyFont="1" applyFill="1" applyBorder="1" applyAlignment="1">
      <alignment/>
    </xf>
    <xf numFmtId="14" fontId="5" fillId="0" borderId="11" xfId="45" applyNumberFormat="1" applyFont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2" xfId="39" applyFont="1" applyFill="1" applyBorder="1" applyAlignment="1">
      <alignment horizontal="center"/>
    </xf>
    <xf numFmtId="0" fontId="5" fillId="0" borderId="12" xfId="39" applyFont="1" applyFill="1" applyBorder="1" applyAlignment="1">
      <alignment/>
    </xf>
    <xf numFmtId="16" fontId="5" fillId="0" borderId="12" xfId="39" applyNumberFormat="1" applyFont="1" applyFill="1" applyBorder="1" applyAlignment="1">
      <alignment horizontal="center"/>
    </xf>
    <xf numFmtId="49" fontId="5" fillId="0" borderId="12" xfId="39" applyNumberFormat="1" applyFont="1" applyFill="1" applyBorder="1" applyAlignment="1">
      <alignment horizontal="center"/>
    </xf>
    <xf numFmtId="44" fontId="5" fillId="0" borderId="12" xfId="39" applyNumberFormat="1" applyFont="1" applyFill="1" applyBorder="1" applyAlignment="1">
      <alignment/>
    </xf>
    <xf numFmtId="170" fontId="5" fillId="0" borderId="12" xfId="39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44" fontId="5" fillId="0" borderId="12" xfId="45" applyFont="1" applyFill="1" applyBorder="1" applyAlignment="1">
      <alignment/>
    </xf>
    <xf numFmtId="0" fontId="48" fillId="0" borderId="12" xfId="0" applyFont="1" applyFill="1" applyBorder="1" applyAlignment="1">
      <alignment horizontal="center"/>
    </xf>
    <xf numFmtId="44" fontId="5" fillId="0" borderId="12" xfId="0" applyNumberFormat="1" applyFont="1" applyFill="1" applyBorder="1" applyAlignment="1">
      <alignment/>
    </xf>
    <xf numFmtId="44" fontId="5" fillId="0" borderId="12" xfId="45" applyNumberFormat="1" applyFont="1" applyFill="1" applyBorder="1" applyAlignment="1">
      <alignment/>
    </xf>
    <xf numFmtId="170" fontId="5" fillId="0" borderId="12" xfId="0" applyNumberFormat="1" applyFont="1" applyFill="1" applyBorder="1" applyAlignment="1">
      <alignment horizontal="center"/>
    </xf>
    <xf numFmtId="205" fontId="5" fillId="0" borderId="12" xfId="45" applyNumberFormat="1" applyFont="1" applyBorder="1" applyAlignment="1">
      <alignment horizontal="center"/>
    </xf>
    <xf numFmtId="4" fontId="5" fillId="0" borderId="12" xfId="42" applyNumberFormat="1" applyFont="1" applyFill="1" applyBorder="1" applyAlignment="1">
      <alignment/>
    </xf>
    <xf numFmtId="189" fontId="5" fillId="0" borderId="12" xfId="0" applyNumberFormat="1" applyFont="1" applyFill="1" applyBorder="1" applyAlignment="1">
      <alignment/>
    </xf>
    <xf numFmtId="14" fontId="5" fillId="0" borderId="12" xfId="45" applyNumberFormat="1" applyFont="1" applyBorder="1" applyAlignment="1">
      <alignment horizontal="center"/>
    </xf>
    <xf numFmtId="204" fontId="5" fillId="0" borderId="12" xfId="45" applyNumberFormat="1" applyFont="1" applyBorder="1" applyAlignment="1">
      <alignment horizontal="center"/>
    </xf>
    <xf numFmtId="4" fontId="5" fillId="0" borderId="12" xfId="0" applyNumberFormat="1" applyFont="1" applyFill="1" applyBorder="1" applyAlignment="1">
      <alignment/>
    </xf>
    <xf numFmtId="0" fontId="5" fillId="0" borderId="13" xfId="58" applyFont="1" applyFill="1" applyBorder="1" applyAlignment="1">
      <alignment wrapText="1"/>
    </xf>
    <xf numFmtId="0" fontId="5" fillId="0" borderId="13" xfId="58" applyFont="1" applyFill="1" applyBorder="1" applyAlignment="1">
      <alignment horizontal="center"/>
    </xf>
    <xf numFmtId="0" fontId="5" fillId="0" borderId="13" xfId="58" applyFont="1" applyFill="1" applyBorder="1" applyAlignment="1">
      <alignment/>
    </xf>
    <xf numFmtId="0" fontId="5" fillId="0" borderId="13" xfId="58" applyFont="1" applyFill="1" applyBorder="1" applyAlignment="1">
      <alignment/>
    </xf>
    <xf numFmtId="16" fontId="5" fillId="0" borderId="13" xfId="58" applyNumberFormat="1" applyFont="1" applyFill="1" applyBorder="1" applyAlignment="1">
      <alignment horizontal="center"/>
    </xf>
    <xf numFmtId="49" fontId="5" fillId="0" borderId="13" xfId="58" applyNumberFormat="1" applyFont="1" applyFill="1" applyBorder="1" applyAlignment="1">
      <alignment horizontal="center"/>
    </xf>
    <xf numFmtId="44" fontId="5" fillId="0" borderId="13" xfId="58" applyNumberFormat="1" applyFont="1" applyFill="1" applyBorder="1" applyAlignment="1">
      <alignment/>
    </xf>
    <xf numFmtId="170" fontId="5" fillId="0" borderId="13" xfId="58" applyNumberFormat="1" applyFont="1" applyFill="1" applyBorder="1" applyAlignment="1">
      <alignment/>
    </xf>
    <xf numFmtId="0" fontId="5" fillId="21" borderId="13" xfId="34" applyFont="1" applyBorder="1" applyAlignment="1">
      <alignment horizontal="center"/>
    </xf>
    <xf numFmtId="44" fontId="5" fillId="0" borderId="13" xfId="45" applyFont="1" applyFill="1" applyBorder="1" applyAlignment="1">
      <alignment/>
    </xf>
    <xf numFmtId="0" fontId="48" fillId="0" borderId="13" xfId="0" applyFont="1" applyFill="1" applyBorder="1" applyAlignment="1">
      <alignment horizontal="center"/>
    </xf>
    <xf numFmtId="44" fontId="5" fillId="0" borderId="13" xfId="45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 horizontal="center"/>
    </xf>
    <xf numFmtId="205" fontId="5" fillId="0" borderId="13" xfId="45" applyNumberFormat="1" applyFont="1" applyBorder="1" applyAlignment="1">
      <alignment horizontal="center"/>
    </xf>
    <xf numFmtId="4" fontId="5" fillId="0" borderId="13" xfId="42" applyNumberFormat="1" applyFont="1" applyFill="1" applyBorder="1" applyAlignment="1">
      <alignment/>
    </xf>
    <xf numFmtId="189" fontId="5" fillId="0" borderId="13" xfId="0" applyNumberFormat="1" applyFont="1" applyFill="1" applyBorder="1" applyAlignment="1">
      <alignment/>
    </xf>
    <xf numFmtId="14" fontId="5" fillId="0" borderId="13" xfId="45" applyNumberFormat="1" applyFont="1" applyBorder="1" applyAlignment="1">
      <alignment horizontal="center"/>
    </xf>
    <xf numFmtId="204" fontId="5" fillId="0" borderId="13" xfId="45" applyNumberFormat="1" applyFont="1" applyBorder="1" applyAlignment="1">
      <alignment horizontal="center"/>
    </xf>
    <xf numFmtId="4" fontId="5" fillId="0" borderId="13" xfId="0" applyNumberFormat="1" applyFont="1" applyFill="1" applyBorder="1" applyAlignment="1">
      <alignment/>
    </xf>
    <xf numFmtId="0" fontId="5" fillId="0" borderId="12" xfId="34" applyFont="1" applyFill="1" applyBorder="1" applyAlignment="1">
      <alignment wrapText="1"/>
    </xf>
    <xf numFmtId="0" fontId="5" fillId="0" borderId="12" xfId="34" applyFont="1" applyFill="1" applyBorder="1" applyAlignment="1" quotePrefix="1">
      <alignment horizontal="center"/>
    </xf>
    <xf numFmtId="0" fontId="5" fillId="0" borderId="12" xfId="34" applyFont="1" applyFill="1" applyBorder="1" applyAlignment="1">
      <alignment/>
    </xf>
    <xf numFmtId="0" fontId="5" fillId="0" borderId="12" xfId="34" applyFont="1" applyFill="1" applyBorder="1" applyAlignment="1">
      <alignment/>
    </xf>
    <xf numFmtId="16" fontId="5" fillId="0" borderId="12" xfId="34" applyNumberFormat="1" applyFont="1" applyFill="1" applyBorder="1" applyAlignment="1">
      <alignment horizontal="center"/>
    </xf>
    <xf numFmtId="49" fontId="5" fillId="0" borderId="12" xfId="34" applyNumberFormat="1" applyFont="1" applyFill="1" applyBorder="1" applyAlignment="1">
      <alignment horizontal="center"/>
    </xf>
    <xf numFmtId="0" fontId="5" fillId="0" borderId="12" xfId="34" applyFont="1" applyFill="1" applyBorder="1" applyAlignment="1">
      <alignment horizontal="center"/>
    </xf>
    <xf numFmtId="44" fontId="5" fillId="0" borderId="12" xfId="34" applyNumberFormat="1" applyFont="1" applyFill="1" applyBorder="1" applyAlignment="1">
      <alignment/>
    </xf>
    <xf numFmtId="170" fontId="5" fillId="0" borderId="12" xfId="34" applyNumberFormat="1" applyFont="1" applyFill="1" applyBorder="1" applyAlignment="1">
      <alignment/>
    </xf>
    <xf numFmtId="14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4" fontId="5" fillId="0" borderId="11" xfId="0" applyNumberFormat="1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70" fontId="5" fillId="0" borderId="12" xfId="5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80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44" fontId="5" fillId="0" borderId="10" xfId="39" applyNumberFormat="1" applyFont="1" applyFill="1" applyBorder="1" applyAlignment="1">
      <alignment horizontal="right"/>
    </xf>
    <xf numFmtId="170" fontId="5" fillId="0" borderId="10" xfId="39" applyNumberFormat="1" applyFont="1" applyFill="1" applyBorder="1" applyAlignment="1">
      <alignment horizontal="right"/>
    </xf>
    <xf numFmtId="44" fontId="5" fillId="0" borderId="10" xfId="45" applyFont="1" applyFill="1" applyBorder="1" applyAlignment="1">
      <alignment horizontal="right"/>
    </xf>
    <xf numFmtId="44" fontId="5" fillId="0" borderId="10" xfId="0" applyNumberFormat="1" applyFont="1" applyFill="1" applyBorder="1" applyAlignment="1">
      <alignment horizontal="right"/>
    </xf>
    <xf numFmtId="170" fontId="5" fillId="0" borderId="10" xfId="5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 horizontal="right"/>
    </xf>
    <xf numFmtId="44" fontId="5" fillId="0" borderId="10" xfId="45" applyNumberFormat="1" applyFont="1" applyFill="1" applyBorder="1" applyAlignment="1">
      <alignment horizontal="right"/>
    </xf>
    <xf numFmtId="170" fontId="5" fillId="0" borderId="10" xfId="0" applyNumberFormat="1" applyFont="1" applyFill="1" applyBorder="1" applyAlignment="1">
      <alignment horizontal="right"/>
    </xf>
    <xf numFmtId="205" fontId="5" fillId="0" borderId="10" xfId="45" applyNumberFormat="1" applyFont="1" applyBorder="1" applyAlignment="1">
      <alignment horizontal="right"/>
    </xf>
    <xf numFmtId="4" fontId="5" fillId="0" borderId="10" xfId="42" applyNumberFormat="1" applyFont="1" applyFill="1" applyBorder="1" applyAlignment="1">
      <alignment horizontal="right"/>
    </xf>
    <xf numFmtId="189" fontId="5" fillId="0" borderId="10" xfId="0" applyNumberFormat="1" applyFont="1" applyFill="1" applyBorder="1" applyAlignment="1">
      <alignment horizontal="right"/>
    </xf>
    <xf numFmtId="14" fontId="5" fillId="0" borderId="10" xfId="45" applyNumberFormat="1" applyFont="1" applyBorder="1" applyAlignment="1">
      <alignment horizontal="right"/>
    </xf>
    <xf numFmtId="204" fontId="5" fillId="0" borderId="10" xfId="45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205" fontId="48" fillId="0" borderId="10" xfId="45" applyNumberFormat="1" applyFont="1" applyFill="1" applyBorder="1" applyAlignment="1">
      <alignment horizontal="center"/>
    </xf>
    <xf numFmtId="4" fontId="30" fillId="0" borderId="10" xfId="42" applyNumberFormat="1" applyFont="1" applyFill="1" applyBorder="1" applyAlignment="1">
      <alignment/>
    </xf>
    <xf numFmtId="189" fontId="30" fillId="0" borderId="10" xfId="0" applyNumberFormat="1" applyFont="1" applyFill="1" applyBorder="1" applyAlignment="1">
      <alignment/>
    </xf>
    <xf numFmtId="0" fontId="5" fillId="0" borderId="10" xfId="45" applyNumberFormat="1" applyFont="1" applyFill="1" applyBorder="1" applyAlignment="1">
      <alignment horizontal="center"/>
    </xf>
    <xf numFmtId="0" fontId="5" fillId="0" borderId="12" xfId="39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180" fontId="48" fillId="0" borderId="10" xfId="0" applyNumberFormat="1" applyFont="1" applyFill="1" applyBorder="1" applyAlignment="1">
      <alignment horizontal="center"/>
    </xf>
    <xf numFmtId="44" fontId="48" fillId="26" borderId="10" xfId="39" applyNumberFormat="1" applyFont="1" applyBorder="1" applyAlignment="1">
      <alignment/>
    </xf>
    <xf numFmtId="170" fontId="48" fillId="26" borderId="10" xfId="39" applyNumberFormat="1" applyFont="1" applyBorder="1" applyAlignment="1">
      <alignment/>
    </xf>
    <xf numFmtId="170" fontId="48" fillId="0" borderId="10" xfId="5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14" fontId="5" fillId="0" borderId="10" xfId="45" applyNumberFormat="1" applyFont="1" applyFill="1" applyBorder="1" applyAlignment="1">
      <alignment/>
    </xf>
    <xf numFmtId="0" fontId="5" fillId="34" borderId="10" xfId="39" applyFont="1" applyFill="1" applyBorder="1" applyAlignment="1">
      <alignment/>
    </xf>
    <xf numFmtId="0" fontId="5" fillId="0" borderId="10" xfId="45" applyNumberFormat="1" applyFont="1" applyBorder="1" applyAlignment="1">
      <alignment horizontal="center"/>
    </xf>
    <xf numFmtId="220" fontId="5" fillId="0" borderId="10" xfId="45" applyNumberFormat="1" applyFont="1" applyFill="1" applyBorder="1" applyAlignment="1">
      <alignment/>
    </xf>
    <xf numFmtId="221" fontId="5" fillId="0" borderId="10" xfId="45" applyNumberFormat="1" applyFont="1" applyFill="1" applyBorder="1" applyAlignment="1">
      <alignment/>
    </xf>
    <xf numFmtId="14" fontId="26" fillId="0" borderId="10" xfId="0" applyNumberFormat="1" applyFont="1" applyBorder="1" applyAlignment="1">
      <alignment/>
    </xf>
    <xf numFmtId="43" fontId="31" fillId="0" borderId="10" xfId="44" applyFont="1" applyFill="1" applyBorder="1" applyAlignment="1">
      <alignment/>
    </xf>
    <xf numFmtId="14" fontId="31" fillId="0" borderId="10" xfId="0" applyNumberFormat="1" applyFont="1" applyBorder="1" applyAlignment="1">
      <alignment horizontal="center"/>
    </xf>
    <xf numFmtId="14" fontId="25" fillId="37" borderId="10" xfId="45" applyNumberFormat="1" applyFont="1" applyFill="1" applyBorder="1" applyAlignment="1">
      <alignment horizontal="center"/>
    </xf>
    <xf numFmtId="43" fontId="5" fillId="0" borderId="10" xfId="44" applyFont="1" applyFill="1" applyBorder="1" applyAlignment="1">
      <alignment/>
    </xf>
    <xf numFmtId="221" fontId="5" fillId="34" borderId="10" xfId="45" applyNumberFormat="1" applyFont="1" applyFill="1" applyBorder="1" applyAlignment="1">
      <alignment/>
    </xf>
    <xf numFmtId="0" fontId="5" fillId="37" borderId="10" xfId="39" applyFont="1" applyFill="1" applyBorder="1" applyAlignment="1">
      <alignment wrapText="1"/>
    </xf>
    <xf numFmtId="0" fontId="5" fillId="37" borderId="10" xfId="39" applyFont="1" applyFill="1" applyBorder="1" applyAlignment="1" quotePrefix="1">
      <alignment horizontal="center"/>
    </xf>
    <xf numFmtId="0" fontId="5" fillId="37" borderId="10" xfId="39" applyFont="1" applyFill="1" applyBorder="1" applyAlignment="1">
      <alignment/>
    </xf>
    <xf numFmtId="0" fontId="5" fillId="37" borderId="10" xfId="39" applyFont="1" applyFill="1" applyBorder="1" applyAlignment="1">
      <alignment/>
    </xf>
    <xf numFmtId="16" fontId="5" fillId="37" borderId="10" xfId="39" applyNumberFormat="1" applyFont="1" applyFill="1" applyBorder="1" applyAlignment="1">
      <alignment horizontal="center"/>
    </xf>
    <xf numFmtId="49" fontId="5" fillId="37" borderId="10" xfId="39" applyNumberFormat="1" applyFont="1" applyFill="1" applyBorder="1" applyAlignment="1">
      <alignment horizontal="center"/>
    </xf>
    <xf numFmtId="0" fontId="5" fillId="37" borderId="10" xfId="39" applyFont="1" applyFill="1" applyBorder="1" applyAlignment="1">
      <alignment horizontal="center"/>
    </xf>
    <xf numFmtId="44" fontId="5" fillId="37" borderId="10" xfId="39" applyNumberFormat="1" applyFont="1" applyFill="1" applyBorder="1" applyAlignment="1">
      <alignment/>
    </xf>
    <xf numFmtId="170" fontId="5" fillId="37" borderId="10" xfId="39" applyNumberFormat="1" applyFont="1" applyFill="1" applyBorder="1" applyAlignment="1">
      <alignment/>
    </xf>
    <xf numFmtId="170" fontId="5" fillId="37" borderId="10" xfId="50" applyNumberFormat="1" applyFont="1" applyFill="1" applyBorder="1" applyAlignment="1">
      <alignment/>
    </xf>
    <xf numFmtId="44" fontId="5" fillId="37" borderId="10" xfId="45" applyFont="1" applyFill="1" applyBorder="1" applyAlignment="1">
      <alignment/>
    </xf>
    <xf numFmtId="44" fontId="5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48" fillId="37" borderId="10" xfId="0" applyFont="1" applyFill="1" applyBorder="1" applyAlignment="1">
      <alignment horizontal="center"/>
    </xf>
    <xf numFmtId="44" fontId="5" fillId="37" borderId="10" xfId="45" applyNumberFormat="1" applyFont="1" applyFill="1" applyBorder="1" applyAlignment="1">
      <alignment/>
    </xf>
    <xf numFmtId="170" fontId="5" fillId="37" borderId="10" xfId="0" applyNumberFormat="1" applyFont="1" applyFill="1" applyBorder="1" applyAlignment="1">
      <alignment horizontal="center"/>
    </xf>
    <xf numFmtId="205" fontId="5" fillId="37" borderId="10" xfId="45" applyNumberFormat="1" applyFont="1" applyFill="1" applyBorder="1" applyAlignment="1">
      <alignment horizontal="center"/>
    </xf>
    <xf numFmtId="4" fontId="5" fillId="37" borderId="10" xfId="42" applyNumberFormat="1" applyFont="1" applyFill="1" applyBorder="1" applyAlignment="1">
      <alignment/>
    </xf>
    <xf numFmtId="14" fontId="5" fillId="37" borderId="10" xfId="45" applyNumberFormat="1" applyFont="1" applyFill="1" applyBorder="1" applyAlignment="1">
      <alignment horizontal="center"/>
    </xf>
    <xf numFmtId="204" fontId="5" fillId="37" borderId="10" xfId="45" applyNumberFormat="1" applyFont="1" applyFill="1" applyBorder="1" applyAlignment="1">
      <alignment horizontal="center"/>
    </xf>
    <xf numFmtId="4" fontId="5" fillId="37" borderId="10" xfId="0" applyNumberFormat="1" applyFont="1" applyFill="1" applyBorder="1" applyAlignment="1">
      <alignment/>
    </xf>
    <xf numFmtId="221" fontId="5" fillId="37" borderId="10" xfId="45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16" fontId="5" fillId="37" borderId="10" xfId="0" applyNumberFormat="1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 quotePrefix="1">
      <alignment horizontal="center" vertical="center"/>
    </xf>
    <xf numFmtId="16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221" fontId="5" fillId="0" borderId="12" xfId="45" applyNumberFormat="1" applyFont="1" applyFill="1" applyBorder="1" applyAlignment="1">
      <alignment/>
    </xf>
    <xf numFmtId="0" fontId="25" fillId="38" borderId="14" xfId="0" applyFont="1" applyFill="1" applyBorder="1" applyAlignment="1">
      <alignment wrapText="1"/>
    </xf>
    <xf numFmtId="0" fontId="5" fillId="38" borderId="15" xfId="0" applyFont="1" applyFill="1" applyBorder="1" applyAlignment="1">
      <alignment horizontal="center"/>
    </xf>
    <xf numFmtId="0" fontId="25" fillId="38" borderId="15" xfId="0" applyFont="1" applyFill="1" applyBorder="1" applyAlignment="1">
      <alignment horizontal="center"/>
    </xf>
    <xf numFmtId="0" fontId="25" fillId="38" borderId="15" xfId="0" applyFont="1" applyFill="1" applyBorder="1" applyAlignment="1">
      <alignment/>
    </xf>
    <xf numFmtId="49" fontId="25" fillId="38" borderId="15" xfId="0" applyNumberFormat="1" applyFont="1" applyFill="1" applyBorder="1" applyAlignment="1">
      <alignment horizontal="center"/>
    </xf>
    <xf numFmtId="0" fontId="5" fillId="38" borderId="15" xfId="39" applyFont="1" applyFill="1" applyBorder="1" applyAlignment="1">
      <alignment horizontal="center"/>
    </xf>
    <xf numFmtId="170" fontId="5" fillId="38" borderId="15" xfId="39" applyNumberFormat="1" applyFont="1" applyFill="1" applyBorder="1" applyAlignment="1">
      <alignment horizontal="center"/>
    </xf>
    <xf numFmtId="0" fontId="25" fillId="38" borderId="15" xfId="0" applyFont="1" applyFill="1" applyBorder="1" applyAlignment="1">
      <alignment horizontal="center"/>
    </xf>
    <xf numFmtId="44" fontId="48" fillId="38" borderId="15" xfId="45" applyFont="1" applyFill="1" applyBorder="1" applyAlignment="1">
      <alignment/>
    </xf>
    <xf numFmtId="0" fontId="5" fillId="38" borderId="15" xfId="0" applyFont="1" applyFill="1" applyBorder="1" applyAlignment="1">
      <alignment/>
    </xf>
    <xf numFmtId="0" fontId="25" fillId="38" borderId="16" xfId="0" applyFont="1" applyFill="1" applyBorder="1" applyAlignment="1">
      <alignment wrapText="1"/>
    </xf>
    <xf numFmtId="0" fontId="5" fillId="38" borderId="17" xfId="0" applyFont="1" applyFill="1" applyBorder="1" applyAlignment="1">
      <alignment horizontal="center"/>
    </xf>
    <xf numFmtId="0" fontId="25" fillId="38" borderId="17" xfId="0" applyFont="1" applyFill="1" applyBorder="1" applyAlignment="1">
      <alignment horizontal="center"/>
    </xf>
    <xf numFmtId="0" fontId="25" fillId="38" borderId="17" xfId="0" applyFont="1" applyFill="1" applyBorder="1" applyAlignment="1">
      <alignment/>
    </xf>
    <xf numFmtId="49" fontId="25" fillId="38" borderId="17" xfId="0" applyNumberFormat="1" applyFont="1" applyFill="1" applyBorder="1" applyAlignment="1">
      <alignment horizontal="center"/>
    </xf>
    <xf numFmtId="0" fontId="5" fillId="38" borderId="17" xfId="39" applyFont="1" applyFill="1" applyBorder="1" applyAlignment="1">
      <alignment horizontal="center"/>
    </xf>
    <xf numFmtId="44" fontId="25" fillId="38" borderId="17" xfId="45" applyFont="1" applyFill="1" applyBorder="1" applyAlignment="1">
      <alignment horizontal="center"/>
    </xf>
    <xf numFmtId="0" fontId="48" fillId="38" borderId="17" xfId="0" applyFont="1" applyFill="1" applyBorder="1" applyAlignment="1">
      <alignment horizontal="center"/>
    </xf>
    <xf numFmtId="170" fontId="48" fillId="38" borderId="17" xfId="0" applyNumberFormat="1" applyFont="1" applyFill="1" applyBorder="1" applyAlignment="1">
      <alignment horizontal="center"/>
    </xf>
    <xf numFmtId="4" fontId="25" fillId="38" borderId="17" xfId="45" applyNumberFormat="1" applyFont="1" applyFill="1" applyBorder="1" applyAlignment="1">
      <alignment horizontal="center"/>
    </xf>
    <xf numFmtId="14" fontId="5" fillId="38" borderId="17" xfId="0" applyNumberFormat="1" applyFont="1" applyFill="1" applyBorder="1" applyAlignment="1">
      <alignment horizontal="center"/>
    </xf>
    <xf numFmtId="0" fontId="5" fillId="38" borderId="17" xfId="0" applyFont="1" applyFill="1" applyBorder="1" applyAlignment="1">
      <alignment/>
    </xf>
    <xf numFmtId="220" fontId="25" fillId="38" borderId="17" xfId="45" applyNumberFormat="1" applyFont="1" applyFill="1" applyBorder="1" applyAlignment="1">
      <alignment horizontal="center"/>
    </xf>
    <xf numFmtId="220" fontId="25" fillId="38" borderId="18" xfId="45" applyNumberFormat="1" applyFont="1" applyFill="1" applyBorder="1" applyAlignment="1">
      <alignment horizontal="center"/>
    </xf>
    <xf numFmtId="0" fontId="5" fillId="33" borderId="19" xfId="34" applyFont="1" applyFill="1" applyBorder="1" applyAlignment="1">
      <alignment wrapText="1"/>
    </xf>
    <xf numFmtId="0" fontId="5" fillId="33" borderId="19" xfId="34" applyFont="1" applyFill="1" applyBorder="1" applyAlignment="1">
      <alignment horizontal="center"/>
    </xf>
    <xf numFmtId="0" fontId="25" fillId="33" borderId="19" xfId="34" applyFont="1" applyFill="1" applyBorder="1" applyAlignment="1">
      <alignment/>
    </xf>
    <xf numFmtId="0" fontId="25" fillId="33" borderId="19" xfId="34" applyFont="1" applyFill="1" applyBorder="1" applyAlignment="1">
      <alignment/>
    </xf>
    <xf numFmtId="0" fontId="25" fillId="33" borderId="19" xfId="34" applyFont="1" applyFill="1" applyBorder="1" applyAlignment="1">
      <alignment horizontal="center"/>
    </xf>
    <xf numFmtId="49" fontId="25" fillId="33" borderId="19" xfId="34" applyNumberFormat="1" applyFont="1" applyFill="1" applyBorder="1" applyAlignment="1">
      <alignment horizontal="center"/>
    </xf>
    <xf numFmtId="0" fontId="5" fillId="33" borderId="19" xfId="34" applyFont="1" applyFill="1" applyBorder="1" applyAlignment="1">
      <alignment/>
    </xf>
    <xf numFmtId="44" fontId="5" fillId="33" borderId="19" xfId="34" applyNumberFormat="1" applyFont="1" applyFill="1" applyBorder="1" applyAlignment="1">
      <alignment/>
    </xf>
    <xf numFmtId="44" fontId="5" fillId="33" borderId="19" xfId="45" applyFont="1" applyFill="1" applyBorder="1" applyAlignment="1">
      <alignment/>
    </xf>
    <xf numFmtId="44" fontId="48" fillId="33" borderId="19" xfId="45" applyFont="1" applyFill="1" applyBorder="1" applyAlignment="1">
      <alignment/>
    </xf>
    <xf numFmtId="44" fontId="5" fillId="33" borderId="19" xfId="45" applyNumberFormat="1" applyFont="1" applyFill="1" applyBorder="1" applyAlignment="1">
      <alignment/>
    </xf>
    <xf numFmtId="2" fontId="5" fillId="33" borderId="19" xfId="0" applyNumberFormat="1" applyFont="1" applyFill="1" applyBorder="1" applyAlignment="1">
      <alignment/>
    </xf>
    <xf numFmtId="0" fontId="5" fillId="33" borderId="19" xfId="0" applyFont="1" applyFill="1" applyBorder="1" applyAlignment="1">
      <alignment/>
    </xf>
    <xf numFmtId="14" fontId="5" fillId="33" borderId="19" xfId="34" applyNumberFormat="1" applyFont="1" applyFill="1" applyBorder="1" applyAlignment="1">
      <alignment horizontal="center"/>
    </xf>
    <xf numFmtId="4" fontId="5" fillId="0" borderId="19" xfId="42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44" fontId="5" fillId="0" borderId="19" xfId="45" applyFont="1" applyFill="1" applyBorder="1" applyAlignment="1">
      <alignment/>
    </xf>
    <xf numFmtId="220" fontId="5" fillId="0" borderId="19" xfId="45" applyNumberFormat="1" applyFont="1" applyFill="1" applyBorder="1" applyAlignment="1">
      <alignment/>
    </xf>
    <xf numFmtId="14" fontId="25" fillId="33" borderId="20" xfId="34" applyNumberFormat="1" applyFont="1" applyFill="1" applyBorder="1" applyAlignment="1">
      <alignment horizontal="center" wrapText="1"/>
    </xf>
    <xf numFmtId="0" fontId="5" fillId="33" borderId="21" xfId="34" applyFont="1" applyFill="1" applyBorder="1" applyAlignment="1">
      <alignment horizontal="center"/>
    </xf>
    <xf numFmtId="0" fontId="25" fillId="33" borderId="21" xfId="34" applyFont="1" applyFill="1" applyBorder="1" applyAlignment="1">
      <alignment/>
    </xf>
    <xf numFmtId="0" fontId="25" fillId="33" borderId="21" xfId="34" applyFont="1" applyFill="1" applyBorder="1" applyAlignment="1">
      <alignment/>
    </xf>
    <xf numFmtId="0" fontId="25" fillId="33" borderId="21" xfId="34" applyFont="1" applyFill="1" applyBorder="1" applyAlignment="1">
      <alignment horizontal="center"/>
    </xf>
    <xf numFmtId="0" fontId="5" fillId="33" borderId="21" xfId="34" applyFont="1" applyFill="1" applyBorder="1" applyAlignment="1">
      <alignment/>
    </xf>
    <xf numFmtId="44" fontId="5" fillId="33" borderId="21" xfId="34" applyNumberFormat="1" applyFont="1" applyFill="1" applyBorder="1" applyAlignment="1">
      <alignment/>
    </xf>
    <xf numFmtId="14" fontId="5" fillId="33" borderId="21" xfId="34" applyNumberFormat="1" applyFont="1" applyFill="1" applyBorder="1" applyAlignment="1">
      <alignment horizontal="center"/>
    </xf>
    <xf numFmtId="44" fontId="5" fillId="33" borderId="21" xfId="45" applyFont="1" applyFill="1" applyBorder="1" applyAlignment="1">
      <alignment/>
    </xf>
    <xf numFmtId="44" fontId="48" fillId="33" borderId="21" xfId="45" applyFont="1" applyFill="1" applyBorder="1" applyAlignment="1">
      <alignment/>
    </xf>
    <xf numFmtId="44" fontId="5" fillId="33" borderId="21" xfId="45" applyNumberFormat="1" applyFont="1" applyFill="1" applyBorder="1" applyAlignment="1">
      <alignment/>
    </xf>
    <xf numFmtId="2" fontId="5" fillId="33" borderId="21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44" fontId="25" fillId="33" borderId="21" xfId="45" applyFont="1" applyFill="1" applyBorder="1" applyAlignment="1">
      <alignment horizontal="center"/>
    </xf>
    <xf numFmtId="14" fontId="5" fillId="33" borderId="21" xfId="0" applyNumberFormat="1" applyFont="1" applyFill="1" applyBorder="1" applyAlignment="1">
      <alignment horizontal="center"/>
    </xf>
    <xf numFmtId="220" fontId="5" fillId="33" borderId="21" xfId="45" applyNumberFormat="1" applyFont="1" applyFill="1" applyBorder="1" applyAlignment="1">
      <alignment/>
    </xf>
    <xf numFmtId="220" fontId="5" fillId="33" borderId="22" xfId="45" applyNumberFormat="1" applyFont="1" applyFill="1" applyBorder="1" applyAlignment="1">
      <alignment/>
    </xf>
    <xf numFmtId="0" fontId="5" fillId="33" borderId="23" xfId="34" applyFont="1" applyFill="1" applyBorder="1" applyAlignment="1">
      <alignment wrapText="1"/>
    </xf>
    <xf numFmtId="0" fontId="5" fillId="33" borderId="24" xfId="34" applyFont="1" applyFill="1" applyBorder="1" applyAlignment="1">
      <alignment horizontal="center"/>
    </xf>
    <xf numFmtId="0" fontId="25" fillId="33" borderId="24" xfId="34" applyFont="1" applyFill="1" applyBorder="1" applyAlignment="1">
      <alignment/>
    </xf>
    <xf numFmtId="0" fontId="25" fillId="33" borderId="24" xfId="34" applyFont="1" applyFill="1" applyBorder="1" applyAlignment="1">
      <alignment/>
    </xf>
    <xf numFmtId="0" fontId="25" fillId="33" borderId="24" xfId="34" applyFont="1" applyFill="1" applyBorder="1" applyAlignment="1">
      <alignment horizontal="center"/>
    </xf>
    <xf numFmtId="49" fontId="25" fillId="33" borderId="24" xfId="34" applyNumberFormat="1" applyFont="1" applyFill="1" applyBorder="1" applyAlignment="1">
      <alignment horizontal="center"/>
    </xf>
    <xf numFmtId="0" fontId="5" fillId="33" borderId="24" xfId="34" applyFont="1" applyFill="1" applyBorder="1" applyAlignment="1">
      <alignment/>
    </xf>
    <xf numFmtId="44" fontId="5" fillId="33" borderId="24" xfId="34" applyNumberFormat="1" applyFont="1" applyFill="1" applyBorder="1" applyAlignment="1">
      <alignment/>
    </xf>
    <xf numFmtId="44" fontId="5" fillId="33" borderId="24" xfId="45" applyFont="1" applyFill="1" applyBorder="1" applyAlignment="1">
      <alignment/>
    </xf>
    <xf numFmtId="44" fontId="48" fillId="33" borderId="24" xfId="45" applyFont="1" applyFill="1" applyBorder="1" applyAlignment="1">
      <alignment/>
    </xf>
    <xf numFmtId="44" fontId="5" fillId="33" borderId="24" xfId="45" applyNumberFormat="1" applyFont="1" applyFill="1" applyBorder="1" applyAlignment="1">
      <alignment/>
    </xf>
    <xf numFmtId="2" fontId="5" fillId="33" borderId="24" xfId="0" applyNumberFormat="1" applyFont="1" applyFill="1" applyBorder="1" applyAlignment="1">
      <alignment/>
    </xf>
    <xf numFmtId="0" fontId="5" fillId="33" borderId="24" xfId="0" applyFont="1" applyFill="1" applyBorder="1" applyAlignment="1">
      <alignment/>
    </xf>
    <xf numFmtId="14" fontId="5" fillId="33" borderId="24" xfId="34" applyNumberFormat="1" applyFont="1" applyFill="1" applyBorder="1" applyAlignment="1">
      <alignment horizontal="center"/>
    </xf>
    <xf numFmtId="14" fontId="5" fillId="33" borderId="24" xfId="0" applyNumberFormat="1" applyFont="1" applyFill="1" applyBorder="1" applyAlignment="1">
      <alignment horizontal="center"/>
    </xf>
    <xf numFmtId="220" fontId="5" fillId="33" borderId="24" xfId="45" applyNumberFormat="1" applyFont="1" applyFill="1" applyBorder="1" applyAlignment="1">
      <alignment/>
    </xf>
    <xf numFmtId="220" fontId="5" fillId="33" borderId="25" xfId="45" applyNumberFormat="1" applyFont="1" applyFill="1" applyBorder="1" applyAlignment="1">
      <alignment/>
    </xf>
    <xf numFmtId="0" fontId="26" fillId="0" borderId="19" xfId="0" applyFont="1" applyFill="1" applyBorder="1" applyAlignment="1">
      <alignment wrapText="1"/>
    </xf>
    <xf numFmtId="0" fontId="26" fillId="0" borderId="19" xfId="0" applyFont="1" applyFill="1" applyBorder="1" applyAlignment="1">
      <alignment/>
    </xf>
    <xf numFmtId="14" fontId="26" fillId="0" borderId="19" xfId="0" applyNumberFormat="1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49" fillId="0" borderId="19" xfId="0" applyFont="1" applyFill="1" applyBorder="1" applyAlignment="1">
      <alignment/>
    </xf>
    <xf numFmtId="44" fontId="26" fillId="0" borderId="19" xfId="45" applyFont="1" applyFill="1" applyBorder="1" applyAlignment="1">
      <alignment/>
    </xf>
    <xf numFmtId="44" fontId="25" fillId="0" borderId="19" xfId="45" applyFont="1" applyFill="1" applyBorder="1" applyAlignment="1">
      <alignment horizontal="center"/>
    </xf>
    <xf numFmtId="221" fontId="5" fillId="0" borderId="13" xfId="45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0" fontId="5" fillId="26" borderId="13" xfId="39" applyFont="1" applyBorder="1" applyAlignment="1">
      <alignment/>
    </xf>
    <xf numFmtId="44" fontId="48" fillId="0" borderId="13" xfId="45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37" fontId="5" fillId="0" borderId="13" xfId="45" applyNumberFormat="1" applyFont="1" applyBorder="1" applyAlignment="1">
      <alignment horizontal="center"/>
    </xf>
    <xf numFmtId="49" fontId="5" fillId="0" borderId="12" xfId="34" applyNumberFormat="1" applyFont="1" applyFill="1" applyBorder="1" applyAlignment="1" quotePrefix="1">
      <alignment horizontal="center"/>
    </xf>
    <xf numFmtId="204" fontId="5" fillId="0" borderId="10" xfId="45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58" applyFont="1" applyFill="1" applyBorder="1" applyAlignment="1">
      <alignment horizontal="left" wrapText="1"/>
    </xf>
    <xf numFmtId="14" fontId="25" fillId="0" borderId="10" xfId="45" applyNumberFormat="1" applyFont="1" applyFill="1" applyBorder="1" applyAlignment="1">
      <alignment horizontal="center"/>
    </xf>
    <xf numFmtId="221" fontId="5" fillId="0" borderId="10" xfId="0" applyNumberFormat="1" applyFont="1" applyFill="1" applyBorder="1" applyAlignment="1">
      <alignment/>
    </xf>
    <xf numFmtId="223" fontId="5" fillId="0" borderId="10" xfId="45" applyNumberFormat="1" applyFont="1" applyFill="1" applyBorder="1" applyAlignment="1">
      <alignment/>
    </xf>
    <xf numFmtId="0" fontId="25" fillId="38" borderId="15" xfId="0" applyFont="1" applyFill="1" applyBorder="1" applyAlignment="1">
      <alignment horizontal="center"/>
    </xf>
    <xf numFmtId="4" fontId="5" fillId="0" borderId="10" xfId="44" applyNumberFormat="1" applyFont="1" applyFill="1" applyBorder="1" applyAlignment="1">
      <alignment/>
    </xf>
    <xf numFmtId="44" fontId="25" fillId="38" borderId="15" xfId="45" applyFont="1" applyFill="1" applyBorder="1" applyAlignment="1">
      <alignment horizontal="center"/>
    </xf>
    <xf numFmtId="0" fontId="28" fillId="38" borderId="26" xfId="0" applyFont="1" applyFill="1" applyBorder="1" applyAlignment="1">
      <alignment horizontal="center"/>
    </xf>
    <xf numFmtId="0" fontId="28" fillId="38" borderId="27" xfId="0" applyFont="1" applyFill="1" applyBorder="1" applyAlignment="1">
      <alignment horizontal="center"/>
    </xf>
    <xf numFmtId="0" fontId="28" fillId="38" borderId="28" xfId="0" applyFont="1" applyFill="1" applyBorder="1" applyAlignment="1">
      <alignment horizontal="center"/>
    </xf>
    <xf numFmtId="0" fontId="25" fillId="38" borderId="15" xfId="0" applyFont="1" applyFill="1" applyBorder="1" applyAlignment="1">
      <alignment horizontal="center"/>
    </xf>
    <xf numFmtId="220" fontId="25" fillId="38" borderId="15" xfId="45" applyNumberFormat="1" applyFont="1" applyFill="1" applyBorder="1" applyAlignment="1">
      <alignment horizontal="center"/>
    </xf>
    <xf numFmtId="220" fontId="25" fillId="38" borderId="29" xfId="45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3" xfId="58" applyFont="1" applyFill="1" applyBorder="1" applyAlignment="1" quotePrefix="1">
      <alignment horizontal="center"/>
    </xf>
    <xf numFmtId="0" fontId="5" fillId="0" borderId="13" xfId="0" applyFont="1" applyFill="1" applyBorder="1" applyAlignment="1">
      <alignment horizontal="left"/>
    </xf>
    <xf numFmtId="44" fontId="5" fillId="0" borderId="13" xfId="0" applyNumberFormat="1" applyFont="1" applyFill="1" applyBorder="1" applyAlignment="1">
      <alignment/>
    </xf>
    <xf numFmtId="205" fontId="5" fillId="0" borderId="13" xfId="45" applyNumberFormat="1" applyFont="1" applyFill="1" applyBorder="1" applyAlignment="1">
      <alignment horizontal="center"/>
    </xf>
    <xf numFmtId="0" fontId="5" fillId="0" borderId="13" xfId="45" applyNumberFormat="1" applyFont="1" applyFill="1" applyBorder="1" applyAlignment="1">
      <alignment horizontal="center"/>
    </xf>
    <xf numFmtId="204" fontId="5" fillId="0" borderId="13" xfId="45" applyNumberFormat="1" applyFont="1" applyFill="1" applyBorder="1" applyAlignment="1">
      <alignment horizontal="center"/>
    </xf>
    <xf numFmtId="14" fontId="31" fillId="0" borderId="13" xfId="45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0"/>
  <sheetViews>
    <sheetView tabSelected="1" zoomScale="90" zoomScaleNormal="90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P68" sqref="AP68"/>
    </sheetView>
  </sheetViews>
  <sheetFormatPr defaultColWidth="10.140625" defaultRowHeight="12.75"/>
  <cols>
    <col min="1" max="1" width="39.421875" style="16" customWidth="1"/>
    <col min="2" max="2" width="12.00390625" style="8" hidden="1" customWidth="1"/>
    <col min="3" max="3" width="8.7109375" style="1" customWidth="1"/>
    <col min="4" max="4" width="32.7109375" style="6" customWidth="1"/>
    <col min="5" max="5" width="5.8515625" style="8" hidden="1" customWidth="1"/>
    <col min="6" max="6" width="0.2890625" style="18" hidden="1" customWidth="1"/>
    <col min="7" max="7" width="8.140625" style="8" bestFit="1" customWidth="1"/>
    <col min="8" max="8" width="10.57421875" style="8" customWidth="1"/>
    <col min="9" max="9" width="0.42578125" style="95" hidden="1" customWidth="1"/>
    <col min="10" max="10" width="7.00390625" style="95" hidden="1" customWidth="1"/>
    <col min="11" max="11" width="14.421875" style="1" hidden="1" customWidth="1"/>
    <col min="12" max="12" width="9.8515625" style="1" hidden="1" customWidth="1"/>
    <col min="13" max="13" width="11.57421875" style="1" hidden="1" customWidth="1"/>
    <col min="14" max="14" width="14.421875" style="2" hidden="1" customWidth="1"/>
    <col min="15" max="15" width="9.8515625" style="1" hidden="1" customWidth="1"/>
    <col min="16" max="16" width="2.421875" style="1" hidden="1" customWidth="1"/>
    <col min="17" max="17" width="2.57421875" style="1" hidden="1" customWidth="1"/>
    <col min="18" max="18" width="9.8515625" style="1" hidden="1" customWidth="1"/>
    <col min="19" max="19" width="7.00390625" style="1" hidden="1" customWidth="1"/>
    <col min="20" max="20" width="14.421875" style="1" hidden="1" customWidth="1"/>
    <col min="21" max="21" width="9.8515625" style="1" hidden="1" customWidth="1"/>
    <col min="22" max="22" width="7.00390625" style="1" hidden="1" customWidth="1"/>
    <col min="23" max="23" width="15.57421875" style="2" hidden="1" customWidth="1"/>
    <col min="24" max="24" width="11.00390625" style="2" hidden="1" customWidth="1"/>
    <col min="25" max="25" width="7.00390625" style="11" hidden="1" customWidth="1"/>
    <col min="26" max="26" width="15.57421875" style="22" hidden="1" customWidth="1"/>
    <col min="27" max="27" width="11.00390625" style="28" hidden="1" customWidth="1"/>
    <col min="28" max="28" width="6.421875" style="1" hidden="1" customWidth="1"/>
    <col min="29" max="29" width="4.00390625" style="2" hidden="1" customWidth="1"/>
    <col min="30" max="30" width="5.8515625" style="2" hidden="1" customWidth="1"/>
    <col min="31" max="31" width="3.57421875" style="5" hidden="1" customWidth="1"/>
    <col min="32" max="32" width="11.00390625" style="3" hidden="1" customWidth="1"/>
    <col min="33" max="33" width="10.7109375" style="1" hidden="1" customWidth="1"/>
    <col min="34" max="34" width="9.8515625" style="5" hidden="1" customWidth="1"/>
    <col min="35" max="35" width="6.421875" style="5" hidden="1" customWidth="1"/>
    <col min="36" max="36" width="0.13671875" style="1" hidden="1" customWidth="1"/>
    <col min="37" max="37" width="14.421875" style="2" hidden="1" customWidth="1"/>
    <col min="38" max="38" width="10.7109375" style="2" hidden="1" customWidth="1"/>
    <col min="39" max="39" width="9.8515625" style="5" hidden="1" customWidth="1"/>
    <col min="40" max="40" width="6.8515625" style="1" hidden="1" customWidth="1"/>
    <col min="41" max="41" width="15.8515625" style="290" customWidth="1"/>
    <col min="42" max="42" width="10.140625" style="290" customWidth="1"/>
    <col min="43" max="43" width="10.8515625" style="15" customWidth="1"/>
    <col min="44" max="44" width="17.421875" style="1" bestFit="1" customWidth="1"/>
    <col min="45" max="16384" width="10.140625" style="1" customWidth="1"/>
  </cols>
  <sheetData>
    <row r="1" spans="1:43" ht="21.75" thickBot="1">
      <c r="A1" s="431" t="s">
        <v>514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3"/>
      <c r="AQ1" s="251"/>
    </row>
    <row r="2" spans="1:43" ht="22.5" customHeight="1" thickBot="1">
      <c r="A2" s="405" t="s">
        <v>128</v>
      </c>
      <c r="B2" s="406"/>
      <c r="C2" s="407"/>
      <c r="D2" s="406"/>
      <c r="E2" s="406"/>
      <c r="F2" s="406"/>
      <c r="G2" s="408"/>
      <c r="H2" s="408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9"/>
      <c r="Z2" s="406"/>
      <c r="AA2" s="406"/>
      <c r="AB2" s="368"/>
      <c r="AC2" s="410"/>
      <c r="AD2" s="369"/>
      <c r="AE2" s="407"/>
      <c r="AF2" s="367"/>
      <c r="AG2" s="368"/>
      <c r="AH2" s="407"/>
      <c r="AI2" s="407"/>
      <c r="AJ2" s="368"/>
      <c r="AK2" s="369"/>
      <c r="AL2" s="411"/>
      <c r="AM2" s="407"/>
      <c r="AN2" s="368"/>
      <c r="AO2" s="370"/>
      <c r="AP2" s="370"/>
      <c r="AQ2" s="292"/>
    </row>
    <row r="3" spans="1:43" ht="15" customHeight="1">
      <c r="A3" s="371">
        <v>45386</v>
      </c>
      <c r="B3" s="372"/>
      <c r="C3" s="373" t="s">
        <v>406</v>
      </c>
      <c r="D3" s="374"/>
      <c r="E3" s="373"/>
      <c r="F3" s="375"/>
      <c r="G3" s="375"/>
      <c r="H3" s="375"/>
      <c r="I3" s="376"/>
      <c r="J3" s="376"/>
      <c r="K3" s="376"/>
      <c r="L3" s="376"/>
      <c r="M3" s="376"/>
      <c r="N3" s="377"/>
      <c r="O3" s="376"/>
      <c r="P3" s="376"/>
      <c r="Q3" s="378"/>
      <c r="R3" s="376"/>
      <c r="S3" s="376"/>
      <c r="T3" s="376"/>
      <c r="U3" s="376"/>
      <c r="V3" s="376"/>
      <c r="W3" s="379"/>
      <c r="X3" s="379"/>
      <c r="Y3" s="380"/>
      <c r="Z3" s="381"/>
      <c r="AA3" s="382"/>
      <c r="AB3" s="383"/>
      <c r="AC3" s="384"/>
      <c r="AD3" s="379"/>
      <c r="AE3" s="378"/>
      <c r="AF3" s="378"/>
      <c r="AG3" s="378"/>
      <c r="AH3" s="378"/>
      <c r="AI3" s="378"/>
      <c r="AJ3" s="383"/>
      <c r="AK3" s="378"/>
      <c r="AL3" s="378"/>
      <c r="AM3" s="385"/>
      <c r="AN3" s="383"/>
      <c r="AO3" s="386"/>
      <c r="AP3" s="387"/>
      <c r="AQ3" s="252"/>
    </row>
    <row r="4" spans="1:43" ht="21" customHeight="1" thickBot="1">
      <c r="A4" s="388"/>
      <c r="B4" s="389" t="s">
        <v>482</v>
      </c>
      <c r="C4" s="390" t="s">
        <v>407</v>
      </c>
      <c r="D4" s="391"/>
      <c r="E4" s="392"/>
      <c r="F4" s="393"/>
      <c r="G4" s="392"/>
      <c r="H4" s="392"/>
      <c r="I4" s="394"/>
      <c r="J4" s="394"/>
      <c r="K4" s="394"/>
      <c r="L4" s="394"/>
      <c r="M4" s="394"/>
      <c r="N4" s="395"/>
      <c r="O4" s="394"/>
      <c r="P4" s="394"/>
      <c r="Q4" s="394"/>
      <c r="R4" s="394"/>
      <c r="S4" s="394"/>
      <c r="T4" s="394"/>
      <c r="U4" s="394"/>
      <c r="V4" s="394"/>
      <c r="W4" s="396"/>
      <c r="X4" s="396"/>
      <c r="Y4" s="397"/>
      <c r="Z4" s="398"/>
      <c r="AA4" s="399"/>
      <c r="AB4" s="400"/>
      <c r="AC4" s="396"/>
      <c r="AD4" s="396"/>
      <c r="AE4" s="401"/>
      <c r="AF4" s="401"/>
      <c r="AG4" s="401"/>
      <c r="AH4" s="401"/>
      <c r="AI4" s="401"/>
      <c r="AJ4" s="400"/>
      <c r="AK4" s="401"/>
      <c r="AL4" s="401"/>
      <c r="AM4" s="402"/>
      <c r="AN4" s="400"/>
      <c r="AO4" s="403"/>
      <c r="AP4" s="404"/>
      <c r="AQ4" s="252"/>
    </row>
    <row r="5" spans="1:43" ht="14.25" hidden="1">
      <c r="A5" s="353"/>
      <c r="B5" s="354"/>
      <c r="C5" s="355"/>
      <c r="D5" s="356"/>
      <c r="E5" s="357"/>
      <c r="F5" s="358"/>
      <c r="G5" s="357"/>
      <c r="H5" s="357"/>
      <c r="I5" s="359"/>
      <c r="J5" s="359"/>
      <c r="K5" s="359"/>
      <c r="L5" s="359"/>
      <c r="M5" s="359"/>
      <c r="N5" s="360"/>
      <c r="O5" s="359"/>
      <c r="P5" s="359"/>
      <c r="Q5" s="359"/>
      <c r="R5" s="359"/>
      <c r="S5" s="359"/>
      <c r="T5" s="359"/>
      <c r="U5" s="359"/>
      <c r="V5" s="359"/>
      <c r="W5" s="361"/>
      <c r="X5" s="361"/>
      <c r="Y5" s="362"/>
      <c r="Z5" s="363"/>
      <c r="AA5" s="364"/>
      <c r="AB5" s="365"/>
      <c r="AC5" s="361"/>
      <c r="AD5" s="361"/>
      <c r="AE5" s="366"/>
      <c r="AF5" s="367"/>
      <c r="AG5" s="368"/>
      <c r="AH5" s="366"/>
      <c r="AI5" s="366"/>
      <c r="AJ5" s="368"/>
      <c r="AK5" s="369"/>
      <c r="AL5" s="369"/>
      <c r="AM5" s="366"/>
      <c r="AN5" s="368"/>
      <c r="AO5" s="370"/>
      <c r="AP5" s="370"/>
      <c r="AQ5" s="4"/>
    </row>
    <row r="6" spans="1:43" ht="15" customHeight="1">
      <c r="A6" s="329" t="s">
        <v>483</v>
      </c>
      <c r="B6" s="330"/>
      <c r="C6" s="331" t="s">
        <v>0</v>
      </c>
      <c r="D6" s="332" t="s">
        <v>1</v>
      </c>
      <c r="E6" s="331" t="s">
        <v>227</v>
      </c>
      <c r="F6" s="333" t="s">
        <v>2</v>
      </c>
      <c r="G6" s="331" t="s">
        <v>372</v>
      </c>
      <c r="H6" s="336" t="s">
        <v>3</v>
      </c>
      <c r="I6" s="334" t="s">
        <v>315</v>
      </c>
      <c r="J6" s="335" t="s">
        <v>316</v>
      </c>
      <c r="K6" s="331"/>
      <c r="L6" s="331"/>
      <c r="M6" s="335" t="s">
        <v>316</v>
      </c>
      <c r="N6" s="434" t="s">
        <v>399</v>
      </c>
      <c r="O6" s="434"/>
      <c r="P6" s="335" t="s">
        <v>316</v>
      </c>
      <c r="Q6" s="434" t="s">
        <v>404</v>
      </c>
      <c r="R6" s="434"/>
      <c r="S6" s="331" t="s">
        <v>316</v>
      </c>
      <c r="T6" s="331" t="s">
        <v>410</v>
      </c>
      <c r="U6" s="331"/>
      <c r="V6" s="331" t="s">
        <v>316</v>
      </c>
      <c r="W6" s="430" t="s">
        <v>415</v>
      </c>
      <c r="X6" s="430"/>
      <c r="Y6" s="337"/>
      <c r="Z6" s="430" t="s">
        <v>422</v>
      </c>
      <c r="AA6" s="430"/>
      <c r="AB6" s="338"/>
      <c r="AC6" s="430" t="s">
        <v>456</v>
      </c>
      <c r="AD6" s="430"/>
      <c r="AE6" s="338"/>
      <c r="AF6" s="430" t="s">
        <v>471</v>
      </c>
      <c r="AG6" s="430"/>
      <c r="AH6" s="338"/>
      <c r="AI6" s="338"/>
      <c r="AJ6" s="338"/>
      <c r="AK6" s="430" t="s">
        <v>480</v>
      </c>
      <c r="AL6" s="430"/>
      <c r="AM6" s="338"/>
      <c r="AN6" s="338" t="s">
        <v>481</v>
      </c>
      <c r="AO6" s="435" t="s">
        <v>513</v>
      </c>
      <c r="AP6" s="436"/>
      <c r="AQ6" s="251"/>
    </row>
    <row r="7" spans="1:43" ht="15" customHeight="1" thickBot="1">
      <c r="A7" s="339"/>
      <c r="B7" s="340"/>
      <c r="C7" s="341" t="s">
        <v>4</v>
      </c>
      <c r="D7" s="342" t="s">
        <v>5</v>
      </c>
      <c r="E7" s="341"/>
      <c r="F7" s="343" t="s">
        <v>224</v>
      </c>
      <c r="G7" s="341" t="s">
        <v>0</v>
      </c>
      <c r="H7" s="341" t="s">
        <v>6</v>
      </c>
      <c r="I7" s="344" t="s">
        <v>310</v>
      </c>
      <c r="J7" s="344"/>
      <c r="K7" s="341" t="s">
        <v>315</v>
      </c>
      <c r="L7" s="341"/>
      <c r="M7" s="341" t="s">
        <v>310</v>
      </c>
      <c r="N7" s="341" t="s">
        <v>310</v>
      </c>
      <c r="O7" s="341" t="s">
        <v>311</v>
      </c>
      <c r="P7" s="341" t="s">
        <v>310</v>
      </c>
      <c r="Q7" s="341" t="s">
        <v>310</v>
      </c>
      <c r="R7" s="341" t="s">
        <v>311</v>
      </c>
      <c r="S7" s="341"/>
      <c r="T7" s="341" t="s">
        <v>310</v>
      </c>
      <c r="U7" s="341" t="s">
        <v>311</v>
      </c>
      <c r="V7" s="341" t="s">
        <v>416</v>
      </c>
      <c r="W7" s="345" t="s">
        <v>310</v>
      </c>
      <c r="X7" s="345" t="s">
        <v>311</v>
      </c>
      <c r="Y7" s="346" t="s">
        <v>457</v>
      </c>
      <c r="Z7" s="345" t="s">
        <v>310</v>
      </c>
      <c r="AA7" s="345" t="s">
        <v>311</v>
      </c>
      <c r="AB7" s="347" t="s">
        <v>457</v>
      </c>
      <c r="AC7" s="345" t="s">
        <v>310</v>
      </c>
      <c r="AD7" s="345" t="s">
        <v>311</v>
      </c>
      <c r="AE7" s="347" t="s">
        <v>457</v>
      </c>
      <c r="AF7" s="348" t="s">
        <v>315</v>
      </c>
      <c r="AG7" s="345" t="s">
        <v>311</v>
      </c>
      <c r="AH7" s="349"/>
      <c r="AI7" s="349" t="s">
        <v>481</v>
      </c>
      <c r="AJ7" s="350" t="s">
        <v>315</v>
      </c>
      <c r="AK7" s="345" t="s">
        <v>310</v>
      </c>
      <c r="AL7" s="345" t="s">
        <v>311</v>
      </c>
      <c r="AM7" s="349"/>
      <c r="AN7" s="350"/>
      <c r="AO7" s="351" t="s">
        <v>310</v>
      </c>
      <c r="AP7" s="352" t="s">
        <v>311</v>
      </c>
      <c r="AQ7" s="252"/>
    </row>
    <row r="8" spans="1:45" ht="15" customHeight="1">
      <c r="A8" s="202" t="s">
        <v>7</v>
      </c>
      <c r="B8" s="210">
        <v>237131690</v>
      </c>
      <c r="C8" s="209" t="s">
        <v>10</v>
      </c>
      <c r="D8" s="254" t="s">
        <v>387</v>
      </c>
      <c r="E8" s="255">
        <v>37802</v>
      </c>
      <c r="F8" s="256" t="s">
        <v>255</v>
      </c>
      <c r="G8" s="210" t="s">
        <v>389</v>
      </c>
      <c r="H8" s="210">
        <v>237</v>
      </c>
      <c r="I8" s="207">
        <v>98979.83</v>
      </c>
      <c r="J8" s="257">
        <v>1.0091</v>
      </c>
      <c r="K8" s="211">
        <f>I8*J8</f>
        <v>99880.54645300002</v>
      </c>
      <c r="L8" s="213">
        <f>K8/H8</f>
        <v>421.436904864979</v>
      </c>
      <c r="M8" s="257">
        <v>1.0183</v>
      </c>
      <c r="N8" s="211">
        <v>101708.36</v>
      </c>
      <c r="O8" s="213">
        <f>N8/H8</f>
        <v>429.1491983122363</v>
      </c>
      <c r="P8" s="209">
        <v>1.0151</v>
      </c>
      <c r="Q8" s="213">
        <f>N8*P8</f>
        <v>103244.156236</v>
      </c>
      <c r="R8" s="213">
        <f aca="true" t="shared" si="0" ref="R8:R32">Q8/H8</f>
        <v>435.62935120675104</v>
      </c>
      <c r="S8" s="209">
        <v>1.0233</v>
      </c>
      <c r="T8" s="213">
        <f>Q8*S8</f>
        <v>105649.7450762988</v>
      </c>
      <c r="U8" s="213">
        <f>T8/H8</f>
        <v>445.77951508986837</v>
      </c>
      <c r="V8" s="210">
        <v>1.0263</v>
      </c>
      <c r="W8" s="211">
        <v>121717.14</v>
      </c>
      <c r="X8" s="211">
        <f aca="true" t="shared" si="1" ref="X8:X46">W8/H8</f>
        <v>513.5744303797468</v>
      </c>
      <c r="Y8" s="212">
        <v>1.0194</v>
      </c>
      <c r="Z8" s="214">
        <f>W8*Y8</f>
        <v>124078.452516</v>
      </c>
      <c r="AA8" s="214">
        <f aca="true" t="shared" si="2" ref="AA8:AA46">Z8/H8</f>
        <v>523.537774329114</v>
      </c>
      <c r="AB8" s="215">
        <v>1.0226</v>
      </c>
      <c r="AC8" s="211">
        <v>126882.63</v>
      </c>
      <c r="AD8" s="211">
        <v>535.37</v>
      </c>
      <c r="AE8" s="216">
        <v>1.0254</v>
      </c>
      <c r="AF8" s="217">
        <f>AC8*AE8</f>
        <v>130105.44880200001</v>
      </c>
      <c r="AG8" s="218">
        <f aca="true" t="shared" si="3" ref="AG8:AG46">AF8/H8</f>
        <v>548.9681384050633</v>
      </c>
      <c r="AH8" s="250"/>
      <c r="AI8" s="220">
        <v>1.14</v>
      </c>
      <c r="AJ8" s="221">
        <f>AI8*AF8</f>
        <v>148320.21163428</v>
      </c>
      <c r="AK8" s="211">
        <v>148320.21</v>
      </c>
      <c r="AL8" s="211">
        <v>625.82</v>
      </c>
      <c r="AM8" s="327"/>
      <c r="AN8" s="209">
        <v>1.0469</v>
      </c>
      <c r="AO8" s="328">
        <v>155276.43</v>
      </c>
      <c r="AP8" s="328">
        <v>655.17</v>
      </c>
      <c r="AR8" s="426"/>
      <c r="AS8" s="426"/>
    </row>
    <row r="9" spans="1:45" ht="15" customHeight="1">
      <c r="A9" s="16" t="s">
        <v>7</v>
      </c>
      <c r="B9" s="8">
        <v>237131690</v>
      </c>
      <c r="C9" s="1" t="s">
        <v>8</v>
      </c>
      <c r="D9" s="6" t="s">
        <v>9</v>
      </c>
      <c r="E9" s="17">
        <v>37802</v>
      </c>
      <c r="F9" s="18" t="s">
        <v>250</v>
      </c>
      <c r="G9" s="8" t="s">
        <v>132</v>
      </c>
      <c r="H9" s="8">
        <v>365</v>
      </c>
      <c r="I9" s="29">
        <v>219917.25</v>
      </c>
      <c r="J9" s="30">
        <v>1.0143</v>
      </c>
      <c r="K9" s="2">
        <f>I9*J9</f>
        <v>223062.066675</v>
      </c>
      <c r="L9" s="21">
        <f aca="true" t="shared" si="4" ref="L9:L32">K9/H9</f>
        <v>611.1289497945206</v>
      </c>
      <c r="M9" s="20">
        <v>1.0183</v>
      </c>
      <c r="N9" s="2">
        <v>227144.1</v>
      </c>
      <c r="O9" s="21">
        <f aca="true" t="shared" si="5" ref="O9:O32">N9/H9</f>
        <v>622.312602739726</v>
      </c>
      <c r="P9" s="1">
        <v>1.0151</v>
      </c>
      <c r="Q9" s="21">
        <f aca="true" t="shared" si="6" ref="Q9:Q32">N9*P9</f>
        <v>230573.97590999998</v>
      </c>
      <c r="R9" s="21">
        <f t="shared" si="0"/>
        <v>631.7095230410958</v>
      </c>
      <c r="S9" s="1">
        <v>1.0233</v>
      </c>
      <c r="T9" s="21">
        <f aca="true" t="shared" si="7" ref="T9:T43">Q9*S9</f>
        <v>235946.349548703</v>
      </c>
      <c r="U9" s="21">
        <f aca="true" t="shared" si="8" ref="U9:U45">T9/H9</f>
        <v>646.4283549279535</v>
      </c>
      <c r="V9" s="8">
        <v>1.0263</v>
      </c>
      <c r="W9" s="2">
        <v>242151.74</v>
      </c>
      <c r="X9" s="2">
        <f t="shared" si="1"/>
        <v>663.4294246575342</v>
      </c>
      <c r="Y9" s="13">
        <v>1.0272</v>
      </c>
      <c r="Z9" s="22">
        <v>248738.27</v>
      </c>
      <c r="AA9" s="22">
        <f t="shared" si="2"/>
        <v>681.474712328767</v>
      </c>
      <c r="AB9" s="23">
        <v>1.0226</v>
      </c>
      <c r="AC9" s="2">
        <v>254359.75</v>
      </c>
      <c r="AD9" s="2">
        <v>696.88</v>
      </c>
      <c r="AE9" s="24">
        <v>1.0254</v>
      </c>
      <c r="AF9" s="3">
        <f>AC9*AE9</f>
        <v>260820.48765000002</v>
      </c>
      <c r="AG9" s="25">
        <f t="shared" si="3"/>
        <v>714.5766784931508</v>
      </c>
      <c r="AH9" s="31"/>
      <c r="AI9" s="26">
        <v>1.14</v>
      </c>
      <c r="AJ9" s="27">
        <f aca="true" t="shared" si="9" ref="AJ9:AJ46">AI9*AF9</f>
        <v>297335.355921</v>
      </c>
      <c r="AK9" s="2">
        <v>297335.35</v>
      </c>
      <c r="AL9" s="2">
        <v>814.62</v>
      </c>
      <c r="AM9" s="31"/>
      <c r="AN9" s="1">
        <v>1.0469</v>
      </c>
      <c r="AO9" s="291">
        <v>311280.38</v>
      </c>
      <c r="AP9" s="291">
        <v>852.82</v>
      </c>
      <c r="AQ9" s="31"/>
      <c r="AR9" s="426"/>
      <c r="AS9" s="426"/>
    </row>
    <row r="10" spans="1:45" ht="15" customHeight="1">
      <c r="A10" s="32" t="s">
        <v>468</v>
      </c>
      <c r="B10" s="33" t="s">
        <v>431</v>
      </c>
      <c r="C10" s="34" t="s">
        <v>10</v>
      </c>
      <c r="D10" s="190" t="s">
        <v>114</v>
      </c>
      <c r="E10" s="35">
        <v>37802</v>
      </c>
      <c r="F10" s="36">
        <v>22</v>
      </c>
      <c r="G10" s="36" t="s">
        <v>162</v>
      </c>
      <c r="H10" s="36">
        <v>216</v>
      </c>
      <c r="I10" s="37">
        <v>46457.88</v>
      </c>
      <c r="J10" s="34">
        <v>1.0143</v>
      </c>
      <c r="K10" s="37">
        <f>I10*J10</f>
        <v>47122.227684</v>
      </c>
      <c r="L10" s="37">
        <f>K10/H10</f>
        <v>218.1584615</v>
      </c>
      <c r="M10" s="38">
        <v>1.0183</v>
      </c>
      <c r="N10" s="37">
        <f>K10*M10</f>
        <v>47984.564450617196</v>
      </c>
      <c r="O10" s="37">
        <f>N10/H10</f>
        <v>222.15076134544998</v>
      </c>
      <c r="P10" s="34">
        <v>1.0151</v>
      </c>
      <c r="Q10" s="37">
        <v>69566.95</v>
      </c>
      <c r="R10" s="37">
        <f>Q10/H10</f>
        <v>322.0692129629629</v>
      </c>
      <c r="S10" s="34">
        <v>1.0155</v>
      </c>
      <c r="T10" s="37">
        <f>S10*Q10</f>
        <v>70645.237725</v>
      </c>
      <c r="U10" s="37">
        <f>T10/H10</f>
        <v>327.06128576388886</v>
      </c>
      <c r="V10" s="36">
        <v>1.0263</v>
      </c>
      <c r="W10" s="37">
        <v>72503.21</v>
      </c>
      <c r="X10" s="37">
        <f>W10/H10</f>
        <v>335.6630092592593</v>
      </c>
      <c r="Y10" s="39">
        <v>1.0272</v>
      </c>
      <c r="Z10" s="37">
        <v>78421.03</v>
      </c>
      <c r="AA10" s="37">
        <f>Z10/H10</f>
        <v>363.06032407407406</v>
      </c>
      <c r="AB10" s="40">
        <v>1.0226</v>
      </c>
      <c r="AC10" s="41">
        <v>80193.35</v>
      </c>
      <c r="AD10" s="41">
        <v>371.27</v>
      </c>
      <c r="AE10" s="42">
        <v>1.0254</v>
      </c>
      <c r="AF10" s="43">
        <f>AC10*AE10</f>
        <v>82230.26109000001</v>
      </c>
      <c r="AG10" s="44">
        <f>AF10/H10</f>
        <v>380.6956531944445</v>
      </c>
      <c r="AH10" s="45" t="s">
        <v>465</v>
      </c>
      <c r="AI10" s="26">
        <v>1.14</v>
      </c>
      <c r="AJ10" s="27">
        <f>AI10*AF10</f>
        <v>93742.4976426</v>
      </c>
      <c r="AK10" s="41">
        <v>93742.5</v>
      </c>
      <c r="AL10" s="41">
        <v>433.9930446416667</v>
      </c>
      <c r="AM10" s="45" t="s">
        <v>465</v>
      </c>
      <c r="AN10" s="55">
        <v>1.0469</v>
      </c>
      <c r="AO10" s="297">
        <v>98139.02</v>
      </c>
      <c r="AP10" s="297">
        <v>454.35</v>
      </c>
      <c r="AQ10" s="45" t="s">
        <v>465</v>
      </c>
      <c r="AR10" s="426"/>
      <c r="AS10" s="426"/>
    </row>
    <row r="11" spans="1:45" ht="15" customHeight="1">
      <c r="A11" s="46" t="s">
        <v>12</v>
      </c>
      <c r="B11" s="47">
        <v>42103886</v>
      </c>
      <c r="C11" s="48" t="s">
        <v>10</v>
      </c>
      <c r="D11" s="191" t="s">
        <v>340</v>
      </c>
      <c r="E11" s="49">
        <v>37802</v>
      </c>
      <c r="F11" s="50" t="s">
        <v>362</v>
      </c>
      <c r="G11" s="47" t="s">
        <v>342</v>
      </c>
      <c r="H11" s="47">
        <v>204</v>
      </c>
      <c r="I11" s="51">
        <v>71747.71</v>
      </c>
      <c r="J11" s="52">
        <v>1.0143</v>
      </c>
      <c r="K11" s="51">
        <f aca="true" t="shared" si="10" ref="K11:K32">I11*J11</f>
        <v>72773.70225300001</v>
      </c>
      <c r="L11" s="51">
        <f t="shared" si="4"/>
        <v>356.73383457352946</v>
      </c>
      <c r="M11" s="52">
        <v>1.0183</v>
      </c>
      <c r="N11" s="51">
        <v>74105.46</v>
      </c>
      <c r="O11" s="51">
        <f t="shared" si="5"/>
        <v>363.26205882352946</v>
      </c>
      <c r="P11" s="48">
        <v>1.0151</v>
      </c>
      <c r="Q11" s="51">
        <f t="shared" si="6"/>
        <v>75224.452446</v>
      </c>
      <c r="R11" s="51">
        <f t="shared" si="0"/>
        <v>368.7473159117647</v>
      </c>
      <c r="S11" s="48">
        <v>1.0233</v>
      </c>
      <c r="T11" s="51">
        <f t="shared" si="7"/>
        <v>76977.1821879918</v>
      </c>
      <c r="U11" s="51">
        <f t="shared" si="8"/>
        <v>377.3391283725088</v>
      </c>
      <c r="V11" s="8">
        <v>1.0263</v>
      </c>
      <c r="W11" s="2">
        <v>79865.19</v>
      </c>
      <c r="X11" s="2">
        <f t="shared" si="1"/>
        <v>391.4960294117647</v>
      </c>
      <c r="Y11" s="13">
        <v>1.0194</v>
      </c>
      <c r="Z11" s="21">
        <v>81414.57</v>
      </c>
      <c r="AA11" s="22">
        <f t="shared" si="2"/>
        <v>399.09102941176474</v>
      </c>
      <c r="AB11" s="23">
        <v>1.0226</v>
      </c>
      <c r="AC11" s="2">
        <v>83254.54</v>
      </c>
      <c r="AD11" s="2">
        <v>408.11</v>
      </c>
      <c r="AE11" s="24">
        <v>1.0254</v>
      </c>
      <c r="AF11" s="3">
        <v>85369.2</v>
      </c>
      <c r="AG11" s="25">
        <f t="shared" si="3"/>
        <v>418.47647058823526</v>
      </c>
      <c r="AH11" s="31"/>
      <c r="AI11" s="26">
        <v>1.14</v>
      </c>
      <c r="AJ11" s="27">
        <f t="shared" si="9"/>
        <v>97320.88799999999</v>
      </c>
      <c r="AK11" s="2">
        <v>97320.89</v>
      </c>
      <c r="AL11" s="2">
        <v>477.06</v>
      </c>
      <c r="AM11" s="31"/>
      <c r="AN11" s="1">
        <v>1.0469</v>
      </c>
      <c r="AO11" s="291">
        <v>101885.24</v>
      </c>
      <c r="AP11" s="291">
        <v>499.44</v>
      </c>
      <c r="AQ11" s="31"/>
      <c r="AR11" s="426"/>
      <c r="AS11" s="426"/>
    </row>
    <row r="12" spans="1:45" ht="15" customHeight="1">
      <c r="A12" s="46" t="s">
        <v>12</v>
      </c>
      <c r="B12" s="47" t="s">
        <v>13</v>
      </c>
      <c r="C12" s="48" t="s">
        <v>10</v>
      </c>
      <c r="D12" s="191" t="s">
        <v>341</v>
      </c>
      <c r="E12" s="49">
        <v>37802</v>
      </c>
      <c r="F12" s="50" t="s">
        <v>361</v>
      </c>
      <c r="G12" s="47" t="s">
        <v>343</v>
      </c>
      <c r="H12" s="47">
        <v>204</v>
      </c>
      <c r="I12" s="51">
        <v>84770.62</v>
      </c>
      <c r="J12" s="52">
        <v>1.0143</v>
      </c>
      <c r="K12" s="51">
        <f t="shared" si="10"/>
        <v>85982.839866</v>
      </c>
      <c r="L12" s="51">
        <f t="shared" si="4"/>
        <v>421.4845091470588</v>
      </c>
      <c r="M12" s="52">
        <v>1.0183</v>
      </c>
      <c r="N12" s="51">
        <v>87556.33</v>
      </c>
      <c r="O12" s="51">
        <f t="shared" si="5"/>
        <v>429.19769607843136</v>
      </c>
      <c r="P12" s="48">
        <v>1.0151</v>
      </c>
      <c r="Q12" s="51">
        <f t="shared" si="6"/>
        <v>88878.430583</v>
      </c>
      <c r="R12" s="51">
        <f t="shared" si="0"/>
        <v>435.67858128921563</v>
      </c>
      <c r="S12" s="48">
        <v>1.0233</v>
      </c>
      <c r="T12" s="51">
        <f t="shared" si="7"/>
        <v>90949.2980155839</v>
      </c>
      <c r="U12" s="51">
        <f t="shared" si="8"/>
        <v>445.82989223325444</v>
      </c>
      <c r="V12" s="8">
        <v>1.0263</v>
      </c>
      <c r="W12" s="2">
        <v>97695.04</v>
      </c>
      <c r="X12" s="2">
        <f t="shared" si="1"/>
        <v>478.89725490196076</v>
      </c>
      <c r="Y12" s="13">
        <v>1.0194</v>
      </c>
      <c r="Z12" s="21">
        <v>99590.32</v>
      </c>
      <c r="AA12" s="22">
        <f t="shared" si="2"/>
        <v>488.18784313725496</v>
      </c>
      <c r="AB12" s="23">
        <v>1.0226</v>
      </c>
      <c r="AC12" s="2">
        <v>101841.06</v>
      </c>
      <c r="AD12" s="2">
        <v>499.22</v>
      </c>
      <c r="AE12" s="24">
        <v>1.0254</v>
      </c>
      <c r="AF12" s="3">
        <f aca="true" t="shared" si="11" ref="AF12:AF17">AC12*AE12</f>
        <v>104427.82292400001</v>
      </c>
      <c r="AG12" s="25">
        <f t="shared" si="3"/>
        <v>511.90109276470594</v>
      </c>
      <c r="AH12" s="31"/>
      <c r="AI12" s="26">
        <v>1.14</v>
      </c>
      <c r="AJ12" s="27">
        <f t="shared" si="9"/>
        <v>119047.71813336</v>
      </c>
      <c r="AK12" s="2">
        <v>119047.718</v>
      </c>
      <c r="AL12" s="2">
        <v>583.57</v>
      </c>
      <c r="AM12" s="31"/>
      <c r="AN12" s="1">
        <v>1.0469</v>
      </c>
      <c r="AO12" s="291">
        <v>124631.06</v>
      </c>
      <c r="AP12" s="291">
        <v>610.94</v>
      </c>
      <c r="AQ12" s="31"/>
      <c r="AR12" s="426"/>
      <c r="AS12" s="426"/>
    </row>
    <row r="13" spans="1:45" s="53" customFormat="1" ht="15" customHeight="1">
      <c r="A13" s="66" t="s">
        <v>15</v>
      </c>
      <c r="B13" s="67">
        <v>42103545</v>
      </c>
      <c r="C13" s="53" t="s">
        <v>10</v>
      </c>
      <c r="D13" s="193" t="s">
        <v>16</v>
      </c>
      <c r="E13" s="68">
        <v>42520</v>
      </c>
      <c r="F13" s="67">
        <v>1</v>
      </c>
      <c r="G13" s="8" t="s">
        <v>134</v>
      </c>
      <c r="H13" s="67">
        <v>198</v>
      </c>
      <c r="I13" s="69">
        <v>75520.1</v>
      </c>
      <c r="J13" s="53">
        <v>1.0143</v>
      </c>
      <c r="K13" s="69">
        <v>79088.16</v>
      </c>
      <c r="L13" s="69">
        <f t="shared" si="4"/>
        <v>399.4351515151515</v>
      </c>
      <c r="M13" s="70">
        <v>1.0183</v>
      </c>
      <c r="N13" s="69">
        <v>87561.22</v>
      </c>
      <c r="O13" s="69">
        <f>N13/H13</f>
        <v>442.2283838383838</v>
      </c>
      <c r="P13" s="53">
        <v>1.0132</v>
      </c>
      <c r="Q13" s="69">
        <f t="shared" si="6"/>
        <v>88717.02810400001</v>
      </c>
      <c r="R13" s="69">
        <f t="shared" si="0"/>
        <v>448.06579850505057</v>
      </c>
      <c r="S13" s="1">
        <v>1.0233</v>
      </c>
      <c r="T13" s="21">
        <f t="shared" si="7"/>
        <v>90784.13485882322</v>
      </c>
      <c r="U13" s="21">
        <f t="shared" si="8"/>
        <v>458.5057316102183</v>
      </c>
      <c r="V13" s="8">
        <v>1.0263</v>
      </c>
      <c r="W13" s="2">
        <v>93171.76</v>
      </c>
      <c r="X13" s="2">
        <f t="shared" si="1"/>
        <v>470.5644444444444</v>
      </c>
      <c r="Y13" s="13">
        <v>1.0272</v>
      </c>
      <c r="Z13" s="22">
        <v>95706.032</v>
      </c>
      <c r="AA13" s="22">
        <f t="shared" si="2"/>
        <v>483.363797979798</v>
      </c>
      <c r="AB13" s="23">
        <v>1.0226</v>
      </c>
      <c r="AC13" s="2">
        <v>97868.99</v>
      </c>
      <c r="AD13" s="2">
        <v>494.29</v>
      </c>
      <c r="AE13" s="98">
        <v>1.0254</v>
      </c>
      <c r="AF13" s="3">
        <f t="shared" si="11"/>
        <v>100354.86234600001</v>
      </c>
      <c r="AG13" s="25">
        <f t="shared" si="3"/>
        <v>506.84273912121216</v>
      </c>
      <c r="AH13" s="99" t="s">
        <v>469</v>
      </c>
      <c r="AI13" s="422">
        <v>1.14</v>
      </c>
      <c r="AJ13" s="27">
        <f t="shared" si="9"/>
        <v>114404.54307444001</v>
      </c>
      <c r="AK13" s="2">
        <v>114404.54</v>
      </c>
      <c r="AL13" s="2">
        <v>577.8</v>
      </c>
      <c r="AM13" s="99" t="s">
        <v>469</v>
      </c>
      <c r="AN13" s="1">
        <v>1.0469</v>
      </c>
      <c r="AO13" s="291">
        <v>119770.11</v>
      </c>
      <c r="AP13" s="291">
        <v>604.9</v>
      </c>
      <c r="AQ13" s="99"/>
      <c r="AR13" s="426"/>
      <c r="AS13" s="426"/>
    </row>
    <row r="14" spans="1:45" ht="15">
      <c r="A14" s="16" t="s">
        <v>17</v>
      </c>
      <c r="B14" s="8">
        <v>222803661</v>
      </c>
      <c r="C14" s="1" t="s">
        <v>10</v>
      </c>
      <c r="D14" s="6" t="s">
        <v>14</v>
      </c>
      <c r="E14" s="58">
        <v>37802</v>
      </c>
      <c r="F14" s="8">
        <v>1</v>
      </c>
      <c r="G14" s="8" t="s">
        <v>135</v>
      </c>
      <c r="H14" s="8">
        <v>217</v>
      </c>
      <c r="I14" s="29">
        <v>71506.5</v>
      </c>
      <c r="J14" s="30">
        <v>1.0143</v>
      </c>
      <c r="K14" s="2">
        <f t="shared" si="10"/>
        <v>72529.04295</v>
      </c>
      <c r="L14" s="21">
        <f t="shared" si="4"/>
        <v>334.23522096774195</v>
      </c>
      <c r="M14" s="20">
        <v>1.0183</v>
      </c>
      <c r="N14" s="2">
        <v>73856.32</v>
      </c>
      <c r="O14" s="21">
        <f t="shared" si="5"/>
        <v>340.3517050691245</v>
      </c>
      <c r="P14" s="1">
        <v>1.0151</v>
      </c>
      <c r="Q14" s="21">
        <f t="shared" si="6"/>
        <v>74971.550432</v>
      </c>
      <c r="R14" s="21">
        <f t="shared" si="0"/>
        <v>345.4910158156682</v>
      </c>
      <c r="S14" s="1">
        <v>1.0233</v>
      </c>
      <c r="T14" s="21">
        <f t="shared" si="7"/>
        <v>76718.38755706561</v>
      </c>
      <c r="U14" s="21">
        <f t="shared" si="8"/>
        <v>353.5409564841733</v>
      </c>
      <c r="V14" s="8">
        <v>1.0263</v>
      </c>
      <c r="W14" s="2">
        <v>78736.08</v>
      </c>
      <c r="X14" s="2">
        <f t="shared" si="1"/>
        <v>362.8390783410138</v>
      </c>
      <c r="Y14" s="13">
        <v>1.0272</v>
      </c>
      <c r="Z14" s="22">
        <v>80877.702</v>
      </c>
      <c r="AA14" s="22">
        <f t="shared" si="2"/>
        <v>372.70830414746547</v>
      </c>
      <c r="AB14" s="23">
        <v>1.0226</v>
      </c>
      <c r="AC14" s="2">
        <v>82705.54</v>
      </c>
      <c r="AD14" s="2">
        <v>381.13</v>
      </c>
      <c r="AE14" s="24">
        <v>1.0254</v>
      </c>
      <c r="AF14" s="3">
        <f t="shared" si="11"/>
        <v>84806.260716</v>
      </c>
      <c r="AG14" s="25">
        <f t="shared" si="3"/>
        <v>390.8122613640553</v>
      </c>
      <c r="AH14" s="31"/>
      <c r="AI14" s="26">
        <v>1.14</v>
      </c>
      <c r="AJ14" s="27">
        <f t="shared" si="9"/>
        <v>96679.13721624</v>
      </c>
      <c r="AK14" s="2">
        <v>96679.14</v>
      </c>
      <c r="AL14" s="2">
        <v>445.53</v>
      </c>
      <c r="AM14" s="31"/>
      <c r="AN14" s="1">
        <v>1.0469</v>
      </c>
      <c r="AO14" s="291">
        <v>101213.39</v>
      </c>
      <c r="AP14" s="291">
        <v>466.42</v>
      </c>
      <c r="AQ14" s="31"/>
      <c r="AR14" s="426"/>
      <c r="AS14" s="426"/>
    </row>
    <row r="15" spans="1:45" ht="0" customHeight="1" hidden="1">
      <c r="A15" s="280" t="s">
        <v>17</v>
      </c>
      <c r="B15" s="13" t="s">
        <v>18</v>
      </c>
      <c r="C15" s="101" t="s">
        <v>8</v>
      </c>
      <c r="D15" s="281" t="s">
        <v>19</v>
      </c>
      <c r="E15" s="282">
        <v>37802</v>
      </c>
      <c r="F15" s="13">
        <v>2</v>
      </c>
      <c r="G15" s="13" t="s">
        <v>136</v>
      </c>
      <c r="H15" s="13">
        <v>304</v>
      </c>
      <c r="I15" s="283">
        <v>175085.64</v>
      </c>
      <c r="J15" s="284">
        <v>1.0143</v>
      </c>
      <c r="K15" s="11">
        <f t="shared" si="10"/>
        <v>177589.36465200002</v>
      </c>
      <c r="L15" s="180">
        <f t="shared" si="4"/>
        <v>584.1755416184211</v>
      </c>
      <c r="M15" s="285">
        <v>1.0183</v>
      </c>
      <c r="N15" s="11">
        <v>180839.25</v>
      </c>
      <c r="O15" s="180">
        <f t="shared" si="5"/>
        <v>594.8659539473684</v>
      </c>
      <c r="P15" s="101">
        <v>1.0151</v>
      </c>
      <c r="Q15" s="180">
        <f t="shared" si="6"/>
        <v>183569.92267499998</v>
      </c>
      <c r="R15" s="180">
        <f t="shared" si="0"/>
        <v>603.8484298519736</v>
      </c>
      <c r="S15" s="101">
        <v>1.0233</v>
      </c>
      <c r="T15" s="180">
        <f t="shared" si="7"/>
        <v>187847.10187332748</v>
      </c>
      <c r="U15" s="180">
        <f t="shared" si="8"/>
        <v>617.9180982675247</v>
      </c>
      <c r="V15" s="13">
        <v>1.0263</v>
      </c>
      <c r="W15" s="11">
        <v>192787.48</v>
      </c>
      <c r="X15" s="11">
        <f t="shared" si="1"/>
        <v>634.1693421052632</v>
      </c>
      <c r="Y15" s="13">
        <v>1.0272</v>
      </c>
      <c r="Z15" s="106">
        <v>198031.3</v>
      </c>
      <c r="AA15" s="106">
        <f t="shared" si="2"/>
        <v>651.4187499999999</v>
      </c>
      <c r="AB15" s="14">
        <v>1.0226</v>
      </c>
      <c r="AC15" s="11">
        <v>202506.81</v>
      </c>
      <c r="AD15" s="11">
        <v>666.14</v>
      </c>
      <c r="AE15" s="65">
        <v>1.0254</v>
      </c>
      <c r="AF15" s="107">
        <f t="shared" si="11"/>
        <v>207650.482974</v>
      </c>
      <c r="AG15" s="108">
        <f t="shared" si="3"/>
        <v>683.060799256579</v>
      </c>
      <c r="AH15" s="109"/>
      <c r="AI15" s="110">
        <v>1.14</v>
      </c>
      <c r="AJ15" s="286" t="s">
        <v>507</v>
      </c>
      <c r="AK15" s="11"/>
      <c r="AL15" s="11"/>
      <c r="AM15" s="31"/>
      <c r="AN15" s="1">
        <v>1.0469</v>
      </c>
      <c r="AO15" s="291">
        <v>0</v>
      </c>
      <c r="AP15" s="291">
        <v>0</v>
      </c>
      <c r="AQ15" s="31"/>
      <c r="AR15" s="426"/>
      <c r="AS15" s="426"/>
    </row>
    <row r="16" spans="1:45" ht="15" customHeight="1">
      <c r="A16" s="16" t="s">
        <v>17</v>
      </c>
      <c r="B16" s="8" t="s">
        <v>18</v>
      </c>
      <c r="C16" s="1" t="s">
        <v>8</v>
      </c>
      <c r="D16" s="6" t="s">
        <v>368</v>
      </c>
      <c r="E16" s="58">
        <v>37802</v>
      </c>
      <c r="F16" s="8" t="s">
        <v>294</v>
      </c>
      <c r="G16" s="8" t="s">
        <v>369</v>
      </c>
      <c r="H16" s="8">
        <v>365</v>
      </c>
      <c r="I16" s="29">
        <v>210210.25</v>
      </c>
      <c r="J16" s="30">
        <v>1.0143</v>
      </c>
      <c r="K16" s="2">
        <f t="shared" si="10"/>
        <v>213216.256575</v>
      </c>
      <c r="L16" s="21">
        <f t="shared" si="4"/>
        <v>584.1541276027398</v>
      </c>
      <c r="M16" s="20">
        <v>1.0183</v>
      </c>
      <c r="N16" s="2">
        <v>217118.11</v>
      </c>
      <c r="O16" s="21">
        <f t="shared" si="5"/>
        <v>594.8441369863014</v>
      </c>
      <c r="P16" s="1">
        <v>1.0151</v>
      </c>
      <c r="Q16" s="21">
        <f t="shared" si="6"/>
        <v>220396.59346099995</v>
      </c>
      <c r="R16" s="21">
        <f t="shared" si="0"/>
        <v>603.8262834547944</v>
      </c>
      <c r="S16" s="1">
        <v>1.0233</v>
      </c>
      <c r="T16" s="21">
        <f t="shared" si="7"/>
        <v>225531.83408864128</v>
      </c>
      <c r="U16" s="21">
        <f t="shared" si="8"/>
        <v>617.8954358592912</v>
      </c>
      <c r="V16" s="8">
        <v>1.0263</v>
      </c>
      <c r="W16" s="2">
        <v>231463.32</v>
      </c>
      <c r="X16" s="2">
        <f>W16/H16</f>
        <v>634.1460821917808</v>
      </c>
      <c r="Y16" s="13">
        <v>1.0272</v>
      </c>
      <c r="Z16" s="22">
        <v>237759.12</v>
      </c>
      <c r="AA16" s="22">
        <f t="shared" si="2"/>
        <v>651.3948493150684</v>
      </c>
      <c r="AB16" s="23">
        <v>1.0226</v>
      </c>
      <c r="AC16" s="2">
        <v>243132.48</v>
      </c>
      <c r="AD16" s="2">
        <v>666.12</v>
      </c>
      <c r="AE16" s="24">
        <v>1.0254</v>
      </c>
      <c r="AF16" s="3">
        <f t="shared" si="11"/>
        <v>249308.04499200004</v>
      </c>
      <c r="AG16" s="25">
        <f t="shared" si="3"/>
        <v>683.0357397041097</v>
      </c>
      <c r="AH16" s="31"/>
      <c r="AI16" s="26">
        <v>1.14</v>
      </c>
      <c r="AJ16" s="27">
        <f t="shared" si="9"/>
        <v>284211.17129088</v>
      </c>
      <c r="AK16" s="2">
        <v>284211.17</v>
      </c>
      <c r="AL16" s="2">
        <v>778.66</v>
      </c>
      <c r="AM16" s="31"/>
      <c r="AN16" s="1">
        <v>1.0469</v>
      </c>
      <c r="AO16" s="291">
        <v>297540.67</v>
      </c>
      <c r="AP16" s="291">
        <v>815.18</v>
      </c>
      <c r="AQ16" s="31"/>
      <c r="AR16" s="426"/>
      <c r="AS16" s="426"/>
    </row>
    <row r="17" spans="1:45" ht="15" customHeight="1">
      <c r="A17" s="59" t="s">
        <v>473</v>
      </c>
      <c r="B17" s="60">
        <v>853643319</v>
      </c>
      <c r="C17" s="12" t="s">
        <v>10</v>
      </c>
      <c r="D17" s="192" t="s">
        <v>474</v>
      </c>
      <c r="E17" s="61"/>
      <c r="F17" s="60"/>
      <c r="G17" s="60" t="s">
        <v>475</v>
      </c>
      <c r="H17" s="60">
        <v>223</v>
      </c>
      <c r="I17" s="29"/>
      <c r="J17" s="30"/>
      <c r="K17" s="2"/>
      <c r="L17" s="62"/>
      <c r="M17" s="20"/>
      <c r="O17" s="62"/>
      <c r="P17" s="12"/>
      <c r="Q17" s="62"/>
      <c r="R17" s="62"/>
      <c r="S17" s="12"/>
      <c r="T17" s="62"/>
      <c r="U17" s="62"/>
      <c r="V17" s="60"/>
      <c r="Y17" s="63"/>
      <c r="Z17" s="2"/>
      <c r="AA17" s="2"/>
      <c r="AB17" s="64"/>
      <c r="AC17" s="2">
        <v>98600.08</v>
      </c>
      <c r="AD17" s="2">
        <f>AC17/H17</f>
        <v>442.1528251121076</v>
      </c>
      <c r="AE17" s="65">
        <v>1.0175</v>
      </c>
      <c r="AF17" s="3">
        <f t="shared" si="11"/>
        <v>100325.58140000001</v>
      </c>
      <c r="AG17" s="25">
        <f t="shared" si="3"/>
        <v>449.8904995515696</v>
      </c>
      <c r="AH17" s="31"/>
      <c r="AI17" s="26">
        <v>1.14</v>
      </c>
      <c r="AJ17" s="27">
        <f t="shared" si="9"/>
        <v>114371.162796</v>
      </c>
      <c r="AK17" s="2">
        <v>114371.16</v>
      </c>
      <c r="AL17" s="2">
        <v>512.87</v>
      </c>
      <c r="AM17" s="31"/>
      <c r="AN17" s="1">
        <v>1.0469</v>
      </c>
      <c r="AO17" s="291">
        <v>119735.17</v>
      </c>
      <c r="AP17" s="291">
        <v>536.93</v>
      </c>
      <c r="AQ17" s="31"/>
      <c r="AR17" s="426"/>
      <c r="AS17" s="426"/>
    </row>
    <row r="18" spans="1:45" ht="13.5" customHeight="1">
      <c r="A18" s="59" t="s">
        <v>21</v>
      </c>
      <c r="B18" s="8">
        <v>43015339</v>
      </c>
      <c r="C18" s="1" t="s">
        <v>8</v>
      </c>
      <c r="D18" s="6" t="s">
        <v>373</v>
      </c>
      <c r="E18" s="17">
        <v>37802</v>
      </c>
      <c r="F18" s="18">
        <v>12</v>
      </c>
      <c r="G18" s="8" t="s">
        <v>137</v>
      </c>
      <c r="H18" s="8">
        <v>365</v>
      </c>
      <c r="I18" s="19">
        <v>168202.35</v>
      </c>
      <c r="J18" s="20">
        <v>1.0143</v>
      </c>
      <c r="K18" s="2">
        <f t="shared" si="10"/>
        <v>170607.643605</v>
      </c>
      <c r="L18" s="21">
        <f t="shared" si="4"/>
        <v>467.4182016575342</v>
      </c>
      <c r="M18" s="20">
        <v>1.0183</v>
      </c>
      <c r="N18" s="2">
        <v>173729.76</v>
      </c>
      <c r="O18" s="21">
        <f t="shared" si="5"/>
        <v>475.97194520547947</v>
      </c>
      <c r="P18" s="1">
        <v>1.0151</v>
      </c>
      <c r="Q18" s="21">
        <f t="shared" si="6"/>
        <v>176353.07937599998</v>
      </c>
      <c r="R18" s="21">
        <f t="shared" si="0"/>
        <v>483.15912157808214</v>
      </c>
      <c r="S18" s="1">
        <v>1.0233</v>
      </c>
      <c r="T18" s="21">
        <v>202220.09</v>
      </c>
      <c r="U18" s="21">
        <f>T18/H18</f>
        <v>554.0276438356165</v>
      </c>
      <c r="V18" s="8">
        <v>1.016</v>
      </c>
      <c r="W18" s="2">
        <v>205455.61</v>
      </c>
      <c r="X18" s="2">
        <f>W18/H18</f>
        <v>562.8920821917808</v>
      </c>
      <c r="Y18" s="13">
        <v>1.0272</v>
      </c>
      <c r="Z18" s="22">
        <v>211044</v>
      </c>
      <c r="AA18" s="22">
        <f t="shared" si="2"/>
        <v>578.2027397260274</v>
      </c>
      <c r="AB18" s="23">
        <v>1.0226</v>
      </c>
      <c r="AC18" s="2">
        <v>215813.59</v>
      </c>
      <c r="AD18" s="2">
        <v>591.27</v>
      </c>
      <c r="AE18" s="24">
        <v>1.0254</v>
      </c>
      <c r="AF18" s="3">
        <v>221295.25</v>
      </c>
      <c r="AG18" s="25">
        <f t="shared" si="3"/>
        <v>606.2883561643836</v>
      </c>
      <c r="AH18" s="31"/>
      <c r="AI18" s="26">
        <v>1.14</v>
      </c>
      <c r="AJ18" s="27">
        <f t="shared" si="9"/>
        <v>252276.585</v>
      </c>
      <c r="AK18" s="2">
        <v>252276.58</v>
      </c>
      <c r="AL18" s="2">
        <v>691.17</v>
      </c>
      <c r="AM18" s="31"/>
      <c r="AN18" s="1">
        <v>1.0469</v>
      </c>
      <c r="AO18" s="291">
        <v>264108.35</v>
      </c>
      <c r="AP18" s="291">
        <v>723.58</v>
      </c>
      <c r="AQ18" s="31"/>
      <c r="AR18" s="426"/>
      <c r="AS18" s="426"/>
    </row>
    <row r="19" spans="1:45" ht="17.25" customHeight="1">
      <c r="A19" s="59" t="s">
        <v>21</v>
      </c>
      <c r="B19" s="8">
        <v>43015339</v>
      </c>
      <c r="C19" s="1" t="s">
        <v>10</v>
      </c>
      <c r="D19" s="6" t="s">
        <v>22</v>
      </c>
      <c r="E19" s="17">
        <v>37802</v>
      </c>
      <c r="F19" s="18">
        <v>11</v>
      </c>
      <c r="G19" s="8" t="s">
        <v>138</v>
      </c>
      <c r="H19" s="8">
        <v>216</v>
      </c>
      <c r="I19" s="19">
        <v>54770.88</v>
      </c>
      <c r="J19" s="20">
        <v>1.0143</v>
      </c>
      <c r="K19" s="2">
        <f t="shared" si="10"/>
        <v>55554.103584</v>
      </c>
      <c r="L19" s="21">
        <f t="shared" si="4"/>
        <v>257.19492399999996</v>
      </c>
      <c r="M19" s="20">
        <v>1.0183</v>
      </c>
      <c r="N19" s="2">
        <v>56570.74</v>
      </c>
      <c r="O19" s="21">
        <f t="shared" si="5"/>
        <v>261.90157407407406</v>
      </c>
      <c r="P19" s="1">
        <v>1.0151</v>
      </c>
      <c r="Q19" s="21">
        <f t="shared" si="6"/>
        <v>57424.95817399999</v>
      </c>
      <c r="R19" s="21">
        <f t="shared" si="0"/>
        <v>265.85628784259256</v>
      </c>
      <c r="S19" s="1">
        <v>1.0233</v>
      </c>
      <c r="T19" s="21">
        <v>79511.85</v>
      </c>
      <c r="U19" s="21">
        <f t="shared" si="8"/>
        <v>368.1104166666667</v>
      </c>
      <c r="V19" s="8">
        <v>1.016</v>
      </c>
      <c r="W19" s="2">
        <v>80784.04</v>
      </c>
      <c r="X19" s="2">
        <f>W19/H19</f>
        <v>374.00018518518516</v>
      </c>
      <c r="Y19" s="13">
        <v>1.0272</v>
      </c>
      <c r="Z19" s="22">
        <v>82981.37</v>
      </c>
      <c r="AA19" s="22">
        <f t="shared" si="2"/>
        <v>384.17300925925923</v>
      </c>
      <c r="AB19" s="23">
        <v>1.0226</v>
      </c>
      <c r="AC19" s="2">
        <v>84856.75</v>
      </c>
      <c r="AD19" s="2">
        <v>392.86</v>
      </c>
      <c r="AE19" s="24">
        <v>1.0254</v>
      </c>
      <c r="AF19" s="3">
        <f aca="true" t="shared" si="12" ref="AF19:AF39">AC19*AE19</f>
        <v>87012.11145000001</v>
      </c>
      <c r="AG19" s="25">
        <f t="shared" si="3"/>
        <v>402.8338493055556</v>
      </c>
      <c r="AH19" s="31"/>
      <c r="AI19" s="26">
        <v>1.14</v>
      </c>
      <c r="AJ19" s="27">
        <f t="shared" si="9"/>
        <v>99193.80705300001</v>
      </c>
      <c r="AK19" s="2">
        <v>99193.81</v>
      </c>
      <c r="AL19" s="2">
        <v>459.23</v>
      </c>
      <c r="AM19" s="31"/>
      <c r="AN19" s="1">
        <v>1.0469</v>
      </c>
      <c r="AO19" s="291">
        <v>103846</v>
      </c>
      <c r="AP19" s="291">
        <v>480.77</v>
      </c>
      <c r="AQ19" s="31"/>
      <c r="AR19" s="426"/>
      <c r="AS19" s="426"/>
    </row>
    <row r="20" spans="1:45" ht="15" customHeight="1">
      <c r="A20" s="66" t="s">
        <v>252</v>
      </c>
      <c r="B20" s="67">
        <v>43379875</v>
      </c>
      <c r="C20" s="53" t="s">
        <v>10</v>
      </c>
      <c r="D20" s="193" t="s">
        <v>23</v>
      </c>
      <c r="E20" s="68">
        <v>37802</v>
      </c>
      <c r="F20" s="67" t="s">
        <v>251</v>
      </c>
      <c r="G20" s="67" t="s">
        <v>139</v>
      </c>
      <c r="H20" s="67">
        <v>180</v>
      </c>
      <c r="I20" s="69">
        <v>35634.19</v>
      </c>
      <c r="J20" s="70">
        <v>1.0143</v>
      </c>
      <c r="K20" s="69">
        <f t="shared" si="10"/>
        <v>36143.758917</v>
      </c>
      <c r="L20" s="69">
        <f t="shared" si="4"/>
        <v>200.79866065</v>
      </c>
      <c r="M20" s="70">
        <v>1.0183</v>
      </c>
      <c r="N20" s="69">
        <v>36805.19</v>
      </c>
      <c r="O20" s="69">
        <f t="shared" si="5"/>
        <v>204.47327777777778</v>
      </c>
      <c r="P20" s="53">
        <v>1.0151</v>
      </c>
      <c r="Q20" s="69">
        <f t="shared" si="6"/>
        <v>37360.948369</v>
      </c>
      <c r="R20" s="69">
        <f t="shared" si="0"/>
        <v>207.56082427222222</v>
      </c>
      <c r="S20" s="53">
        <v>1.0233</v>
      </c>
      <c r="T20" s="69">
        <f t="shared" si="7"/>
        <v>38231.458465997704</v>
      </c>
      <c r="U20" s="69">
        <f t="shared" si="8"/>
        <v>212.39699147776503</v>
      </c>
      <c r="V20" s="67">
        <v>1.0263</v>
      </c>
      <c r="W20" s="69">
        <v>39236.95</v>
      </c>
      <c r="X20" s="69">
        <f t="shared" si="1"/>
        <v>217.98305555555555</v>
      </c>
      <c r="Y20" s="13">
        <v>1.0272</v>
      </c>
      <c r="Z20" s="69">
        <v>53499.3</v>
      </c>
      <c r="AA20" s="69">
        <f t="shared" si="2"/>
        <v>297.21833333333336</v>
      </c>
      <c r="AB20" s="14">
        <v>1.0182</v>
      </c>
      <c r="AC20" s="2">
        <v>54472.99</v>
      </c>
      <c r="AD20" s="2">
        <v>302.63</v>
      </c>
      <c r="AE20" s="24">
        <v>1.0254</v>
      </c>
      <c r="AF20" s="3">
        <f t="shared" si="12"/>
        <v>55856.603946</v>
      </c>
      <c r="AG20" s="25">
        <f t="shared" si="3"/>
        <v>310.3144663666667</v>
      </c>
      <c r="AH20" s="31"/>
      <c r="AI20" s="26">
        <v>1.14</v>
      </c>
      <c r="AJ20" s="27">
        <f t="shared" si="9"/>
        <v>63676.52849844</v>
      </c>
      <c r="AK20" s="2">
        <v>63676.53</v>
      </c>
      <c r="AL20" s="2">
        <v>353.76</v>
      </c>
      <c r="AM20" s="31"/>
      <c r="AN20" s="1">
        <v>1.0469</v>
      </c>
      <c r="AO20" s="291">
        <v>66662.96</v>
      </c>
      <c r="AP20" s="291">
        <v>370.35</v>
      </c>
      <c r="AQ20" s="31"/>
      <c r="AR20" s="426"/>
      <c r="AS20" s="426"/>
    </row>
    <row r="21" spans="1:45" ht="15" customHeight="1">
      <c r="A21" s="66" t="s">
        <v>24</v>
      </c>
      <c r="B21" s="67">
        <v>42541474</v>
      </c>
      <c r="C21" s="53" t="s">
        <v>10</v>
      </c>
      <c r="D21" s="193" t="s">
        <v>333</v>
      </c>
      <c r="E21" s="71">
        <v>40724</v>
      </c>
      <c r="F21" s="72" t="s">
        <v>278</v>
      </c>
      <c r="G21" s="67" t="s">
        <v>334</v>
      </c>
      <c r="H21" s="67">
        <v>216</v>
      </c>
      <c r="I21" s="69">
        <v>56992.13</v>
      </c>
      <c r="J21" s="70">
        <v>1.0143</v>
      </c>
      <c r="K21" s="69">
        <f t="shared" si="10"/>
        <v>57807.117458999994</v>
      </c>
      <c r="L21" s="69">
        <f t="shared" si="4"/>
        <v>267.62554379166664</v>
      </c>
      <c r="M21" s="70">
        <v>1.0183</v>
      </c>
      <c r="N21" s="69">
        <v>58864.99</v>
      </c>
      <c r="O21" s="69">
        <f t="shared" si="5"/>
        <v>272.52310185185183</v>
      </c>
      <c r="P21" s="53">
        <v>1.0151</v>
      </c>
      <c r="Q21" s="69">
        <f t="shared" si="6"/>
        <v>59753.85134899999</v>
      </c>
      <c r="R21" s="69">
        <f t="shared" si="0"/>
        <v>276.63820068981477</v>
      </c>
      <c r="S21" s="53">
        <v>1.0233</v>
      </c>
      <c r="T21" s="69">
        <f t="shared" si="7"/>
        <v>61146.1160854317</v>
      </c>
      <c r="U21" s="69">
        <f t="shared" si="8"/>
        <v>283.08387076588747</v>
      </c>
      <c r="V21" s="67">
        <v>1.0263</v>
      </c>
      <c r="W21" s="69">
        <v>62754.26</v>
      </c>
      <c r="X21" s="69">
        <f t="shared" si="1"/>
        <v>290.5289814814815</v>
      </c>
      <c r="Y21" s="13">
        <v>1.0272</v>
      </c>
      <c r="Z21" s="69">
        <v>88089.81</v>
      </c>
      <c r="AA21" s="69">
        <f t="shared" si="2"/>
        <v>407.8231944444444</v>
      </c>
      <c r="AB21" s="14">
        <v>1.0182</v>
      </c>
      <c r="AC21" s="2">
        <v>89693.04</v>
      </c>
      <c r="AD21" s="2">
        <v>415.25</v>
      </c>
      <c r="AE21" s="24">
        <v>1.0254</v>
      </c>
      <c r="AF21" s="3">
        <f t="shared" si="12"/>
        <v>91971.243216</v>
      </c>
      <c r="AG21" s="25">
        <f t="shared" si="3"/>
        <v>425.7927926666667</v>
      </c>
      <c r="AH21" s="31"/>
      <c r="AI21" s="26">
        <v>1.14</v>
      </c>
      <c r="AJ21" s="27">
        <f t="shared" si="9"/>
        <v>104847.21726624</v>
      </c>
      <c r="AK21" s="2">
        <v>104847.22</v>
      </c>
      <c r="AL21" s="2">
        <v>485.4</v>
      </c>
      <c r="AM21" s="31"/>
      <c r="AN21" s="1">
        <v>1.0469</v>
      </c>
      <c r="AO21" s="291">
        <v>109764.55</v>
      </c>
      <c r="AP21" s="291">
        <v>508.17</v>
      </c>
      <c r="AQ21" s="31"/>
      <c r="AR21" s="426"/>
      <c r="AS21" s="426"/>
    </row>
    <row r="22" spans="1:45" ht="18.75" customHeight="1">
      <c r="A22" s="16" t="s">
        <v>497</v>
      </c>
      <c r="B22" s="8">
        <v>42104871</v>
      </c>
      <c r="C22" s="1" t="s">
        <v>10</v>
      </c>
      <c r="D22" s="6" t="s">
        <v>20</v>
      </c>
      <c r="E22" s="58">
        <v>37802</v>
      </c>
      <c r="F22" s="8">
        <v>11</v>
      </c>
      <c r="G22" s="8" t="s">
        <v>140</v>
      </c>
      <c r="H22" s="8">
        <v>216</v>
      </c>
      <c r="I22" s="19">
        <v>71105.14</v>
      </c>
      <c r="J22" s="73">
        <v>1.0143</v>
      </c>
      <c r="K22" s="2">
        <f>I22*J22</f>
        <v>72121.943502</v>
      </c>
      <c r="L22" s="21">
        <f t="shared" si="4"/>
        <v>333.89788658333333</v>
      </c>
      <c r="M22" s="20">
        <v>1.0183</v>
      </c>
      <c r="N22" s="2">
        <v>73441.78</v>
      </c>
      <c r="O22" s="21">
        <f t="shared" si="5"/>
        <v>340.00824074074075</v>
      </c>
      <c r="P22" s="1">
        <v>1.0151</v>
      </c>
      <c r="Q22" s="21">
        <f t="shared" si="6"/>
        <v>74550.75087799999</v>
      </c>
      <c r="R22" s="21">
        <f t="shared" si="0"/>
        <v>345.1423651759259</v>
      </c>
      <c r="S22" s="1">
        <v>1.0233</v>
      </c>
      <c r="T22" s="21">
        <f t="shared" si="7"/>
        <v>76287.7833734574</v>
      </c>
      <c r="U22" s="21">
        <f t="shared" si="8"/>
        <v>353.184182284525</v>
      </c>
      <c r="V22" s="8">
        <v>1.0263</v>
      </c>
      <c r="W22" s="2">
        <v>89234.39</v>
      </c>
      <c r="X22" s="2">
        <f t="shared" si="1"/>
        <v>413.12217592592594</v>
      </c>
      <c r="Y22" s="13">
        <v>1.0194</v>
      </c>
      <c r="Z22" s="22">
        <v>90965.53716600001</v>
      </c>
      <c r="AA22" s="22">
        <f t="shared" si="2"/>
        <v>421.13674613888895</v>
      </c>
      <c r="AB22" s="23">
        <v>1.0226</v>
      </c>
      <c r="AC22" s="2">
        <v>93021.36</v>
      </c>
      <c r="AD22" s="2">
        <v>430.65</v>
      </c>
      <c r="AE22" s="24">
        <v>1.0254</v>
      </c>
      <c r="AF22" s="3">
        <f t="shared" si="12"/>
        <v>95384.10254400001</v>
      </c>
      <c r="AG22" s="25">
        <f t="shared" si="3"/>
        <v>441.59306733333335</v>
      </c>
      <c r="AH22" s="31"/>
      <c r="AI22" s="26">
        <v>1.14</v>
      </c>
      <c r="AJ22" s="27">
        <f t="shared" si="9"/>
        <v>108737.87690016</v>
      </c>
      <c r="AK22" s="2">
        <v>108737.88</v>
      </c>
      <c r="AL22" s="2">
        <v>503.42</v>
      </c>
      <c r="AM22" s="31"/>
      <c r="AN22" s="1">
        <v>1.0469</v>
      </c>
      <c r="AO22" s="291">
        <v>113837.69</v>
      </c>
      <c r="AP22" s="291">
        <v>527.03</v>
      </c>
      <c r="AQ22" s="31"/>
      <c r="AR22" s="426"/>
      <c r="AS22" s="426"/>
    </row>
    <row r="23" spans="1:45" ht="14.25" customHeight="1">
      <c r="A23" s="16" t="s">
        <v>497</v>
      </c>
      <c r="B23" s="8" t="s">
        <v>25</v>
      </c>
      <c r="C23" s="1" t="s">
        <v>10</v>
      </c>
      <c r="D23" s="6" t="s">
        <v>26</v>
      </c>
      <c r="E23" s="58">
        <v>37802</v>
      </c>
      <c r="F23" s="8">
        <v>1</v>
      </c>
      <c r="G23" s="8" t="s">
        <v>141</v>
      </c>
      <c r="H23" s="8">
        <v>216</v>
      </c>
      <c r="I23" s="19">
        <v>70745.76</v>
      </c>
      <c r="J23" s="73">
        <v>1.0143</v>
      </c>
      <c r="K23" s="2">
        <f t="shared" si="10"/>
        <v>71757.42436799999</v>
      </c>
      <c r="L23" s="21">
        <f t="shared" si="4"/>
        <v>332.21029799999997</v>
      </c>
      <c r="M23" s="20">
        <v>1.0183</v>
      </c>
      <c r="N23" s="2">
        <v>73070.59</v>
      </c>
      <c r="O23" s="21">
        <f t="shared" si="5"/>
        <v>338.2897685185185</v>
      </c>
      <c r="P23" s="1">
        <v>1.0151</v>
      </c>
      <c r="Q23" s="21">
        <f t="shared" si="6"/>
        <v>74173.95590899998</v>
      </c>
      <c r="R23" s="21">
        <f t="shared" si="0"/>
        <v>343.39794402314806</v>
      </c>
      <c r="S23" s="1">
        <v>1.0233</v>
      </c>
      <c r="T23" s="21">
        <f t="shared" si="7"/>
        <v>75902.20908167968</v>
      </c>
      <c r="U23" s="21">
        <f t="shared" si="8"/>
        <v>351.39911611888743</v>
      </c>
      <c r="V23" s="8">
        <v>1.0263</v>
      </c>
      <c r="W23" s="2">
        <v>95345.67</v>
      </c>
      <c r="X23" s="2">
        <f t="shared" si="1"/>
        <v>441.41513888888886</v>
      </c>
      <c r="Y23" s="13">
        <v>1.0194</v>
      </c>
      <c r="Z23" s="22">
        <v>97195.375998</v>
      </c>
      <c r="AA23" s="22">
        <f t="shared" si="2"/>
        <v>449.97859258333335</v>
      </c>
      <c r="AB23" s="23">
        <v>1.0226</v>
      </c>
      <c r="AC23" s="2">
        <v>99391.99</v>
      </c>
      <c r="AD23" s="2">
        <v>460.15</v>
      </c>
      <c r="AE23" s="24">
        <v>1.0254</v>
      </c>
      <c r="AF23" s="3">
        <f t="shared" si="12"/>
        <v>101916.54654600001</v>
      </c>
      <c r="AG23" s="25">
        <f t="shared" si="3"/>
        <v>471.83586363888895</v>
      </c>
      <c r="AH23" s="31"/>
      <c r="AI23" s="26">
        <v>1.14</v>
      </c>
      <c r="AJ23" s="27">
        <f t="shared" si="9"/>
        <v>116184.86306244001</v>
      </c>
      <c r="AK23" s="2">
        <v>116184.86</v>
      </c>
      <c r="AL23" s="2">
        <v>537.89</v>
      </c>
      <c r="AM23" s="31"/>
      <c r="AN23" s="1">
        <v>1.0469</v>
      </c>
      <c r="AO23" s="291">
        <v>121633.93</v>
      </c>
      <c r="AP23" s="291">
        <v>563.12</v>
      </c>
      <c r="AQ23" s="31"/>
      <c r="AR23" s="426"/>
      <c r="AS23" s="426"/>
    </row>
    <row r="24" spans="1:45" ht="14.25" customHeight="1">
      <c r="A24" s="16" t="s">
        <v>497</v>
      </c>
      <c r="B24" s="8" t="s">
        <v>25</v>
      </c>
      <c r="C24" s="1" t="s">
        <v>8</v>
      </c>
      <c r="D24" s="6" t="s">
        <v>27</v>
      </c>
      <c r="E24" s="58">
        <v>37802</v>
      </c>
      <c r="F24" s="8">
        <v>9</v>
      </c>
      <c r="G24" s="8" t="s">
        <v>142</v>
      </c>
      <c r="H24" s="8">
        <v>365</v>
      </c>
      <c r="I24" s="19">
        <v>190384.35</v>
      </c>
      <c r="J24" s="73">
        <v>1.0143</v>
      </c>
      <c r="K24" s="2">
        <f t="shared" si="10"/>
        <v>193106.846205</v>
      </c>
      <c r="L24" s="21">
        <f t="shared" si="4"/>
        <v>529.0598526164384</v>
      </c>
      <c r="M24" s="20">
        <v>1.0183</v>
      </c>
      <c r="N24" s="2">
        <v>196640.7</v>
      </c>
      <c r="O24" s="21">
        <f t="shared" si="5"/>
        <v>538.7416438356165</v>
      </c>
      <c r="P24" s="1">
        <v>1.0151</v>
      </c>
      <c r="Q24" s="21">
        <f t="shared" si="6"/>
        <v>199609.97457</v>
      </c>
      <c r="R24" s="21">
        <f t="shared" si="0"/>
        <v>546.8766426575343</v>
      </c>
      <c r="S24" s="1">
        <v>1.0233</v>
      </c>
      <c r="T24" s="21">
        <f t="shared" si="7"/>
        <v>204260.88697748102</v>
      </c>
      <c r="U24" s="21">
        <f t="shared" si="8"/>
        <v>559.6188684314549</v>
      </c>
      <c r="V24" s="8">
        <v>1.0263</v>
      </c>
      <c r="W24" s="2">
        <v>248977</v>
      </c>
      <c r="X24" s="2">
        <f t="shared" si="1"/>
        <v>682.1287671232876</v>
      </c>
      <c r="Y24" s="13">
        <v>1.0194</v>
      </c>
      <c r="Z24" s="22">
        <v>253807.15380000003</v>
      </c>
      <c r="AA24" s="22">
        <f t="shared" si="2"/>
        <v>695.3620652054796</v>
      </c>
      <c r="AB24" s="23">
        <v>1.0226</v>
      </c>
      <c r="AC24" s="2">
        <v>259543.2</v>
      </c>
      <c r="AD24" s="2">
        <v>711.08</v>
      </c>
      <c r="AE24" s="24">
        <v>1.0254</v>
      </c>
      <c r="AF24" s="3">
        <f t="shared" si="12"/>
        <v>266135.59728000005</v>
      </c>
      <c r="AG24" s="25">
        <f t="shared" si="3"/>
        <v>729.1386226849316</v>
      </c>
      <c r="AH24" s="74"/>
      <c r="AI24" s="26">
        <v>1.14</v>
      </c>
      <c r="AJ24" s="27">
        <f t="shared" si="9"/>
        <v>303394.58089920005</v>
      </c>
      <c r="AK24" s="2">
        <v>303394.58</v>
      </c>
      <c r="AL24" s="2">
        <v>831.22</v>
      </c>
      <c r="AM24" s="74"/>
      <c r="AN24" s="1">
        <v>1.0469</v>
      </c>
      <c r="AO24" s="291">
        <v>317623.79</v>
      </c>
      <c r="AP24" s="291">
        <v>870.2</v>
      </c>
      <c r="AQ24" s="74"/>
      <c r="AR24" s="426"/>
      <c r="AS24" s="426"/>
    </row>
    <row r="25" spans="1:45" s="76" customFormat="1" ht="16.5" customHeight="1">
      <c r="A25" s="16" t="s">
        <v>417</v>
      </c>
      <c r="B25" s="1" t="s">
        <v>411</v>
      </c>
      <c r="C25" s="1" t="s">
        <v>10</v>
      </c>
      <c r="D25" s="6" t="s">
        <v>56</v>
      </c>
      <c r="E25" s="58">
        <v>37802</v>
      </c>
      <c r="F25" s="8" t="s">
        <v>278</v>
      </c>
      <c r="G25" s="8" t="s">
        <v>398</v>
      </c>
      <c r="H25" s="8">
        <v>226</v>
      </c>
      <c r="I25" s="19"/>
      <c r="J25" s="73"/>
      <c r="K25" s="2">
        <v>86243.69</v>
      </c>
      <c r="L25" s="21">
        <v>381.61</v>
      </c>
      <c r="M25" s="20">
        <v>1.0149</v>
      </c>
      <c r="N25" s="2">
        <v>87528.72</v>
      </c>
      <c r="O25" s="21">
        <f t="shared" si="5"/>
        <v>387.29522123893804</v>
      </c>
      <c r="P25" s="1">
        <v>1.0151</v>
      </c>
      <c r="Q25" s="21">
        <f t="shared" si="6"/>
        <v>88850.40367199999</v>
      </c>
      <c r="R25" s="21">
        <f t="shared" si="0"/>
        <v>393.14337907964597</v>
      </c>
      <c r="S25" s="1">
        <v>1.0233</v>
      </c>
      <c r="T25" s="21">
        <f t="shared" si="7"/>
        <v>90920.61807755759</v>
      </c>
      <c r="U25" s="21">
        <f t="shared" si="8"/>
        <v>402.30361981220176</v>
      </c>
      <c r="V25" s="8">
        <v>1.0263</v>
      </c>
      <c r="W25" s="2">
        <v>93311.83</v>
      </c>
      <c r="X25" s="2">
        <f t="shared" si="1"/>
        <v>412.88420353982303</v>
      </c>
      <c r="Y25" s="13">
        <v>1.0272</v>
      </c>
      <c r="Z25" s="22">
        <v>95849.91</v>
      </c>
      <c r="AA25" s="22">
        <f t="shared" si="2"/>
        <v>424.11464601769916</v>
      </c>
      <c r="AB25" s="23">
        <v>1.0226</v>
      </c>
      <c r="AC25" s="2">
        <v>98016.12</v>
      </c>
      <c r="AD25" s="2">
        <v>433.7</v>
      </c>
      <c r="AE25" s="24">
        <v>1.0254</v>
      </c>
      <c r="AF25" s="3">
        <f t="shared" si="12"/>
        <v>100505.729448</v>
      </c>
      <c r="AG25" s="25">
        <f t="shared" si="3"/>
        <v>444.71561702654867</v>
      </c>
      <c r="AH25" s="75"/>
      <c r="AI25" s="26">
        <v>1.14</v>
      </c>
      <c r="AJ25" s="27">
        <f t="shared" si="9"/>
        <v>114576.53157071999</v>
      </c>
      <c r="AK25" s="2">
        <v>114576.53</v>
      </c>
      <c r="AL25" s="2">
        <v>506.97</v>
      </c>
      <c r="AM25" s="75"/>
      <c r="AN25" s="1">
        <v>1.0469</v>
      </c>
      <c r="AO25" s="291">
        <v>119950.17</v>
      </c>
      <c r="AP25" s="291">
        <v>530.75</v>
      </c>
      <c r="AQ25" s="75"/>
      <c r="AR25" s="426"/>
      <c r="AS25" s="426"/>
    </row>
    <row r="26" spans="1:45" s="76" customFormat="1" ht="14.25" customHeight="1">
      <c r="A26" s="16" t="s">
        <v>324</v>
      </c>
      <c r="B26" s="1">
        <v>43244814</v>
      </c>
      <c r="C26" s="1" t="s">
        <v>10</v>
      </c>
      <c r="D26" s="6" t="s">
        <v>325</v>
      </c>
      <c r="E26" s="58">
        <v>44561</v>
      </c>
      <c r="F26" s="8" t="s">
        <v>251</v>
      </c>
      <c r="G26" s="8" t="s">
        <v>326</v>
      </c>
      <c r="H26" s="8">
        <v>220</v>
      </c>
      <c r="I26" s="19">
        <v>71883.35</v>
      </c>
      <c r="J26" s="73">
        <v>1.0143</v>
      </c>
      <c r="K26" s="2">
        <f>I26*J26</f>
        <v>72911.28190500001</v>
      </c>
      <c r="L26" s="21">
        <f>K26/H26</f>
        <v>331.41491775000003</v>
      </c>
      <c r="M26" s="20">
        <v>1.0183</v>
      </c>
      <c r="N26" s="2">
        <f>K26*M26</f>
        <v>74245.5583638615</v>
      </c>
      <c r="O26" s="21">
        <f>N26/H26</f>
        <v>337.47981074482504</v>
      </c>
      <c r="P26" s="1">
        <v>1.0151</v>
      </c>
      <c r="Q26" s="21">
        <f>N26*P26</f>
        <v>75366.66629515581</v>
      </c>
      <c r="R26" s="21">
        <f>Q26/H26</f>
        <v>342.57575588707186</v>
      </c>
      <c r="S26" s="1">
        <v>1.0233</v>
      </c>
      <c r="T26" s="21">
        <f>Q26*S26</f>
        <v>77122.70961983295</v>
      </c>
      <c r="U26" s="21">
        <f>T26/H26</f>
        <v>350.5577709992407</v>
      </c>
      <c r="V26" s="8">
        <v>1.0263</v>
      </c>
      <c r="W26" s="2">
        <v>79151.04</v>
      </c>
      <c r="X26" s="2">
        <f>W26/H26</f>
        <v>359.77745454545453</v>
      </c>
      <c r="Y26" s="13">
        <v>1.0272</v>
      </c>
      <c r="Z26" s="22">
        <v>86085.78</v>
      </c>
      <c r="AA26" s="22">
        <f>Z26/H26</f>
        <v>391.299</v>
      </c>
      <c r="AB26" s="23">
        <v>1.0226</v>
      </c>
      <c r="AC26" s="2">
        <f>Z26*AB26</f>
        <v>88031.318628</v>
      </c>
      <c r="AD26" s="2">
        <v>400.14</v>
      </c>
      <c r="AE26" s="24">
        <v>1.0254</v>
      </c>
      <c r="AF26" s="3">
        <f>AC26*AE26</f>
        <v>90267.3141211512</v>
      </c>
      <c r="AG26" s="25">
        <f>AF26/H26</f>
        <v>410.30597327796</v>
      </c>
      <c r="AH26" s="77" t="s">
        <v>459</v>
      </c>
      <c r="AI26" s="26">
        <v>1.14</v>
      </c>
      <c r="AJ26" s="27">
        <f>AI26*AF26</f>
        <v>102904.73809811236</v>
      </c>
      <c r="AK26" s="2">
        <v>102904.74</v>
      </c>
      <c r="AL26" s="2">
        <v>467.75</v>
      </c>
      <c r="AM26" s="75"/>
      <c r="AN26" s="1">
        <v>1.0469</v>
      </c>
      <c r="AO26" s="291">
        <v>107730.97</v>
      </c>
      <c r="AP26" s="291">
        <v>489.69</v>
      </c>
      <c r="AQ26" s="75"/>
      <c r="AR26" s="426"/>
      <c r="AS26" s="426"/>
    </row>
    <row r="27" spans="1:45" ht="18" customHeight="1">
      <c r="A27" s="59" t="s">
        <v>324</v>
      </c>
      <c r="B27" s="12">
        <v>43244814</v>
      </c>
      <c r="C27" s="12" t="s">
        <v>10</v>
      </c>
      <c r="D27" s="12" t="s">
        <v>487</v>
      </c>
      <c r="E27" s="1"/>
      <c r="F27" s="1" t="s">
        <v>501</v>
      </c>
      <c r="G27" s="8" t="s">
        <v>503</v>
      </c>
      <c r="H27" s="8">
        <v>210</v>
      </c>
      <c r="I27" s="1"/>
      <c r="J27" s="1"/>
      <c r="N27" s="1"/>
      <c r="W27" s="1"/>
      <c r="X27" s="1"/>
      <c r="Y27" s="1"/>
      <c r="Z27" s="1"/>
      <c r="AA27" s="1"/>
      <c r="AC27" s="1"/>
      <c r="AD27" s="1"/>
      <c r="AE27" s="1"/>
      <c r="AF27" s="1"/>
      <c r="AH27" s="1"/>
      <c r="AI27" s="275">
        <v>1.1167</v>
      </c>
      <c r="AJ27" s="179">
        <v>77056.2</v>
      </c>
      <c r="AK27" s="2">
        <f>AJ27*AI27</f>
        <v>86048.65854</v>
      </c>
      <c r="AL27" s="2">
        <f>AK27/H27</f>
        <v>409.7555168571429</v>
      </c>
      <c r="AM27" s="77" t="s">
        <v>459</v>
      </c>
      <c r="AN27" s="1">
        <v>1.0469</v>
      </c>
      <c r="AO27" s="291">
        <v>90084.34</v>
      </c>
      <c r="AP27" s="291">
        <v>428.97</v>
      </c>
      <c r="AQ27" s="293"/>
      <c r="AR27" s="426"/>
      <c r="AS27" s="426"/>
    </row>
    <row r="28" spans="1:45" s="76" customFormat="1" ht="15" customHeight="1">
      <c r="A28" s="16" t="s">
        <v>28</v>
      </c>
      <c r="B28" s="8">
        <v>42104008</v>
      </c>
      <c r="C28" s="1" t="s">
        <v>10</v>
      </c>
      <c r="D28" s="6" t="s">
        <v>14</v>
      </c>
      <c r="E28" s="58">
        <v>37802</v>
      </c>
      <c r="F28" s="8">
        <v>2</v>
      </c>
      <c r="G28" s="8" t="s">
        <v>143</v>
      </c>
      <c r="H28" s="8">
        <v>180</v>
      </c>
      <c r="I28" s="19">
        <v>43036.64</v>
      </c>
      <c r="J28" s="73">
        <v>1.0143</v>
      </c>
      <c r="K28" s="2">
        <f t="shared" si="10"/>
        <v>43652.063952</v>
      </c>
      <c r="L28" s="21">
        <f t="shared" si="4"/>
        <v>242.5114664</v>
      </c>
      <c r="M28" s="20">
        <v>1.0183</v>
      </c>
      <c r="N28" s="2">
        <f>K28*M28</f>
        <v>44450.896722321595</v>
      </c>
      <c r="O28" s="21">
        <f t="shared" si="5"/>
        <v>246.94942623511997</v>
      </c>
      <c r="P28" s="1">
        <v>1.0151</v>
      </c>
      <c r="Q28" s="21">
        <f t="shared" si="6"/>
        <v>45122.10526282865</v>
      </c>
      <c r="R28" s="21">
        <f t="shared" si="0"/>
        <v>250.67836257127027</v>
      </c>
      <c r="S28" s="1">
        <v>1.0233</v>
      </c>
      <c r="T28" s="21">
        <f t="shared" si="7"/>
        <v>46173.45031545256</v>
      </c>
      <c r="U28" s="21">
        <f t="shared" si="8"/>
        <v>256.51916841918086</v>
      </c>
      <c r="V28" s="8">
        <v>1.0263</v>
      </c>
      <c r="W28" s="2">
        <v>59990.69</v>
      </c>
      <c r="X28" s="2">
        <f t="shared" si="1"/>
        <v>333.28161111111115</v>
      </c>
      <c r="Y28" s="13">
        <v>1.0272</v>
      </c>
      <c r="Z28" s="22">
        <f>Y28*W28</f>
        <v>61622.43676799999</v>
      </c>
      <c r="AA28" s="22">
        <f t="shared" si="2"/>
        <v>342.34687093333326</v>
      </c>
      <c r="AB28" s="23">
        <v>1.0226</v>
      </c>
      <c r="AC28" s="2">
        <v>63015.1</v>
      </c>
      <c r="AD28" s="2">
        <v>350.08</v>
      </c>
      <c r="AE28" s="24">
        <v>1.0254</v>
      </c>
      <c r="AF28" s="3">
        <f t="shared" si="12"/>
        <v>64615.683540000005</v>
      </c>
      <c r="AG28" s="25">
        <f t="shared" si="3"/>
        <v>358.9760196666667</v>
      </c>
      <c r="AH28" s="75"/>
      <c r="AI28" s="26">
        <v>1.14</v>
      </c>
      <c r="AJ28" s="27">
        <f t="shared" si="9"/>
        <v>73661.8792356</v>
      </c>
      <c r="AK28" s="2">
        <v>73661.89</v>
      </c>
      <c r="AL28" s="2">
        <v>409.23</v>
      </c>
      <c r="AM28" s="75"/>
      <c r="AN28" s="1">
        <v>1.0469</v>
      </c>
      <c r="AO28" s="291">
        <v>77116.63</v>
      </c>
      <c r="AP28" s="291">
        <v>428.43</v>
      </c>
      <c r="AQ28" s="75"/>
      <c r="AR28" s="426"/>
      <c r="AS28" s="426"/>
    </row>
    <row r="29" spans="1:45" ht="15" customHeight="1">
      <c r="A29" s="16" t="s">
        <v>28</v>
      </c>
      <c r="B29" s="8">
        <v>42104008</v>
      </c>
      <c r="C29" s="1" t="s">
        <v>10</v>
      </c>
      <c r="D29" s="6" t="s">
        <v>30</v>
      </c>
      <c r="E29" s="58">
        <v>37802</v>
      </c>
      <c r="F29" s="8">
        <v>3</v>
      </c>
      <c r="G29" s="8" t="s">
        <v>144</v>
      </c>
      <c r="H29" s="8">
        <v>198</v>
      </c>
      <c r="I29" s="19">
        <v>35275.16</v>
      </c>
      <c r="J29" s="73">
        <v>1.0143</v>
      </c>
      <c r="K29" s="2">
        <f t="shared" si="10"/>
        <v>35779.594788</v>
      </c>
      <c r="L29" s="21">
        <f t="shared" si="4"/>
        <v>180.7050241818182</v>
      </c>
      <c r="M29" s="20">
        <v>1.0183</v>
      </c>
      <c r="N29" s="2">
        <f>K29*M29</f>
        <v>36434.3613726204</v>
      </c>
      <c r="O29" s="21">
        <f t="shared" si="5"/>
        <v>184.01192612434545</v>
      </c>
      <c r="P29" s="1">
        <v>1.0151</v>
      </c>
      <c r="Q29" s="21">
        <f t="shared" si="6"/>
        <v>36984.52022934696</v>
      </c>
      <c r="R29" s="21">
        <f t="shared" si="0"/>
        <v>186.79050620882305</v>
      </c>
      <c r="S29" s="1">
        <v>1.0233</v>
      </c>
      <c r="T29" s="21">
        <f t="shared" si="7"/>
        <v>37846.25955069075</v>
      </c>
      <c r="U29" s="21">
        <f t="shared" si="8"/>
        <v>191.14272500348866</v>
      </c>
      <c r="V29" s="8">
        <v>1.0263</v>
      </c>
      <c r="W29" s="2">
        <v>50968.91</v>
      </c>
      <c r="X29" s="2">
        <f t="shared" si="1"/>
        <v>257.4187373737374</v>
      </c>
      <c r="Y29" s="13">
        <v>1.0194</v>
      </c>
      <c r="Z29" s="22">
        <v>51957.70685400001</v>
      </c>
      <c r="AA29" s="22">
        <f t="shared" si="2"/>
        <v>262.41266087878796</v>
      </c>
      <c r="AB29" s="23">
        <v>1.0226</v>
      </c>
      <c r="AC29" s="2">
        <v>53131.95</v>
      </c>
      <c r="AD29" s="2">
        <v>268.34</v>
      </c>
      <c r="AE29" s="24">
        <v>1.0254</v>
      </c>
      <c r="AF29" s="3">
        <f t="shared" si="12"/>
        <v>54481.50153</v>
      </c>
      <c r="AG29" s="25">
        <f t="shared" si="3"/>
        <v>275.15909863636364</v>
      </c>
      <c r="AH29" s="77"/>
      <c r="AI29" s="26">
        <v>1.14</v>
      </c>
      <c r="AJ29" s="27">
        <f t="shared" si="9"/>
        <v>62108.9117442</v>
      </c>
      <c r="AK29" s="2">
        <v>62108.92</v>
      </c>
      <c r="AL29" s="2">
        <v>313.68</v>
      </c>
      <c r="AM29" s="77"/>
      <c r="AN29" s="1">
        <v>1.0469</v>
      </c>
      <c r="AO29" s="291">
        <v>65021.83</v>
      </c>
      <c r="AP29" s="291">
        <v>328.39</v>
      </c>
      <c r="AQ29" s="293"/>
      <c r="AR29" s="426"/>
      <c r="AS29" s="426"/>
    </row>
    <row r="30" spans="1:45" s="76" customFormat="1" ht="15" customHeight="1">
      <c r="A30" s="16" t="s">
        <v>28</v>
      </c>
      <c r="B30" s="8" t="s">
        <v>29</v>
      </c>
      <c r="C30" s="1" t="s">
        <v>10</v>
      </c>
      <c r="D30" s="6" t="s">
        <v>31</v>
      </c>
      <c r="E30" s="58">
        <v>37802</v>
      </c>
      <c r="F30" s="8">
        <v>4</v>
      </c>
      <c r="G30" s="8" t="s">
        <v>145</v>
      </c>
      <c r="H30" s="8">
        <v>192</v>
      </c>
      <c r="I30" s="19">
        <v>33992.85</v>
      </c>
      <c r="J30" s="73">
        <v>1.0143</v>
      </c>
      <c r="K30" s="2">
        <f t="shared" si="10"/>
        <v>34478.947755</v>
      </c>
      <c r="L30" s="21">
        <f t="shared" si="4"/>
        <v>179.577852890625</v>
      </c>
      <c r="M30" s="20">
        <v>1.0183</v>
      </c>
      <c r="N30" s="2">
        <f>K30*M30</f>
        <v>35109.9124989165</v>
      </c>
      <c r="O30" s="21">
        <f t="shared" si="5"/>
        <v>182.86412759852342</v>
      </c>
      <c r="P30" s="1">
        <v>1.0151</v>
      </c>
      <c r="Q30" s="21">
        <f t="shared" si="6"/>
        <v>35640.07217765014</v>
      </c>
      <c r="R30" s="21">
        <f t="shared" si="0"/>
        <v>185.62537592526112</v>
      </c>
      <c r="S30" s="1">
        <v>1.0233</v>
      </c>
      <c r="T30" s="21">
        <f t="shared" si="7"/>
        <v>36470.48585938939</v>
      </c>
      <c r="U30" s="21">
        <f t="shared" si="8"/>
        <v>189.95044718431973</v>
      </c>
      <c r="V30" s="8">
        <v>1.0263</v>
      </c>
      <c r="W30" s="2">
        <v>56329.6</v>
      </c>
      <c r="X30" s="2">
        <f t="shared" si="1"/>
        <v>293.3833333333333</v>
      </c>
      <c r="Y30" s="13">
        <v>1.0194</v>
      </c>
      <c r="Z30" s="22">
        <v>57422.39</v>
      </c>
      <c r="AA30" s="22">
        <f t="shared" si="2"/>
        <v>299.07494791666664</v>
      </c>
      <c r="AB30" s="23">
        <v>1.0226</v>
      </c>
      <c r="AC30" s="2">
        <v>58720.14</v>
      </c>
      <c r="AD30" s="2">
        <v>305.83</v>
      </c>
      <c r="AE30" s="24">
        <v>1.0254</v>
      </c>
      <c r="AF30" s="3">
        <f t="shared" si="12"/>
        <v>60211.63155600001</v>
      </c>
      <c r="AG30" s="25">
        <f t="shared" si="3"/>
        <v>313.60224768750004</v>
      </c>
      <c r="AH30" s="75"/>
      <c r="AI30" s="26">
        <v>1.14</v>
      </c>
      <c r="AJ30" s="27">
        <f t="shared" si="9"/>
        <v>68641.25997384</v>
      </c>
      <c r="AK30" s="2">
        <v>68641.26</v>
      </c>
      <c r="AL30" s="2">
        <v>357.51</v>
      </c>
      <c r="AM30" s="75"/>
      <c r="AN30" s="1">
        <v>1.0469</v>
      </c>
      <c r="AO30" s="291">
        <v>71860.54</v>
      </c>
      <c r="AP30" s="291">
        <v>374.27</v>
      </c>
      <c r="AQ30" s="75"/>
      <c r="AR30" s="426"/>
      <c r="AS30" s="426"/>
    </row>
    <row r="31" spans="1:45" ht="15" customHeight="1">
      <c r="A31" s="16" t="s">
        <v>241</v>
      </c>
      <c r="B31" s="78" t="s">
        <v>32</v>
      </c>
      <c r="C31" s="1" t="s">
        <v>36</v>
      </c>
      <c r="D31" s="6" t="s">
        <v>36</v>
      </c>
      <c r="E31" s="17">
        <v>37802</v>
      </c>
      <c r="F31" s="18" t="s">
        <v>253</v>
      </c>
      <c r="G31" s="8" t="s">
        <v>344</v>
      </c>
      <c r="H31" s="8">
        <v>24</v>
      </c>
      <c r="I31" s="29">
        <v>5227.84</v>
      </c>
      <c r="J31" s="30">
        <v>1.0143</v>
      </c>
      <c r="K31" s="2">
        <f t="shared" si="10"/>
        <v>5302.598112</v>
      </c>
      <c r="L31" s="21">
        <f t="shared" si="4"/>
        <v>220.941588</v>
      </c>
      <c r="M31" s="20">
        <v>1.0183</v>
      </c>
      <c r="N31" s="2">
        <v>5399.64</v>
      </c>
      <c r="O31" s="21">
        <f t="shared" si="5"/>
        <v>224.985</v>
      </c>
      <c r="P31" s="1">
        <v>1.0151</v>
      </c>
      <c r="Q31" s="21">
        <f t="shared" si="6"/>
        <v>5481.174564</v>
      </c>
      <c r="R31" s="21">
        <f t="shared" si="0"/>
        <v>228.3822735</v>
      </c>
      <c r="S31" s="1">
        <v>1.0233</v>
      </c>
      <c r="T31" s="21">
        <f t="shared" si="7"/>
        <v>5608.8859313412</v>
      </c>
      <c r="U31" s="21">
        <f t="shared" si="8"/>
        <v>233.70358047255002</v>
      </c>
      <c r="V31" s="8">
        <v>1.0263</v>
      </c>
      <c r="W31" s="2">
        <v>5756.4</v>
      </c>
      <c r="X31" s="2">
        <f t="shared" si="1"/>
        <v>239.85</v>
      </c>
      <c r="Y31" s="13">
        <v>1.0272</v>
      </c>
      <c r="Z31" s="22">
        <v>5912.97</v>
      </c>
      <c r="AA31" s="22">
        <f t="shared" si="2"/>
        <v>246.37375</v>
      </c>
      <c r="AB31" s="23">
        <v>1.0226</v>
      </c>
      <c r="AC31" s="2">
        <v>6046.6</v>
      </c>
      <c r="AD31" s="2">
        <v>251.94</v>
      </c>
      <c r="AE31" s="24">
        <v>1.0254</v>
      </c>
      <c r="AF31" s="3">
        <f t="shared" si="12"/>
        <v>6200.183640000001</v>
      </c>
      <c r="AG31" s="25">
        <f t="shared" si="3"/>
        <v>258.34098500000005</v>
      </c>
      <c r="AH31" s="74"/>
      <c r="AI31" s="26">
        <v>1.14</v>
      </c>
      <c r="AJ31" s="27">
        <f t="shared" si="9"/>
        <v>7068.209349600001</v>
      </c>
      <c r="AK31" s="2">
        <v>7068.21</v>
      </c>
      <c r="AL31" s="2">
        <v>294.51</v>
      </c>
      <c r="AM31" s="74"/>
      <c r="AN31" s="1">
        <v>1.0469</v>
      </c>
      <c r="AO31" s="291">
        <v>7399.71</v>
      </c>
      <c r="AP31" s="291">
        <v>308.32</v>
      </c>
      <c r="AQ31" s="74"/>
      <c r="AR31" s="426"/>
      <c r="AS31" s="426"/>
    </row>
    <row r="32" spans="1:45" ht="15" customHeight="1">
      <c r="A32" s="16" t="s">
        <v>241</v>
      </c>
      <c r="B32" s="8" t="s">
        <v>32</v>
      </c>
      <c r="C32" s="1" t="s">
        <v>10</v>
      </c>
      <c r="D32" s="6" t="s">
        <v>33</v>
      </c>
      <c r="E32" s="58">
        <v>37802</v>
      </c>
      <c r="F32" s="8" t="s">
        <v>251</v>
      </c>
      <c r="G32" s="8" t="s">
        <v>146</v>
      </c>
      <c r="H32" s="8">
        <v>180</v>
      </c>
      <c r="I32" s="19">
        <v>45250.43</v>
      </c>
      <c r="J32" s="73">
        <v>1.0143</v>
      </c>
      <c r="K32" s="2">
        <f t="shared" si="10"/>
        <v>45897.511149</v>
      </c>
      <c r="L32" s="21">
        <f t="shared" si="4"/>
        <v>254.98617305</v>
      </c>
      <c r="M32" s="20">
        <v>1.0183</v>
      </c>
      <c r="N32" s="2">
        <v>46737.44</v>
      </c>
      <c r="O32" s="21">
        <f t="shared" si="5"/>
        <v>259.6524444444445</v>
      </c>
      <c r="P32" s="1">
        <v>1.0151</v>
      </c>
      <c r="Q32" s="21">
        <f t="shared" si="6"/>
        <v>47443.175343999996</v>
      </c>
      <c r="R32" s="21">
        <f t="shared" si="0"/>
        <v>263.5731963555555</v>
      </c>
      <c r="S32" s="1">
        <v>1.0233</v>
      </c>
      <c r="T32" s="21">
        <f t="shared" si="7"/>
        <v>48548.6013295152</v>
      </c>
      <c r="U32" s="21">
        <f t="shared" si="8"/>
        <v>269.71445183064003</v>
      </c>
      <c r="V32" s="8">
        <v>1.0263</v>
      </c>
      <c r="W32" s="2">
        <v>49825.43</v>
      </c>
      <c r="X32" s="2">
        <f t="shared" si="1"/>
        <v>276.80794444444444</v>
      </c>
      <c r="Y32" s="13">
        <v>1.0272</v>
      </c>
      <c r="Z32" s="22">
        <v>51180.68</v>
      </c>
      <c r="AA32" s="22">
        <f t="shared" si="2"/>
        <v>284.3371111111111</v>
      </c>
      <c r="AB32" s="23">
        <v>1.0226</v>
      </c>
      <c r="AC32" s="2">
        <v>59511.11</v>
      </c>
      <c r="AD32" s="2">
        <f>AC32/H32</f>
        <v>330.61727777777776</v>
      </c>
      <c r="AE32" s="65">
        <v>1.0175</v>
      </c>
      <c r="AF32" s="3">
        <f t="shared" si="12"/>
        <v>60552.554425</v>
      </c>
      <c r="AG32" s="25">
        <f t="shared" si="3"/>
        <v>336.4030801388889</v>
      </c>
      <c r="AH32" s="79">
        <v>44440</v>
      </c>
      <c r="AI32" s="26">
        <v>1.14</v>
      </c>
      <c r="AJ32" s="27">
        <f t="shared" si="9"/>
        <v>69029.9120445</v>
      </c>
      <c r="AK32" s="2">
        <v>69029.91</v>
      </c>
      <c r="AL32" s="2">
        <v>383.503</v>
      </c>
      <c r="AM32" s="79">
        <v>44440</v>
      </c>
      <c r="AN32" s="1">
        <v>1.0469</v>
      </c>
      <c r="AO32" s="291">
        <v>72267.41</v>
      </c>
      <c r="AP32" s="291">
        <v>401.49</v>
      </c>
      <c r="AQ32" s="79"/>
      <c r="AR32" s="426"/>
      <c r="AS32" s="426"/>
    </row>
    <row r="33" spans="1:45" ht="15" customHeight="1">
      <c r="A33" s="16" t="s">
        <v>34</v>
      </c>
      <c r="B33" s="8">
        <v>222725934</v>
      </c>
      <c r="C33" s="1" t="s">
        <v>36</v>
      </c>
      <c r="D33" s="6" t="s">
        <v>36</v>
      </c>
      <c r="E33" s="17">
        <v>37802</v>
      </c>
      <c r="F33" s="18" t="s">
        <v>253</v>
      </c>
      <c r="G33" s="8" t="s">
        <v>148</v>
      </c>
      <c r="H33" s="8">
        <v>20</v>
      </c>
      <c r="I33" s="29">
        <v>6427.59</v>
      </c>
      <c r="J33" s="30">
        <v>1.0143</v>
      </c>
      <c r="K33" s="2">
        <f aca="true" t="shared" si="13" ref="K33:K46">I33*J33</f>
        <v>6519.504537</v>
      </c>
      <c r="L33" s="21">
        <f aca="true" t="shared" si="14" ref="L33:L46">K33/H33</f>
        <v>325.97522685</v>
      </c>
      <c r="M33" s="20">
        <v>1.0183</v>
      </c>
      <c r="N33" s="2">
        <v>6638.81</v>
      </c>
      <c r="O33" s="21">
        <f>N33/H33</f>
        <v>331.94050000000004</v>
      </c>
      <c r="P33" s="1">
        <v>1.0151</v>
      </c>
      <c r="Q33" s="21">
        <f aca="true" t="shared" si="15" ref="Q33:Q46">N33*P33</f>
        <v>6739.056031</v>
      </c>
      <c r="R33" s="21">
        <f aca="true" t="shared" si="16" ref="R33:R46">Q33/H33</f>
        <v>336.95280155</v>
      </c>
      <c r="S33" s="1">
        <v>1.0233</v>
      </c>
      <c r="T33" s="21">
        <f t="shared" si="7"/>
        <v>6896.0760365223005</v>
      </c>
      <c r="U33" s="21">
        <f t="shared" si="8"/>
        <v>344.80380182611503</v>
      </c>
      <c r="V33" s="8">
        <v>1.0263</v>
      </c>
      <c r="W33" s="2">
        <v>7077.44</v>
      </c>
      <c r="X33" s="2">
        <f t="shared" si="1"/>
        <v>353.87199999999996</v>
      </c>
      <c r="Y33" s="13">
        <v>1.0272</v>
      </c>
      <c r="Z33" s="22">
        <v>7269.95</v>
      </c>
      <c r="AA33" s="22">
        <f t="shared" si="2"/>
        <v>363.4975</v>
      </c>
      <c r="AB33" s="23">
        <v>1.0226</v>
      </c>
      <c r="AC33" s="2">
        <v>7434.25</v>
      </c>
      <c r="AD33" s="2">
        <v>371.71</v>
      </c>
      <c r="AE33" s="24">
        <v>1.0254</v>
      </c>
      <c r="AF33" s="3">
        <f t="shared" si="12"/>
        <v>7623.07995</v>
      </c>
      <c r="AG33" s="25">
        <f t="shared" si="3"/>
        <v>381.1539975</v>
      </c>
      <c r="AH33" s="79"/>
      <c r="AI33" s="26">
        <v>1.14</v>
      </c>
      <c r="AJ33" s="27">
        <f t="shared" si="9"/>
        <v>8690.311142999999</v>
      </c>
      <c r="AK33" s="2">
        <v>8690.31</v>
      </c>
      <c r="AL33" s="2">
        <v>434.51</v>
      </c>
      <c r="AM33" s="79"/>
      <c r="AN33" s="1">
        <v>1.0469</v>
      </c>
      <c r="AO33" s="291">
        <v>9097.89</v>
      </c>
      <c r="AP33" s="291">
        <v>454.89</v>
      </c>
      <c r="AQ33" s="79"/>
      <c r="AR33" s="426"/>
      <c r="AS33" s="426"/>
    </row>
    <row r="34" spans="1:45" ht="15" customHeight="1">
      <c r="A34" s="16" t="s">
        <v>34</v>
      </c>
      <c r="B34" s="8" t="s">
        <v>35</v>
      </c>
      <c r="C34" s="1" t="s">
        <v>10</v>
      </c>
      <c r="D34" s="6" t="s">
        <v>37</v>
      </c>
      <c r="E34" s="58">
        <v>37802</v>
      </c>
      <c r="F34" s="8" t="s">
        <v>251</v>
      </c>
      <c r="G34" s="8" t="s">
        <v>149</v>
      </c>
      <c r="H34" s="8">
        <v>180</v>
      </c>
      <c r="I34" s="29">
        <v>71284.26</v>
      </c>
      <c r="J34" s="30">
        <v>1.0143</v>
      </c>
      <c r="K34" s="2">
        <v>73273.73</v>
      </c>
      <c r="L34" s="21">
        <f t="shared" si="14"/>
        <v>407.07627777777776</v>
      </c>
      <c r="M34" s="20">
        <v>1.0183</v>
      </c>
      <c r="N34" s="2">
        <f>K34*M34</f>
        <v>74614.63925899999</v>
      </c>
      <c r="O34" s="21">
        <f aca="true" t="shared" si="17" ref="O34:O46">N34/H34</f>
        <v>414.52577366111103</v>
      </c>
      <c r="P34" s="1">
        <v>1.0151</v>
      </c>
      <c r="Q34" s="21">
        <f t="shared" si="15"/>
        <v>75741.32031181088</v>
      </c>
      <c r="R34" s="21">
        <f t="shared" si="16"/>
        <v>420.7851128433938</v>
      </c>
      <c r="S34" s="1">
        <v>1.0233</v>
      </c>
      <c r="T34" s="21">
        <f t="shared" si="7"/>
        <v>77506.09307507607</v>
      </c>
      <c r="U34" s="21">
        <f t="shared" si="8"/>
        <v>430.58940597264484</v>
      </c>
      <c r="V34" s="8">
        <v>1.0263</v>
      </c>
      <c r="W34" s="2">
        <v>79544.5</v>
      </c>
      <c r="X34" s="2">
        <f t="shared" si="1"/>
        <v>441.9138888888889</v>
      </c>
      <c r="Y34" s="13">
        <v>1.0272</v>
      </c>
      <c r="Z34" s="22">
        <v>81708.11</v>
      </c>
      <c r="AA34" s="22">
        <f t="shared" si="2"/>
        <v>453.9339444444444</v>
      </c>
      <c r="AB34" s="23">
        <v>1.0226</v>
      </c>
      <c r="AC34" s="2">
        <v>83554.71</v>
      </c>
      <c r="AD34" s="2">
        <v>464.19</v>
      </c>
      <c r="AE34" s="24">
        <v>1.0254</v>
      </c>
      <c r="AF34" s="3">
        <f t="shared" si="12"/>
        <v>85676.999634</v>
      </c>
      <c r="AG34" s="25">
        <f t="shared" si="3"/>
        <v>475.98333130000003</v>
      </c>
      <c r="AH34" s="79"/>
      <c r="AI34" s="26">
        <v>1.14</v>
      </c>
      <c r="AJ34" s="27">
        <f t="shared" si="9"/>
        <v>97671.77958276</v>
      </c>
      <c r="AK34" s="2">
        <v>97671.78</v>
      </c>
      <c r="AL34" s="2">
        <v>542.62</v>
      </c>
      <c r="AM34" s="79"/>
      <c r="AN34" s="1">
        <v>1.0469</v>
      </c>
      <c r="AO34" s="291">
        <v>102252.59</v>
      </c>
      <c r="AP34" s="291">
        <v>568.07</v>
      </c>
      <c r="AQ34" s="79"/>
      <c r="AR34" s="426"/>
      <c r="AS34" s="426"/>
    </row>
    <row r="35" spans="1:45" ht="15" customHeight="1">
      <c r="A35" s="46" t="s">
        <v>237</v>
      </c>
      <c r="B35" s="80" t="s">
        <v>38</v>
      </c>
      <c r="C35" s="48" t="s">
        <v>10</v>
      </c>
      <c r="D35" s="191" t="s">
        <v>39</v>
      </c>
      <c r="E35" s="49">
        <v>37802</v>
      </c>
      <c r="F35" s="50" t="s">
        <v>251</v>
      </c>
      <c r="G35" s="47" t="s">
        <v>302</v>
      </c>
      <c r="H35" s="47">
        <v>180</v>
      </c>
      <c r="I35" s="51">
        <v>54601.28</v>
      </c>
      <c r="J35" s="52">
        <v>1.0143</v>
      </c>
      <c r="K35" s="51">
        <f t="shared" si="13"/>
        <v>55382.078303999995</v>
      </c>
      <c r="L35" s="51">
        <f t="shared" si="14"/>
        <v>307.6782128</v>
      </c>
      <c r="M35" s="52">
        <v>1.0183</v>
      </c>
      <c r="N35" s="51">
        <v>56395.57</v>
      </c>
      <c r="O35" s="51">
        <f t="shared" si="17"/>
        <v>313.30872222222223</v>
      </c>
      <c r="P35" s="1">
        <v>1.0151</v>
      </c>
      <c r="Q35" s="51">
        <v>69992.24</v>
      </c>
      <c r="R35" s="51">
        <f t="shared" si="16"/>
        <v>388.8457777777778</v>
      </c>
      <c r="S35" s="1">
        <v>1.0155</v>
      </c>
      <c r="T35" s="21">
        <f t="shared" si="7"/>
        <v>71077.11972000002</v>
      </c>
      <c r="U35" s="21">
        <f t="shared" si="8"/>
        <v>394.87288733333344</v>
      </c>
      <c r="V35" s="8">
        <v>1.0263</v>
      </c>
      <c r="W35" s="2">
        <v>72946.45</v>
      </c>
      <c r="X35" s="2">
        <f t="shared" si="1"/>
        <v>405.25805555555553</v>
      </c>
      <c r="Y35" s="13">
        <v>1.0272</v>
      </c>
      <c r="Z35" s="22">
        <v>74930.59</v>
      </c>
      <c r="AA35" s="22">
        <f t="shared" si="2"/>
        <v>416.28105555555555</v>
      </c>
      <c r="AB35" s="23">
        <v>1.0226</v>
      </c>
      <c r="AC35" s="2">
        <v>76624.02</v>
      </c>
      <c r="AD35" s="2">
        <v>425.69</v>
      </c>
      <c r="AE35" s="24">
        <v>1.0254</v>
      </c>
      <c r="AF35" s="3">
        <f t="shared" si="12"/>
        <v>78570.27010800001</v>
      </c>
      <c r="AG35" s="25">
        <f t="shared" si="3"/>
        <v>436.50150060000004</v>
      </c>
      <c r="AH35" s="79"/>
      <c r="AI35" s="26">
        <v>1.14</v>
      </c>
      <c r="AJ35" s="27">
        <f t="shared" si="9"/>
        <v>89570.10792312</v>
      </c>
      <c r="AK35" s="2">
        <v>89570.11</v>
      </c>
      <c r="AL35" s="2">
        <v>497.61</v>
      </c>
      <c r="AM35" s="79"/>
      <c r="AN35" s="1">
        <v>1.0469</v>
      </c>
      <c r="AO35" s="291">
        <v>93770.95</v>
      </c>
      <c r="AP35" s="291">
        <v>520.95</v>
      </c>
      <c r="AQ35" s="79"/>
      <c r="AR35" s="426"/>
      <c r="AS35" s="426"/>
    </row>
    <row r="36" spans="1:45" ht="15" customHeight="1">
      <c r="A36" s="16" t="s">
        <v>237</v>
      </c>
      <c r="B36" s="8" t="s">
        <v>38</v>
      </c>
      <c r="C36" s="1" t="s">
        <v>10</v>
      </c>
      <c r="D36" s="6" t="s">
        <v>234</v>
      </c>
      <c r="E36" s="17">
        <v>37802</v>
      </c>
      <c r="F36" s="18">
        <v>20</v>
      </c>
      <c r="G36" s="8" t="s">
        <v>150</v>
      </c>
      <c r="H36" s="8">
        <v>180</v>
      </c>
      <c r="I36" s="29">
        <v>27696.87</v>
      </c>
      <c r="J36" s="30">
        <v>1.0143</v>
      </c>
      <c r="K36" s="2">
        <f t="shared" si="13"/>
        <v>28092.935241</v>
      </c>
      <c r="L36" s="21">
        <f t="shared" si="14"/>
        <v>156.07186245</v>
      </c>
      <c r="M36" s="20">
        <v>1.0183</v>
      </c>
      <c r="N36" s="2">
        <v>28607.04</v>
      </c>
      <c r="O36" s="21">
        <f t="shared" si="17"/>
        <v>158.928</v>
      </c>
      <c r="P36" s="1">
        <v>1.0151</v>
      </c>
      <c r="Q36" s="21">
        <f t="shared" si="15"/>
        <v>29039.006304</v>
      </c>
      <c r="R36" s="21">
        <f t="shared" si="16"/>
        <v>161.3278128</v>
      </c>
      <c r="S36" s="1">
        <v>1.0233</v>
      </c>
      <c r="T36" s="21">
        <f t="shared" si="7"/>
        <v>29715.6151508832</v>
      </c>
      <c r="U36" s="21">
        <f t="shared" si="8"/>
        <v>165.08675083824</v>
      </c>
      <c r="V36" s="8">
        <v>1.0263</v>
      </c>
      <c r="W36" s="2">
        <v>30497.14</v>
      </c>
      <c r="X36" s="2">
        <f t="shared" si="1"/>
        <v>169.42855555555556</v>
      </c>
      <c r="Y36" s="13">
        <v>1.0272</v>
      </c>
      <c r="Z36" s="22">
        <v>31326.66</v>
      </c>
      <c r="AA36" s="22">
        <f t="shared" si="2"/>
        <v>174.037</v>
      </c>
      <c r="AB36" s="23">
        <v>1.0226</v>
      </c>
      <c r="AC36" s="2">
        <v>32034.64</v>
      </c>
      <c r="AD36" s="2">
        <v>177.97</v>
      </c>
      <c r="AE36" s="24">
        <v>1.0254</v>
      </c>
      <c r="AF36" s="3">
        <f t="shared" si="12"/>
        <v>32848.319856</v>
      </c>
      <c r="AG36" s="25">
        <f t="shared" si="3"/>
        <v>182.4906658666667</v>
      </c>
      <c r="AH36" s="31"/>
      <c r="AI36" s="26">
        <v>1.14</v>
      </c>
      <c r="AJ36" s="27">
        <f t="shared" si="9"/>
        <v>37447.08463584</v>
      </c>
      <c r="AK36" s="2">
        <v>37447.08</v>
      </c>
      <c r="AL36" s="2">
        <v>208.04</v>
      </c>
      <c r="AM36" s="31"/>
      <c r="AN36" s="1">
        <v>1.0469</v>
      </c>
      <c r="AO36" s="291">
        <v>39203.35</v>
      </c>
      <c r="AP36" s="291">
        <v>217.8</v>
      </c>
      <c r="AQ36" s="31"/>
      <c r="AR36" s="426"/>
      <c r="AS36" s="426"/>
    </row>
    <row r="37" spans="1:45" ht="15" customHeight="1">
      <c r="A37" s="16" t="s">
        <v>237</v>
      </c>
      <c r="B37" s="8" t="s">
        <v>38</v>
      </c>
      <c r="C37" s="1" t="s">
        <v>36</v>
      </c>
      <c r="D37" s="6" t="s">
        <v>36</v>
      </c>
      <c r="E37" s="17">
        <v>37802</v>
      </c>
      <c r="F37" s="18" t="s">
        <v>330</v>
      </c>
      <c r="G37" s="8" t="s">
        <v>319</v>
      </c>
      <c r="H37" s="8">
        <v>24</v>
      </c>
      <c r="I37" s="29">
        <v>6977.21</v>
      </c>
      <c r="J37" s="30">
        <v>1.0143</v>
      </c>
      <c r="K37" s="2">
        <f t="shared" si="13"/>
        <v>7076.984103</v>
      </c>
      <c r="L37" s="21">
        <f t="shared" si="14"/>
        <v>294.874337625</v>
      </c>
      <c r="M37" s="20">
        <v>1.0183</v>
      </c>
      <c r="N37" s="2">
        <v>7206.49</v>
      </c>
      <c r="O37" s="21">
        <f t="shared" si="17"/>
        <v>300.2704166666667</v>
      </c>
      <c r="P37" s="1">
        <v>1.0151</v>
      </c>
      <c r="Q37" s="21">
        <f t="shared" si="15"/>
        <v>7315.307998999999</v>
      </c>
      <c r="R37" s="21">
        <f t="shared" si="16"/>
        <v>304.8044999583333</v>
      </c>
      <c r="S37" s="1">
        <v>1.0233</v>
      </c>
      <c r="T37" s="21">
        <f t="shared" si="7"/>
        <v>7485.754675376699</v>
      </c>
      <c r="U37" s="21">
        <f t="shared" si="8"/>
        <v>311.90644480736245</v>
      </c>
      <c r="V37" s="8">
        <v>1.0263</v>
      </c>
      <c r="W37" s="2">
        <v>7682.63</v>
      </c>
      <c r="X37" s="2">
        <f t="shared" si="1"/>
        <v>320.1095833333333</v>
      </c>
      <c r="Y37" s="13">
        <v>1.0272</v>
      </c>
      <c r="Z37" s="22">
        <v>7891.6</v>
      </c>
      <c r="AA37" s="22">
        <f t="shared" si="2"/>
        <v>328.81666666666666</v>
      </c>
      <c r="AB37" s="23">
        <v>1.0226</v>
      </c>
      <c r="AC37" s="2">
        <v>8069.95</v>
      </c>
      <c r="AD37" s="2">
        <v>336.25</v>
      </c>
      <c r="AE37" s="24">
        <v>1.0254</v>
      </c>
      <c r="AF37" s="3">
        <f t="shared" si="12"/>
        <v>8274.926730000001</v>
      </c>
      <c r="AG37" s="25">
        <f t="shared" si="3"/>
        <v>344.78861375</v>
      </c>
      <c r="AH37" s="31"/>
      <c r="AI37" s="26">
        <v>1.14</v>
      </c>
      <c r="AJ37" s="27">
        <f t="shared" si="9"/>
        <v>9433.4164722</v>
      </c>
      <c r="AK37" s="2">
        <v>9433.42</v>
      </c>
      <c r="AL37" s="2">
        <v>393.06</v>
      </c>
      <c r="AM37" s="31"/>
      <c r="AN37" s="1">
        <v>1.0469</v>
      </c>
      <c r="AO37" s="291">
        <v>9875.85</v>
      </c>
      <c r="AP37" s="291">
        <v>411.49</v>
      </c>
      <c r="AQ37" s="31"/>
      <c r="AR37" s="426"/>
      <c r="AS37" s="426"/>
    </row>
    <row r="38" spans="1:45" ht="15" customHeight="1">
      <c r="A38" s="66" t="s">
        <v>238</v>
      </c>
      <c r="B38" s="81" t="s">
        <v>40</v>
      </c>
      <c r="C38" s="53" t="s">
        <v>10</v>
      </c>
      <c r="D38" s="193" t="s">
        <v>41</v>
      </c>
      <c r="E38" s="71">
        <v>37802</v>
      </c>
      <c r="F38" s="72">
        <v>1</v>
      </c>
      <c r="G38" s="67" t="s">
        <v>151</v>
      </c>
      <c r="H38" s="67">
        <v>180</v>
      </c>
      <c r="I38" s="69">
        <v>73056.35</v>
      </c>
      <c r="J38" s="70">
        <v>1.0143</v>
      </c>
      <c r="K38" s="69">
        <f t="shared" si="13"/>
        <v>74101.05580500001</v>
      </c>
      <c r="L38" s="69">
        <f t="shared" si="14"/>
        <v>411.6725322500001</v>
      </c>
      <c r="M38" s="70">
        <v>1.0183</v>
      </c>
      <c r="N38" s="69">
        <v>75457.11</v>
      </c>
      <c r="O38" s="69">
        <f t="shared" si="17"/>
        <v>419.20616666666666</v>
      </c>
      <c r="P38" s="53">
        <v>1.0151</v>
      </c>
      <c r="Q38" s="69">
        <f t="shared" si="15"/>
        <v>76596.51236099999</v>
      </c>
      <c r="R38" s="69">
        <f t="shared" si="16"/>
        <v>425.53617978333324</v>
      </c>
      <c r="S38" s="53">
        <v>1.0233</v>
      </c>
      <c r="T38" s="69">
        <f t="shared" si="7"/>
        <v>78381.2110990113</v>
      </c>
      <c r="U38" s="69">
        <f t="shared" si="8"/>
        <v>435.451172772285</v>
      </c>
      <c r="V38" s="67">
        <v>1.0263</v>
      </c>
      <c r="W38" s="69">
        <v>80442.64</v>
      </c>
      <c r="X38" s="69">
        <f t="shared" si="1"/>
        <v>446.90355555555556</v>
      </c>
      <c r="Y38" s="13">
        <v>1.0272</v>
      </c>
      <c r="Z38" s="69">
        <v>92509.04</v>
      </c>
      <c r="AA38" s="69">
        <f t="shared" si="2"/>
        <v>513.9391111111111</v>
      </c>
      <c r="AB38" s="14">
        <v>1.0182</v>
      </c>
      <c r="AC38" s="2">
        <v>94192.7</v>
      </c>
      <c r="AD38" s="2">
        <v>523.29</v>
      </c>
      <c r="AE38" s="24">
        <v>1.0254</v>
      </c>
      <c r="AF38" s="3">
        <f t="shared" si="12"/>
        <v>96585.19458000001</v>
      </c>
      <c r="AG38" s="25">
        <f t="shared" si="3"/>
        <v>536.5844143333334</v>
      </c>
      <c r="AH38" s="31"/>
      <c r="AI38" s="26">
        <v>1.14</v>
      </c>
      <c r="AJ38" s="27">
        <f t="shared" si="9"/>
        <v>110107.12182120001</v>
      </c>
      <c r="AK38" s="2">
        <v>110107.12</v>
      </c>
      <c r="AL38" s="2">
        <v>611.71</v>
      </c>
      <c r="AM38" s="31"/>
      <c r="AN38" s="1">
        <v>1.0469</v>
      </c>
      <c r="AO38" s="291">
        <v>115271.14</v>
      </c>
      <c r="AP38" s="291">
        <v>640.4</v>
      </c>
      <c r="AQ38" s="31"/>
      <c r="AR38" s="426"/>
      <c r="AS38" s="426"/>
    </row>
    <row r="39" spans="1:45" ht="15" customHeight="1">
      <c r="A39" s="16" t="s">
        <v>238</v>
      </c>
      <c r="B39" s="8" t="s">
        <v>40</v>
      </c>
      <c r="C39" s="1" t="s">
        <v>36</v>
      </c>
      <c r="D39" s="6" t="s">
        <v>42</v>
      </c>
      <c r="E39" s="17">
        <v>37802</v>
      </c>
      <c r="F39" s="18">
        <v>2</v>
      </c>
      <c r="G39" s="8" t="s">
        <v>152</v>
      </c>
      <c r="H39" s="8">
        <v>25</v>
      </c>
      <c r="I39" s="29">
        <v>7034.98</v>
      </c>
      <c r="J39" s="30">
        <v>1.0143</v>
      </c>
      <c r="K39" s="2">
        <f t="shared" si="13"/>
        <v>7135.580214</v>
      </c>
      <c r="L39" s="21">
        <f t="shared" si="14"/>
        <v>285.42320856</v>
      </c>
      <c r="M39" s="20">
        <v>1.0183</v>
      </c>
      <c r="N39" s="2">
        <v>7266.16</v>
      </c>
      <c r="O39" s="21">
        <f t="shared" si="17"/>
        <v>290.64639999999997</v>
      </c>
      <c r="P39" s="1">
        <v>1.0151</v>
      </c>
      <c r="Q39" s="21">
        <f t="shared" si="15"/>
        <v>7375.879015999999</v>
      </c>
      <c r="R39" s="21">
        <f t="shared" si="16"/>
        <v>295.03516063999996</v>
      </c>
      <c r="S39" s="1">
        <v>1.0233</v>
      </c>
      <c r="T39" s="21">
        <f t="shared" si="7"/>
        <v>7547.7369970728</v>
      </c>
      <c r="U39" s="21">
        <f t="shared" si="8"/>
        <v>301.90947988291197</v>
      </c>
      <c r="V39" s="8">
        <v>1.0263</v>
      </c>
      <c r="W39" s="2">
        <v>7746.24</v>
      </c>
      <c r="X39" s="2">
        <f t="shared" si="1"/>
        <v>309.8496</v>
      </c>
      <c r="Y39" s="13">
        <v>1.0272</v>
      </c>
      <c r="Z39" s="22">
        <v>7956.94</v>
      </c>
      <c r="AA39" s="22">
        <f t="shared" si="2"/>
        <v>318.2776</v>
      </c>
      <c r="AB39" s="23">
        <v>1.0226</v>
      </c>
      <c r="AC39" s="2">
        <v>8136.77</v>
      </c>
      <c r="AD39" s="2">
        <v>325.47</v>
      </c>
      <c r="AE39" s="24">
        <v>1.0254</v>
      </c>
      <c r="AF39" s="3">
        <f t="shared" si="12"/>
        <v>8343.443958000002</v>
      </c>
      <c r="AG39" s="25">
        <f t="shared" si="3"/>
        <v>333.73775832000007</v>
      </c>
      <c r="AH39" s="31"/>
      <c r="AI39" s="26">
        <v>1.14</v>
      </c>
      <c r="AJ39" s="27">
        <f t="shared" si="9"/>
        <v>9511.526112120002</v>
      </c>
      <c r="AK39" s="2">
        <v>9511.53</v>
      </c>
      <c r="AL39" s="2">
        <v>380.46</v>
      </c>
      <c r="AM39" s="31"/>
      <c r="AN39" s="1">
        <v>1.0469</v>
      </c>
      <c r="AO39" s="291">
        <v>9957.62</v>
      </c>
      <c r="AP39" s="291">
        <v>398.3</v>
      </c>
      <c r="AQ39" s="31"/>
      <c r="AR39" s="426"/>
      <c r="AS39" s="426"/>
    </row>
    <row r="40" spans="1:45" ht="15" customHeight="1" hidden="1">
      <c r="A40" s="16" t="s">
        <v>238</v>
      </c>
      <c r="B40" s="8" t="s">
        <v>40</v>
      </c>
      <c r="C40" s="1" t="s">
        <v>8</v>
      </c>
      <c r="D40" s="6" t="s">
        <v>435</v>
      </c>
      <c r="E40" s="17">
        <v>37802</v>
      </c>
      <c r="F40" s="18" t="s">
        <v>286</v>
      </c>
      <c r="G40" s="8" t="s">
        <v>365</v>
      </c>
      <c r="H40" s="8">
        <v>180</v>
      </c>
      <c r="I40" s="29">
        <v>88892.77</v>
      </c>
      <c r="J40" s="30">
        <v>1.0143</v>
      </c>
      <c r="K40" s="2">
        <f t="shared" si="13"/>
        <v>90163.936611</v>
      </c>
      <c r="L40" s="21">
        <f t="shared" si="14"/>
        <v>500.91075895</v>
      </c>
      <c r="M40" s="20">
        <v>1.0183</v>
      </c>
      <c r="N40" s="2">
        <v>91813.94</v>
      </c>
      <c r="O40" s="21">
        <f t="shared" si="17"/>
        <v>510.07744444444444</v>
      </c>
      <c r="P40" s="1">
        <v>1.0151</v>
      </c>
      <c r="Q40" s="21">
        <f t="shared" si="15"/>
        <v>93200.330494</v>
      </c>
      <c r="R40" s="21">
        <f t="shared" si="16"/>
        <v>517.7796138555556</v>
      </c>
      <c r="S40" s="1">
        <v>1.0233</v>
      </c>
      <c r="T40" s="21">
        <f t="shared" si="7"/>
        <v>95371.8981945102</v>
      </c>
      <c r="U40" s="21">
        <f t="shared" si="8"/>
        <v>529.84387885839</v>
      </c>
      <c r="V40" s="8">
        <v>1.0263</v>
      </c>
      <c r="W40" s="2">
        <v>97880.18</v>
      </c>
      <c r="X40" s="2">
        <f t="shared" si="1"/>
        <v>543.7787777777777</v>
      </c>
      <c r="Y40" s="13">
        <v>1.0272</v>
      </c>
      <c r="Z40" s="22">
        <v>100542.52</v>
      </c>
      <c r="AA40" s="22">
        <f t="shared" si="2"/>
        <v>558.5695555555556</v>
      </c>
      <c r="AB40" s="23">
        <v>1.0226</v>
      </c>
      <c r="AC40" s="2">
        <v>102814.78</v>
      </c>
      <c r="AD40" s="2">
        <v>571.19</v>
      </c>
      <c r="AE40" s="24">
        <v>1.0254</v>
      </c>
      <c r="AF40" s="82">
        <v>105426.27</v>
      </c>
      <c r="AG40" s="25">
        <f t="shared" si="3"/>
        <v>585.7015</v>
      </c>
      <c r="AH40" s="31"/>
      <c r="AI40" s="26">
        <v>1.14</v>
      </c>
      <c r="AJ40" s="27" t="s">
        <v>504</v>
      </c>
      <c r="AK40" s="2" t="s">
        <v>505</v>
      </c>
      <c r="AL40" s="287">
        <v>45092</v>
      </c>
      <c r="AM40" s="31"/>
      <c r="AN40" s="1">
        <v>1.0469</v>
      </c>
      <c r="AO40" s="291" t="e">
        <v>#VALUE!</v>
      </c>
      <c r="AP40" s="291" t="e">
        <v>#VALUE!</v>
      </c>
      <c r="AQ40" s="31"/>
      <c r="AR40" s="426"/>
      <c r="AS40" s="426"/>
    </row>
    <row r="41" spans="1:45" ht="16.5" customHeight="1">
      <c r="A41" s="16" t="s">
        <v>388</v>
      </c>
      <c r="B41" s="78" t="s">
        <v>424</v>
      </c>
      <c r="C41" s="1" t="s">
        <v>10</v>
      </c>
      <c r="D41" s="6" t="s">
        <v>295</v>
      </c>
      <c r="E41" s="17">
        <v>37802</v>
      </c>
      <c r="F41" s="18" t="s">
        <v>276</v>
      </c>
      <c r="G41" s="8" t="s">
        <v>246</v>
      </c>
      <c r="H41" s="8">
        <v>226</v>
      </c>
      <c r="I41" s="19">
        <v>100490.6</v>
      </c>
      <c r="J41" s="73">
        <v>1.0143</v>
      </c>
      <c r="K41" s="2">
        <f>I41*J41</f>
        <v>101927.61558</v>
      </c>
      <c r="L41" s="21">
        <f>K41/H41</f>
        <v>451.00714858407076</v>
      </c>
      <c r="M41" s="20">
        <v>1.0183</v>
      </c>
      <c r="N41" s="2">
        <v>103792.89</v>
      </c>
      <c r="O41" s="21">
        <f>N41/H41</f>
        <v>459.2605752212389</v>
      </c>
      <c r="P41" s="1">
        <v>1.0151</v>
      </c>
      <c r="Q41" s="21">
        <f t="shared" si="15"/>
        <v>105360.16263899999</v>
      </c>
      <c r="R41" s="21">
        <f t="shared" si="16"/>
        <v>466.1954099070796</v>
      </c>
      <c r="S41" s="1">
        <v>1.0233</v>
      </c>
      <c r="T41" s="21">
        <f t="shared" si="7"/>
        <v>107815.0544284887</v>
      </c>
      <c r="U41" s="21">
        <f>T41/H41</f>
        <v>477.0577629579146</v>
      </c>
      <c r="V41" s="8">
        <v>1.0263</v>
      </c>
      <c r="W41" s="2">
        <v>123452.49</v>
      </c>
      <c r="X41" s="2">
        <f t="shared" si="1"/>
        <v>546.2499557522124</v>
      </c>
      <c r="Y41" s="13">
        <v>1.0194</v>
      </c>
      <c r="Z41" s="22">
        <f>W41*Y41</f>
        <v>125847.46830600001</v>
      </c>
      <c r="AA41" s="22">
        <f t="shared" si="2"/>
        <v>556.8472048938054</v>
      </c>
      <c r="AB41" s="23">
        <v>1.0226</v>
      </c>
      <c r="AC41" s="2">
        <v>128691.62</v>
      </c>
      <c r="AD41" s="2">
        <v>569.43</v>
      </c>
      <c r="AE41" s="24">
        <v>1.0254</v>
      </c>
      <c r="AF41" s="3">
        <f aca="true" t="shared" si="18" ref="AF41:AF46">AC41*AE41</f>
        <v>131960.387148</v>
      </c>
      <c r="AG41" s="25">
        <f t="shared" si="3"/>
        <v>583.8955183539823</v>
      </c>
      <c r="AH41" s="31"/>
      <c r="AI41" s="26">
        <v>1.14</v>
      </c>
      <c r="AJ41" s="27">
        <f t="shared" si="9"/>
        <v>150434.84134872</v>
      </c>
      <c r="AK41" s="2">
        <v>150434.84</v>
      </c>
      <c r="AL41" s="2">
        <v>665.64</v>
      </c>
      <c r="AM41" s="31"/>
      <c r="AN41" s="1">
        <v>1.0469</v>
      </c>
      <c r="AO41" s="291">
        <v>157490.23</v>
      </c>
      <c r="AP41" s="291">
        <v>696.86</v>
      </c>
      <c r="AQ41" s="31"/>
      <c r="AR41" s="426"/>
      <c r="AS41" s="426"/>
    </row>
    <row r="42" spans="1:45" ht="15" customHeight="1">
      <c r="A42" s="83" t="s">
        <v>347</v>
      </c>
      <c r="B42" s="84" t="s">
        <v>425</v>
      </c>
      <c r="C42" s="55" t="s">
        <v>8</v>
      </c>
      <c r="D42" s="194" t="s">
        <v>57</v>
      </c>
      <c r="E42" s="85">
        <v>37802</v>
      </c>
      <c r="F42" s="86" t="s">
        <v>251</v>
      </c>
      <c r="G42" s="54" t="s">
        <v>167</v>
      </c>
      <c r="H42" s="54">
        <v>365</v>
      </c>
      <c r="I42" s="87">
        <v>260906.82</v>
      </c>
      <c r="J42" s="88">
        <v>1.0143</v>
      </c>
      <c r="K42" s="41">
        <f t="shared" si="13"/>
        <v>264637.787526</v>
      </c>
      <c r="L42" s="56">
        <f t="shared" si="14"/>
        <v>725.0350343178083</v>
      </c>
      <c r="M42" s="89">
        <v>1.0183</v>
      </c>
      <c r="N42" s="41">
        <v>269480.66</v>
      </c>
      <c r="O42" s="56">
        <f t="shared" si="17"/>
        <v>738.3031780821917</v>
      </c>
      <c r="P42" s="55">
        <v>1.0151</v>
      </c>
      <c r="Q42" s="56">
        <f t="shared" si="15"/>
        <v>273549.81796599994</v>
      </c>
      <c r="R42" s="56">
        <f t="shared" si="16"/>
        <v>749.4515560712327</v>
      </c>
      <c r="S42" s="55">
        <v>1.0233</v>
      </c>
      <c r="T42" s="56">
        <f t="shared" si="7"/>
        <v>279923.5287246078</v>
      </c>
      <c r="U42" s="56">
        <f>T42/H42</f>
        <v>766.9137773276925</v>
      </c>
      <c r="V42" s="54">
        <v>1.0263</v>
      </c>
      <c r="W42" s="41">
        <v>287285.52</v>
      </c>
      <c r="X42" s="41">
        <f t="shared" si="1"/>
        <v>787.0836164383562</v>
      </c>
      <c r="Y42" s="39">
        <v>1.0272</v>
      </c>
      <c r="Z42" s="57">
        <v>295099.69</v>
      </c>
      <c r="AA42" s="57">
        <f t="shared" si="2"/>
        <v>808.4923013698631</v>
      </c>
      <c r="AB42" s="40">
        <v>1.0226</v>
      </c>
      <c r="AC42" s="41">
        <v>301768.94</v>
      </c>
      <c r="AD42" s="41">
        <v>826.76</v>
      </c>
      <c r="AE42" s="42">
        <v>1.0254</v>
      </c>
      <c r="AF42" s="43">
        <f t="shared" si="18"/>
        <v>309433.87107600004</v>
      </c>
      <c r="AG42" s="44">
        <f t="shared" si="3"/>
        <v>847.7640303452056</v>
      </c>
      <c r="AH42" s="45" t="s">
        <v>464</v>
      </c>
      <c r="AI42" s="26">
        <v>1.14</v>
      </c>
      <c r="AJ42" s="27">
        <f>AI42*AF42</f>
        <v>352754.61302664</v>
      </c>
      <c r="AK42" s="41">
        <v>352754.61</v>
      </c>
      <c r="AL42" s="41">
        <v>966.45</v>
      </c>
      <c r="AM42" s="45" t="s">
        <v>464</v>
      </c>
      <c r="AN42" s="55">
        <v>1.0469</v>
      </c>
      <c r="AO42" s="297">
        <v>369298.8</v>
      </c>
      <c r="AP42" s="297">
        <v>1011.78</v>
      </c>
      <c r="AQ42" s="45" t="s">
        <v>464</v>
      </c>
      <c r="AR42" s="426"/>
      <c r="AS42" s="426"/>
    </row>
    <row r="43" spans="1:45" ht="17.25" customHeight="1">
      <c r="A43" s="16" t="s">
        <v>242</v>
      </c>
      <c r="B43" s="90" t="s">
        <v>426</v>
      </c>
      <c r="C43" s="91" t="s">
        <v>10</v>
      </c>
      <c r="D43" s="195" t="s">
        <v>88</v>
      </c>
      <c r="E43" s="92">
        <v>37802</v>
      </c>
      <c r="F43" s="93" t="s">
        <v>253</v>
      </c>
      <c r="G43" s="94" t="s">
        <v>198</v>
      </c>
      <c r="H43" s="94">
        <v>218</v>
      </c>
      <c r="I43" s="19">
        <v>53498.13</v>
      </c>
      <c r="J43" s="73">
        <v>1.0143</v>
      </c>
      <c r="K43" s="19">
        <f t="shared" si="13"/>
        <v>54263.153259</v>
      </c>
      <c r="L43" s="19">
        <f t="shared" si="14"/>
        <v>248.91354705963303</v>
      </c>
      <c r="M43" s="20">
        <v>1.0183</v>
      </c>
      <c r="N43" s="2">
        <v>55256.17</v>
      </c>
      <c r="O43" s="21">
        <f t="shared" si="17"/>
        <v>253.46866972477062</v>
      </c>
      <c r="P43" s="1">
        <v>1.0151</v>
      </c>
      <c r="Q43" s="21">
        <f t="shared" si="15"/>
        <v>56090.53816699999</v>
      </c>
      <c r="R43" s="21">
        <f t="shared" si="16"/>
        <v>257.29604663761467</v>
      </c>
      <c r="S43" s="1">
        <v>1.0233</v>
      </c>
      <c r="T43" s="21">
        <f t="shared" si="7"/>
        <v>57397.447706291096</v>
      </c>
      <c r="U43" s="21">
        <f t="shared" si="8"/>
        <v>263.29104452427106</v>
      </c>
      <c r="V43" s="8">
        <v>1.0263</v>
      </c>
      <c r="W43" s="2">
        <v>77089.48</v>
      </c>
      <c r="X43" s="2">
        <f t="shared" si="1"/>
        <v>353.6214678899082</v>
      </c>
      <c r="Y43" s="13">
        <v>1.0194</v>
      </c>
      <c r="Z43" s="22">
        <v>78585.015912</v>
      </c>
      <c r="AA43" s="22">
        <f t="shared" si="2"/>
        <v>360.4817243669725</v>
      </c>
      <c r="AB43" s="23">
        <v>1.0226</v>
      </c>
      <c r="AC43" s="2">
        <v>80361.037</v>
      </c>
      <c r="AD43" s="2">
        <v>368.63</v>
      </c>
      <c r="AE43" s="24">
        <v>1.0254</v>
      </c>
      <c r="AF43" s="3">
        <f t="shared" si="18"/>
        <v>82402.2073398</v>
      </c>
      <c r="AG43" s="25">
        <f t="shared" si="3"/>
        <v>377.9917767880734</v>
      </c>
      <c r="AH43" s="79">
        <v>44607</v>
      </c>
      <c r="AI43" s="26">
        <v>1.14</v>
      </c>
      <c r="AJ43" s="27">
        <f t="shared" si="9"/>
        <v>93938.516367372</v>
      </c>
      <c r="AK43" s="2">
        <v>93938.52</v>
      </c>
      <c r="AL43" s="2">
        <v>430.91</v>
      </c>
      <c r="AM43" s="79">
        <v>44607</v>
      </c>
      <c r="AN43" s="1">
        <v>1.0469</v>
      </c>
      <c r="AO43" s="291">
        <v>98344.24</v>
      </c>
      <c r="AP43" s="291">
        <v>451.12</v>
      </c>
      <c r="AQ43" s="79">
        <v>44607</v>
      </c>
      <c r="AR43" s="426"/>
      <c r="AS43" s="426"/>
    </row>
    <row r="44" spans="1:45" ht="15" customHeight="1">
      <c r="A44" s="16" t="s">
        <v>243</v>
      </c>
      <c r="B44" s="18" t="s">
        <v>412</v>
      </c>
      <c r="C44" s="1" t="s">
        <v>10</v>
      </c>
      <c r="D44" s="6" t="s">
        <v>414</v>
      </c>
      <c r="E44" s="58">
        <v>40359</v>
      </c>
      <c r="F44" s="8">
        <v>11</v>
      </c>
      <c r="G44" s="8" t="s">
        <v>331</v>
      </c>
      <c r="H44" s="8">
        <v>216</v>
      </c>
      <c r="I44" s="29">
        <v>81646.9</v>
      </c>
      <c r="J44" s="95">
        <v>1.0143</v>
      </c>
      <c r="K44" s="2">
        <f t="shared" si="13"/>
        <v>82814.45066999999</v>
      </c>
      <c r="L44" s="2">
        <f t="shared" si="14"/>
        <v>383.4002345833333</v>
      </c>
      <c r="M44" s="20">
        <v>1.0183</v>
      </c>
      <c r="N44" s="2">
        <v>84329.96</v>
      </c>
      <c r="O44" s="2">
        <f t="shared" si="17"/>
        <v>390.4164814814815</v>
      </c>
      <c r="P44" s="1">
        <v>1.0151</v>
      </c>
      <c r="Q44" s="2">
        <f t="shared" si="15"/>
        <v>85603.342396</v>
      </c>
      <c r="R44" s="2">
        <f t="shared" si="16"/>
        <v>396.3117703518518</v>
      </c>
      <c r="S44" s="1">
        <v>1.0233</v>
      </c>
      <c r="T44" s="21">
        <f>S44*Q44</f>
        <v>87597.9002738268</v>
      </c>
      <c r="U44" s="21">
        <f>T44/H44</f>
        <v>405.54583460105</v>
      </c>
      <c r="V44" s="8">
        <v>1.0263</v>
      </c>
      <c r="W44" s="2">
        <v>89901.73</v>
      </c>
      <c r="X44" s="2">
        <f t="shared" si="1"/>
        <v>416.21171296296296</v>
      </c>
      <c r="Y44" s="13">
        <v>1.0272</v>
      </c>
      <c r="Z44" s="22">
        <v>92347.06</v>
      </c>
      <c r="AA44" s="22">
        <f t="shared" si="2"/>
        <v>427.5326851851852</v>
      </c>
      <c r="AB44" s="23">
        <v>1.0226</v>
      </c>
      <c r="AC44" s="2">
        <v>94434.1</v>
      </c>
      <c r="AD44" s="2">
        <v>437.19</v>
      </c>
      <c r="AE44" s="24">
        <v>1.0254</v>
      </c>
      <c r="AF44" s="3">
        <f t="shared" si="18"/>
        <v>96832.72614000001</v>
      </c>
      <c r="AG44" s="25">
        <f t="shared" si="3"/>
        <v>448.2996580555556</v>
      </c>
      <c r="AH44" s="79"/>
      <c r="AI44" s="26">
        <v>1.14</v>
      </c>
      <c r="AJ44" s="27">
        <f t="shared" si="9"/>
        <v>110389.3077996</v>
      </c>
      <c r="AK44" s="2">
        <v>110389.31</v>
      </c>
      <c r="AL44" s="2">
        <v>511.06</v>
      </c>
      <c r="AM44" s="79"/>
      <c r="AN44" s="1">
        <v>1.0469</v>
      </c>
      <c r="AO44" s="291">
        <v>115566.57</v>
      </c>
      <c r="AP44" s="291">
        <v>535.03</v>
      </c>
      <c r="AQ44" s="79"/>
      <c r="AR44" s="426"/>
      <c r="AS44" s="426"/>
    </row>
    <row r="45" spans="1:45" ht="15" customHeight="1">
      <c r="A45" s="66" t="s">
        <v>243</v>
      </c>
      <c r="B45" s="67">
        <v>231390618</v>
      </c>
      <c r="C45" s="53" t="s">
        <v>8</v>
      </c>
      <c r="D45" s="193" t="s">
        <v>45</v>
      </c>
      <c r="E45" s="71">
        <v>37802</v>
      </c>
      <c r="F45" s="72" t="s">
        <v>251</v>
      </c>
      <c r="G45" s="67" t="s">
        <v>154</v>
      </c>
      <c r="H45" s="67">
        <v>365</v>
      </c>
      <c r="I45" s="69">
        <v>169209.76</v>
      </c>
      <c r="J45" s="70">
        <v>1.0143</v>
      </c>
      <c r="K45" s="69">
        <f t="shared" si="13"/>
        <v>171629.45956800002</v>
      </c>
      <c r="L45" s="69">
        <f t="shared" si="14"/>
        <v>470.2176974465754</v>
      </c>
      <c r="M45" s="70">
        <v>1.0183</v>
      </c>
      <c r="N45" s="69">
        <v>174770.28</v>
      </c>
      <c r="O45" s="69">
        <f t="shared" si="17"/>
        <v>478.82268493150684</v>
      </c>
      <c r="P45" s="53">
        <v>1.0151</v>
      </c>
      <c r="Q45" s="69">
        <f t="shared" si="15"/>
        <v>177409.31122799998</v>
      </c>
      <c r="R45" s="69">
        <f t="shared" si="16"/>
        <v>486.05290747397254</v>
      </c>
      <c r="S45" s="53">
        <v>1.0233</v>
      </c>
      <c r="T45" s="69">
        <v>196520.49</v>
      </c>
      <c r="U45" s="69">
        <f t="shared" si="8"/>
        <v>538.412301369863</v>
      </c>
      <c r="V45" s="96">
        <v>1.016</v>
      </c>
      <c r="W45" s="2">
        <v>199664.82</v>
      </c>
      <c r="X45" s="2">
        <f t="shared" si="1"/>
        <v>547.026904109589</v>
      </c>
      <c r="Y45" s="13">
        <v>1.0272</v>
      </c>
      <c r="Z45" s="22">
        <v>205095.7</v>
      </c>
      <c r="AA45" s="22">
        <f t="shared" si="2"/>
        <v>561.9060273972603</v>
      </c>
      <c r="AB45" s="23">
        <v>1.0226</v>
      </c>
      <c r="AC45" s="2">
        <v>209730.86</v>
      </c>
      <c r="AD45" s="2">
        <v>574.61</v>
      </c>
      <c r="AE45" s="24">
        <v>1.0254</v>
      </c>
      <c r="AF45" s="3">
        <f t="shared" si="18"/>
        <v>215058.023844</v>
      </c>
      <c r="AG45" s="25">
        <f t="shared" si="3"/>
        <v>589.2000653260275</v>
      </c>
      <c r="AH45" s="79"/>
      <c r="AI45" s="26">
        <v>1.14</v>
      </c>
      <c r="AJ45" s="27">
        <f t="shared" si="9"/>
        <v>245166.14718216</v>
      </c>
      <c r="AK45" s="2">
        <v>245166.15</v>
      </c>
      <c r="AL45" s="2">
        <v>671.69</v>
      </c>
      <c r="AM45" s="79"/>
      <c r="AN45" s="1">
        <v>1.0469</v>
      </c>
      <c r="AO45" s="291">
        <v>256664.44</v>
      </c>
      <c r="AP45" s="291">
        <v>703.19</v>
      </c>
      <c r="AQ45" s="79"/>
      <c r="AR45" s="426"/>
      <c r="AS45" s="426"/>
    </row>
    <row r="46" spans="1:45" ht="15" customHeight="1" thickBot="1">
      <c r="A46" s="222" t="s">
        <v>243</v>
      </c>
      <c r="B46" s="223" t="s">
        <v>44</v>
      </c>
      <c r="C46" s="224" t="s">
        <v>10</v>
      </c>
      <c r="D46" s="225" t="s">
        <v>56</v>
      </c>
      <c r="E46" s="226">
        <v>37802</v>
      </c>
      <c r="F46" s="227" t="s">
        <v>250</v>
      </c>
      <c r="G46" s="223" t="s">
        <v>268</v>
      </c>
      <c r="H46" s="223">
        <v>216</v>
      </c>
      <c r="I46" s="228">
        <v>47508.57</v>
      </c>
      <c r="J46" s="229">
        <v>1.0143</v>
      </c>
      <c r="K46" s="228">
        <f t="shared" si="13"/>
        <v>48187.942551</v>
      </c>
      <c r="L46" s="228">
        <f t="shared" si="14"/>
        <v>223.092326625</v>
      </c>
      <c r="M46" s="229">
        <v>1.0183</v>
      </c>
      <c r="N46" s="228">
        <v>49069.78</v>
      </c>
      <c r="O46" s="228">
        <f t="shared" si="17"/>
        <v>227.1749074074074</v>
      </c>
      <c r="P46" s="224">
        <v>1.0151</v>
      </c>
      <c r="Q46" s="228">
        <f t="shared" si="15"/>
        <v>49810.733678</v>
      </c>
      <c r="R46" s="228">
        <f t="shared" si="16"/>
        <v>230.60524850925924</v>
      </c>
      <c r="S46" s="224">
        <v>1.0233</v>
      </c>
      <c r="T46" s="228">
        <v>59554.19</v>
      </c>
      <c r="U46" s="228">
        <v>275.71</v>
      </c>
      <c r="V46" s="230">
        <v>1.016</v>
      </c>
      <c r="W46" s="231">
        <v>60507.06</v>
      </c>
      <c r="X46" s="231">
        <f t="shared" si="1"/>
        <v>280.12527777777774</v>
      </c>
      <c r="Y46" s="232">
        <v>1.0272</v>
      </c>
      <c r="Z46" s="233">
        <v>62152.85</v>
      </c>
      <c r="AA46" s="233">
        <f t="shared" si="2"/>
        <v>287.74467592592595</v>
      </c>
      <c r="AB46" s="234">
        <v>1.0226</v>
      </c>
      <c r="AC46" s="231">
        <v>63557.5</v>
      </c>
      <c r="AD46" s="231">
        <v>294.25</v>
      </c>
      <c r="AE46" s="235">
        <v>1.0254</v>
      </c>
      <c r="AF46" s="236">
        <f t="shared" si="18"/>
        <v>65171.8605</v>
      </c>
      <c r="AG46" s="237">
        <f t="shared" si="3"/>
        <v>301.7215763888889</v>
      </c>
      <c r="AH46" s="238"/>
      <c r="AI46" s="239">
        <v>1.14</v>
      </c>
      <c r="AJ46" s="240">
        <f t="shared" si="9"/>
        <v>74295.92096999999</v>
      </c>
      <c r="AK46" s="231">
        <v>74295.92</v>
      </c>
      <c r="AL46" s="231">
        <v>343.96</v>
      </c>
      <c r="AM46" s="238"/>
      <c r="AN46" s="253">
        <v>1.0469</v>
      </c>
      <c r="AO46" s="412">
        <v>77780.4</v>
      </c>
      <c r="AP46" s="412">
        <v>360.09</v>
      </c>
      <c r="AQ46" s="31"/>
      <c r="AR46" s="426"/>
      <c r="AS46" s="426"/>
    </row>
    <row r="47" spans="1:43" ht="15.75" customHeight="1">
      <c r="A47" s="329" t="s">
        <v>483</v>
      </c>
      <c r="B47" s="330"/>
      <c r="C47" s="428" t="s">
        <v>0</v>
      </c>
      <c r="D47" s="332" t="s">
        <v>1</v>
      </c>
      <c r="E47" s="428" t="s">
        <v>227</v>
      </c>
      <c r="F47" s="333" t="s">
        <v>2</v>
      </c>
      <c r="G47" s="428" t="s">
        <v>372</v>
      </c>
      <c r="H47" s="428" t="s">
        <v>3</v>
      </c>
      <c r="I47" s="334" t="s">
        <v>315</v>
      </c>
      <c r="J47" s="335" t="s">
        <v>316</v>
      </c>
      <c r="K47" s="428"/>
      <c r="L47" s="428"/>
      <c r="M47" s="335" t="s">
        <v>316</v>
      </c>
      <c r="N47" s="434" t="s">
        <v>399</v>
      </c>
      <c r="O47" s="434"/>
      <c r="P47" s="335" t="s">
        <v>316</v>
      </c>
      <c r="Q47" s="434" t="s">
        <v>404</v>
      </c>
      <c r="R47" s="434"/>
      <c r="S47" s="428" t="s">
        <v>316</v>
      </c>
      <c r="T47" s="428" t="s">
        <v>410</v>
      </c>
      <c r="U47" s="428"/>
      <c r="V47" s="428" t="s">
        <v>316</v>
      </c>
      <c r="W47" s="430" t="s">
        <v>415</v>
      </c>
      <c r="X47" s="430"/>
      <c r="Y47" s="337"/>
      <c r="Z47" s="430" t="s">
        <v>422</v>
      </c>
      <c r="AA47" s="430"/>
      <c r="AB47" s="338"/>
      <c r="AC47" s="430" t="s">
        <v>456</v>
      </c>
      <c r="AD47" s="430"/>
      <c r="AE47" s="338"/>
      <c r="AF47" s="430" t="s">
        <v>471</v>
      </c>
      <c r="AG47" s="430"/>
      <c r="AH47" s="338"/>
      <c r="AI47" s="338"/>
      <c r="AJ47" s="338"/>
      <c r="AK47" s="430" t="s">
        <v>480</v>
      </c>
      <c r="AL47" s="430"/>
      <c r="AM47" s="338"/>
      <c r="AN47" s="338" t="s">
        <v>481</v>
      </c>
      <c r="AO47" s="435" t="s">
        <v>513</v>
      </c>
      <c r="AP47" s="436"/>
      <c r="AQ47" s="201"/>
    </row>
    <row r="48" spans="1:43" ht="16.5" customHeight="1" thickBot="1">
      <c r="A48" s="339"/>
      <c r="B48" s="340"/>
      <c r="C48" s="341" t="s">
        <v>4</v>
      </c>
      <c r="D48" s="342" t="s">
        <v>5</v>
      </c>
      <c r="E48" s="341"/>
      <c r="F48" s="343" t="s">
        <v>224</v>
      </c>
      <c r="G48" s="341" t="s">
        <v>0</v>
      </c>
      <c r="H48" s="341" t="s">
        <v>6</v>
      </c>
      <c r="I48" s="344" t="s">
        <v>310</v>
      </c>
      <c r="J48" s="344"/>
      <c r="K48" s="341" t="s">
        <v>315</v>
      </c>
      <c r="L48" s="341"/>
      <c r="M48" s="341" t="s">
        <v>310</v>
      </c>
      <c r="N48" s="341" t="s">
        <v>310</v>
      </c>
      <c r="O48" s="341" t="s">
        <v>311</v>
      </c>
      <c r="P48" s="341" t="s">
        <v>310</v>
      </c>
      <c r="Q48" s="341" t="s">
        <v>310</v>
      </c>
      <c r="R48" s="341" t="s">
        <v>311</v>
      </c>
      <c r="S48" s="341"/>
      <c r="T48" s="341" t="s">
        <v>310</v>
      </c>
      <c r="U48" s="341" t="s">
        <v>311</v>
      </c>
      <c r="V48" s="341" t="s">
        <v>416</v>
      </c>
      <c r="W48" s="345" t="s">
        <v>310</v>
      </c>
      <c r="X48" s="345" t="s">
        <v>311</v>
      </c>
      <c r="Y48" s="346" t="s">
        <v>457</v>
      </c>
      <c r="Z48" s="345" t="s">
        <v>310</v>
      </c>
      <c r="AA48" s="345" t="s">
        <v>311</v>
      </c>
      <c r="AB48" s="347" t="s">
        <v>457</v>
      </c>
      <c r="AC48" s="345" t="s">
        <v>310</v>
      </c>
      <c r="AD48" s="345" t="s">
        <v>311</v>
      </c>
      <c r="AE48" s="347" t="s">
        <v>457</v>
      </c>
      <c r="AF48" s="348" t="s">
        <v>315</v>
      </c>
      <c r="AG48" s="345" t="s">
        <v>311</v>
      </c>
      <c r="AH48" s="349"/>
      <c r="AI48" s="349" t="s">
        <v>481</v>
      </c>
      <c r="AJ48" s="350" t="s">
        <v>315</v>
      </c>
      <c r="AK48" s="345" t="s">
        <v>310</v>
      </c>
      <c r="AL48" s="345" t="s">
        <v>311</v>
      </c>
      <c r="AM48" s="349"/>
      <c r="AN48" s="350"/>
      <c r="AO48" s="351" t="s">
        <v>310</v>
      </c>
      <c r="AP48" s="352" t="s">
        <v>311</v>
      </c>
      <c r="AQ48" s="201"/>
    </row>
    <row r="49" spans="1:47" ht="15" customHeight="1">
      <c r="A49" s="241" t="s">
        <v>239</v>
      </c>
      <c r="B49" s="242" t="s">
        <v>46</v>
      </c>
      <c r="C49" s="243" t="s">
        <v>8</v>
      </c>
      <c r="D49" s="244" t="s">
        <v>293</v>
      </c>
      <c r="E49" s="245">
        <v>37802</v>
      </c>
      <c r="F49" s="246" t="s">
        <v>251</v>
      </c>
      <c r="G49" s="247" t="s">
        <v>157</v>
      </c>
      <c r="H49" s="247">
        <v>365</v>
      </c>
      <c r="I49" s="248">
        <v>161748.06</v>
      </c>
      <c r="J49" s="249">
        <v>1.0143</v>
      </c>
      <c r="K49" s="248">
        <f>I49*J49</f>
        <v>164061.057258</v>
      </c>
      <c r="L49" s="248">
        <f>K49/H49</f>
        <v>449.4823486520548</v>
      </c>
      <c r="M49" s="249">
        <v>1.0183</v>
      </c>
      <c r="N49" s="248">
        <v>167063.37</v>
      </c>
      <c r="O49" s="248">
        <f>N49/H49</f>
        <v>457.7078630136986</v>
      </c>
      <c r="P49" s="209">
        <v>1.0151</v>
      </c>
      <c r="Q49" s="248">
        <v>214944</v>
      </c>
      <c r="R49" s="248">
        <f>Q49/H49</f>
        <v>588.8876712328768</v>
      </c>
      <c r="S49" s="209">
        <v>1.0155</v>
      </c>
      <c r="T49" s="213">
        <f aca="true" t="shared" si="19" ref="T49:T94">S49*Q49</f>
        <v>218275.632</v>
      </c>
      <c r="U49" s="213">
        <f aca="true" t="shared" si="20" ref="U49:U92">T49/H49</f>
        <v>598.0154301369863</v>
      </c>
      <c r="V49" s="210">
        <v>1.0263</v>
      </c>
      <c r="W49" s="211">
        <v>224016.28</v>
      </c>
      <c r="X49" s="211">
        <f aca="true" t="shared" si="21" ref="X49:X95">W49/H49</f>
        <v>613.7432328767123</v>
      </c>
      <c r="Y49" s="212">
        <v>1.0272</v>
      </c>
      <c r="Z49" s="214">
        <v>230109.52</v>
      </c>
      <c r="AA49" s="214">
        <f>Z49/H49</f>
        <v>630.4370410958904</v>
      </c>
      <c r="AB49" s="215">
        <v>1.0226</v>
      </c>
      <c r="AC49" s="211">
        <v>235310</v>
      </c>
      <c r="AD49" s="211">
        <v>644.68</v>
      </c>
      <c r="AE49" s="216">
        <v>1.0254</v>
      </c>
      <c r="AF49" s="217">
        <f aca="true" t="shared" si="22" ref="AF49:AF72">AC49*AE49</f>
        <v>241286.874</v>
      </c>
      <c r="AG49" s="218">
        <f aca="true" t="shared" si="23" ref="AG49:AG95">AF49/H49</f>
        <v>661.0599287671233</v>
      </c>
      <c r="AH49" s="250"/>
      <c r="AI49" s="220">
        <v>1.14</v>
      </c>
      <c r="AJ49" s="221">
        <f aca="true" t="shared" si="24" ref="AJ49:AJ95">AI49*AF49</f>
        <v>275067.03635999997</v>
      </c>
      <c r="AK49" s="211">
        <v>275067.04</v>
      </c>
      <c r="AL49" s="211">
        <v>753.61</v>
      </c>
      <c r="AM49" s="250"/>
      <c r="AN49" s="209">
        <v>1.0469</v>
      </c>
      <c r="AO49" s="328">
        <v>287967.68</v>
      </c>
      <c r="AP49" s="328">
        <v>788.95</v>
      </c>
      <c r="AR49" s="179"/>
      <c r="AS49" s="426"/>
      <c r="AT49" s="426"/>
      <c r="AU49" s="426"/>
    </row>
    <row r="50" spans="1:47" ht="15" customHeight="1">
      <c r="A50" s="46" t="s">
        <v>239</v>
      </c>
      <c r="B50" s="47" t="s">
        <v>46</v>
      </c>
      <c r="C50" s="48" t="s">
        <v>8</v>
      </c>
      <c r="D50" s="191" t="s">
        <v>47</v>
      </c>
      <c r="E50" s="49">
        <v>37802</v>
      </c>
      <c r="F50" s="50" t="s">
        <v>257</v>
      </c>
      <c r="G50" s="47" t="s">
        <v>158</v>
      </c>
      <c r="H50" s="47">
        <v>365</v>
      </c>
      <c r="I50" s="51">
        <v>182269.45</v>
      </c>
      <c r="J50" s="52">
        <v>1.0143</v>
      </c>
      <c r="K50" s="51">
        <f>I50*J50</f>
        <v>184875.903135</v>
      </c>
      <c r="L50" s="51">
        <f>K50/H50</f>
        <v>506.50932365753425</v>
      </c>
      <c r="M50" s="52">
        <v>1.0183</v>
      </c>
      <c r="N50" s="51">
        <v>188259.13</v>
      </c>
      <c r="O50" s="51">
        <f>N50/H50</f>
        <v>515.7784383561644</v>
      </c>
      <c r="P50" s="1">
        <v>1.0151</v>
      </c>
      <c r="Q50" s="51">
        <v>237779.61</v>
      </c>
      <c r="R50" s="51">
        <f>Q50/H50</f>
        <v>651.4509863013699</v>
      </c>
      <c r="S50" s="1">
        <v>1.0155</v>
      </c>
      <c r="T50" s="21">
        <f t="shared" si="19"/>
        <v>241465.193955</v>
      </c>
      <c r="U50" s="21">
        <f>T50/H50</f>
        <v>661.5484765890411</v>
      </c>
      <c r="V50" s="8">
        <v>1.0263</v>
      </c>
      <c r="W50" s="2">
        <v>247815.73</v>
      </c>
      <c r="X50" s="2">
        <f t="shared" si="21"/>
        <v>678.9472054794521</v>
      </c>
      <c r="Y50" s="13">
        <v>1.0272</v>
      </c>
      <c r="Z50" s="22">
        <v>254556.32</v>
      </c>
      <c r="AA50" s="22">
        <f>Z50/H50</f>
        <v>697.4145753424658</v>
      </c>
      <c r="AB50" s="23">
        <v>1.0226</v>
      </c>
      <c r="AC50" s="2">
        <v>260309.29</v>
      </c>
      <c r="AD50" s="2">
        <v>713.18</v>
      </c>
      <c r="AE50" s="24">
        <v>1.0254</v>
      </c>
      <c r="AF50" s="3">
        <f t="shared" si="22"/>
        <v>266921.14596600004</v>
      </c>
      <c r="AG50" s="25">
        <f t="shared" si="23"/>
        <v>731.2908108657535</v>
      </c>
      <c r="AH50" s="15"/>
      <c r="AI50" s="26">
        <v>1.14</v>
      </c>
      <c r="AJ50" s="27">
        <f t="shared" si="24"/>
        <v>304290.10640124005</v>
      </c>
      <c r="AK50" s="2">
        <v>304290.11</v>
      </c>
      <c r="AL50" s="2">
        <v>833.67</v>
      </c>
      <c r="AM50" s="15"/>
      <c r="AN50" s="1">
        <v>1.0469</v>
      </c>
      <c r="AO50" s="291">
        <v>318561.32</v>
      </c>
      <c r="AP50" s="291">
        <v>872.77</v>
      </c>
      <c r="AR50" s="179"/>
      <c r="AS50" s="426"/>
      <c r="AT50" s="426"/>
      <c r="AU50" s="426"/>
    </row>
    <row r="51" spans="1:47" ht="15" customHeight="1">
      <c r="A51" s="66" t="s">
        <v>48</v>
      </c>
      <c r="B51" s="33" t="s">
        <v>423</v>
      </c>
      <c r="C51" s="53" t="s">
        <v>8</v>
      </c>
      <c r="D51" s="193" t="s">
        <v>49</v>
      </c>
      <c r="E51" s="71">
        <v>37802</v>
      </c>
      <c r="F51" s="72" t="s">
        <v>251</v>
      </c>
      <c r="G51" s="67" t="s">
        <v>160</v>
      </c>
      <c r="H51" s="67">
        <v>365</v>
      </c>
      <c r="I51" s="69">
        <v>153444.99</v>
      </c>
      <c r="J51" s="70">
        <v>1.0143</v>
      </c>
      <c r="K51" s="69">
        <f>I51*J51</f>
        <v>155639.25335699998</v>
      </c>
      <c r="L51" s="69">
        <f>K51/H51</f>
        <v>426.4089133068493</v>
      </c>
      <c r="M51" s="70">
        <v>1.0183</v>
      </c>
      <c r="N51" s="69">
        <v>158487.45</v>
      </c>
      <c r="O51" s="69">
        <f>N51/H51</f>
        <v>434.21219178082197</v>
      </c>
      <c r="P51" s="53">
        <v>1.0151</v>
      </c>
      <c r="Q51" s="69">
        <f>N51*P51</f>
        <v>160880.610495</v>
      </c>
      <c r="R51" s="69">
        <f>Q51/H51</f>
        <v>440.7687958767123</v>
      </c>
      <c r="S51" s="53">
        <v>1.0233</v>
      </c>
      <c r="T51" s="69">
        <f t="shared" si="19"/>
        <v>164629.1287195335</v>
      </c>
      <c r="U51" s="69">
        <f>T51/H51</f>
        <v>451.0387088206397</v>
      </c>
      <c r="V51" s="67">
        <v>1.0263</v>
      </c>
      <c r="W51" s="69">
        <v>168958.87</v>
      </c>
      <c r="X51" s="69">
        <f t="shared" si="21"/>
        <v>462.90101369863015</v>
      </c>
      <c r="Y51" s="13">
        <v>1.0272</v>
      </c>
      <c r="Z51" s="69">
        <v>203101.36</v>
      </c>
      <c r="AA51" s="69">
        <f>Z51/H51</f>
        <v>556.4420821917807</v>
      </c>
      <c r="AB51" s="14">
        <v>1.0182</v>
      </c>
      <c r="AC51" s="2">
        <f>Z51*AB51</f>
        <v>206797.804752</v>
      </c>
      <c r="AD51" s="2">
        <f>AC51/H51</f>
        <v>566.5693280876712</v>
      </c>
      <c r="AE51" s="24">
        <v>1.0254</v>
      </c>
      <c r="AF51" s="3">
        <f t="shared" si="22"/>
        <v>212050.4689927008</v>
      </c>
      <c r="AG51" s="25">
        <f t="shared" si="23"/>
        <v>580.9601890210981</v>
      </c>
      <c r="AH51" s="77" t="s">
        <v>460</v>
      </c>
      <c r="AI51" s="26">
        <v>1.14</v>
      </c>
      <c r="AJ51" s="27">
        <f t="shared" si="24"/>
        <v>241737.5346516789</v>
      </c>
      <c r="AK51" s="2">
        <v>241737.53</v>
      </c>
      <c r="AL51" s="2">
        <v>662.29</v>
      </c>
      <c r="AM51" s="77" t="s">
        <v>460</v>
      </c>
      <c r="AN51" s="1">
        <v>1.0469</v>
      </c>
      <c r="AO51" s="291">
        <v>253075.02</v>
      </c>
      <c r="AP51" s="291">
        <v>693.36</v>
      </c>
      <c r="AQ51" s="293" t="s">
        <v>460</v>
      </c>
      <c r="AR51" s="179"/>
      <c r="AS51" s="426"/>
      <c r="AT51" s="426"/>
      <c r="AU51" s="426"/>
    </row>
    <row r="52" spans="1:47" ht="15" customHeight="1">
      <c r="A52" s="66" t="s">
        <v>48</v>
      </c>
      <c r="B52" s="33" t="s">
        <v>423</v>
      </c>
      <c r="C52" s="53" t="s">
        <v>10</v>
      </c>
      <c r="D52" s="193" t="s">
        <v>56</v>
      </c>
      <c r="E52" s="97"/>
      <c r="F52" s="71" t="s">
        <v>472</v>
      </c>
      <c r="G52" s="67" t="s">
        <v>438</v>
      </c>
      <c r="H52" s="67">
        <v>216</v>
      </c>
      <c r="I52" s="67">
        <v>216</v>
      </c>
      <c r="J52" s="70"/>
      <c r="K52" s="69"/>
      <c r="L52" s="69"/>
      <c r="M52" s="70"/>
      <c r="N52" s="69"/>
      <c r="O52" s="69"/>
      <c r="P52" s="53">
        <v>1.0132</v>
      </c>
      <c r="Q52" s="69">
        <v>56706.737072</v>
      </c>
      <c r="R52" s="69">
        <v>262.53119014814814</v>
      </c>
      <c r="S52" s="67">
        <v>1.0233</v>
      </c>
      <c r="T52" s="69">
        <v>58028.00404577761</v>
      </c>
      <c r="U52" s="69">
        <v>268.6481668786001</v>
      </c>
      <c r="V52" s="53">
        <v>1.0263</v>
      </c>
      <c r="W52" s="69">
        <f>V52*T52</f>
        <v>59554.14055218156</v>
      </c>
      <c r="X52" s="69">
        <f>W52/H52</f>
        <v>275.7136136675072</v>
      </c>
      <c r="Y52" s="13">
        <v>1.0272</v>
      </c>
      <c r="Z52" s="69">
        <v>71459.55</v>
      </c>
      <c r="AA52" s="69">
        <f>Z52/H52</f>
        <v>330.83125</v>
      </c>
      <c r="AB52" s="14">
        <v>1.0182</v>
      </c>
      <c r="AC52" s="2">
        <f>Z52*AB52</f>
        <v>72760.11381</v>
      </c>
      <c r="AD52" s="2">
        <f>AC52/H52</f>
        <v>336.85237874999996</v>
      </c>
      <c r="AE52" s="24">
        <v>1.0254</v>
      </c>
      <c r="AF52" s="3">
        <f t="shared" si="22"/>
        <v>74608.220700774</v>
      </c>
      <c r="AG52" s="25">
        <f t="shared" si="23"/>
        <v>345.40842917025003</v>
      </c>
      <c r="AH52" s="77" t="s">
        <v>460</v>
      </c>
      <c r="AI52" s="26">
        <v>1.14</v>
      </c>
      <c r="AJ52" s="27">
        <f t="shared" si="24"/>
        <v>85053.37159888237</v>
      </c>
      <c r="AK52" s="2">
        <v>85053.37</v>
      </c>
      <c r="AL52" s="2">
        <v>393.76</v>
      </c>
      <c r="AM52" s="77" t="s">
        <v>460</v>
      </c>
      <c r="AN52" s="1">
        <v>1.0469</v>
      </c>
      <c r="AO52" s="291">
        <v>89042.37</v>
      </c>
      <c r="AP52" s="291">
        <v>412.23</v>
      </c>
      <c r="AQ52" s="293" t="s">
        <v>460</v>
      </c>
      <c r="AR52" s="179"/>
      <c r="AS52" s="426"/>
      <c r="AT52" s="426"/>
      <c r="AU52" s="426"/>
    </row>
    <row r="53" spans="1:47" ht="19.5" customHeight="1">
      <c r="A53" s="66" t="s">
        <v>264</v>
      </c>
      <c r="B53" s="81" t="s">
        <v>413</v>
      </c>
      <c r="C53" s="53" t="s">
        <v>10</v>
      </c>
      <c r="D53" s="193" t="s">
        <v>50</v>
      </c>
      <c r="E53" s="71">
        <v>38260</v>
      </c>
      <c r="F53" s="72">
        <v>1</v>
      </c>
      <c r="G53" s="67" t="s">
        <v>161</v>
      </c>
      <c r="H53" s="67">
        <v>200</v>
      </c>
      <c r="I53" s="69">
        <v>75010.22</v>
      </c>
      <c r="J53" s="70">
        <v>1.0143</v>
      </c>
      <c r="K53" s="69">
        <f aca="true" t="shared" si="25" ref="K53:K69">I53*J53</f>
        <v>76082.866146</v>
      </c>
      <c r="L53" s="69">
        <f aca="true" t="shared" si="26" ref="L53:L69">K53/H53</f>
        <v>380.41433073</v>
      </c>
      <c r="M53" s="70">
        <v>1.0183</v>
      </c>
      <c r="N53" s="69">
        <v>85167.24</v>
      </c>
      <c r="O53" s="69">
        <f aca="true" t="shared" si="27" ref="O53:O69">N53/H53</f>
        <v>425.8362</v>
      </c>
      <c r="P53" s="53">
        <v>1.0132</v>
      </c>
      <c r="Q53" s="69">
        <f>N53*P53</f>
        <v>86291.44756800002</v>
      </c>
      <c r="R53" s="69">
        <f aca="true" t="shared" si="28" ref="R53:R69">Q53/H53</f>
        <v>431.45723784000006</v>
      </c>
      <c r="S53" s="53">
        <v>1.0233</v>
      </c>
      <c r="T53" s="69">
        <f t="shared" si="19"/>
        <v>88302.03829633443</v>
      </c>
      <c r="U53" s="69">
        <f>T53/H53</f>
        <v>441.51019148167217</v>
      </c>
      <c r="V53" s="67">
        <v>1.0263</v>
      </c>
      <c r="W53" s="69">
        <v>90624.38</v>
      </c>
      <c r="X53" s="69">
        <f t="shared" si="21"/>
        <v>453.12190000000004</v>
      </c>
      <c r="Y53" s="13">
        <v>1.0272</v>
      </c>
      <c r="Z53" s="69">
        <v>96029.84</v>
      </c>
      <c r="AA53" s="69">
        <f>Z53/H53</f>
        <v>480.1492</v>
      </c>
      <c r="AB53" s="23">
        <v>1.0226</v>
      </c>
      <c r="AC53" s="2">
        <v>98200.11</v>
      </c>
      <c r="AD53" s="2">
        <v>491</v>
      </c>
      <c r="AE53" s="98">
        <v>1.0254</v>
      </c>
      <c r="AF53" s="3">
        <v>110388.35</v>
      </c>
      <c r="AG53" s="25">
        <f t="shared" si="23"/>
        <v>551.9417500000001</v>
      </c>
      <c r="AH53" s="99">
        <v>44774</v>
      </c>
      <c r="AI53" s="275">
        <v>1.1167</v>
      </c>
      <c r="AJ53" s="27">
        <f t="shared" si="24"/>
        <v>123270.67044500001</v>
      </c>
      <c r="AK53" s="2">
        <f>AJ53</f>
        <v>123270.67044500001</v>
      </c>
      <c r="AL53" s="2">
        <f>AJ53/H53</f>
        <v>616.3533522250001</v>
      </c>
      <c r="AM53" s="278">
        <v>5</v>
      </c>
      <c r="AN53" s="1">
        <v>1.0469</v>
      </c>
      <c r="AO53" s="291">
        <v>129052.06</v>
      </c>
      <c r="AP53" s="291">
        <v>645.26</v>
      </c>
      <c r="AQ53" s="278"/>
      <c r="AR53" s="179"/>
      <c r="AS53" s="426"/>
      <c r="AT53" s="426"/>
      <c r="AU53" s="426"/>
    </row>
    <row r="54" spans="1:47" ht="18.75" customHeight="1">
      <c r="A54" s="66" t="s">
        <v>263</v>
      </c>
      <c r="B54" s="8">
        <v>42593666</v>
      </c>
      <c r="C54" s="1" t="s">
        <v>8</v>
      </c>
      <c r="D54" s="6" t="s">
        <v>328</v>
      </c>
      <c r="E54" s="100">
        <v>44439</v>
      </c>
      <c r="F54" s="18" t="s">
        <v>253</v>
      </c>
      <c r="G54" s="8" t="s">
        <v>159</v>
      </c>
      <c r="H54" s="8">
        <v>365</v>
      </c>
      <c r="I54" s="19">
        <v>116352.65</v>
      </c>
      <c r="J54" s="73">
        <v>1.0143</v>
      </c>
      <c r="K54" s="2">
        <f t="shared" si="25"/>
        <v>118016.49289499999</v>
      </c>
      <c r="L54" s="21">
        <f t="shared" si="26"/>
        <v>323.3328572465753</v>
      </c>
      <c r="M54" s="20">
        <v>1.0183</v>
      </c>
      <c r="N54" s="2">
        <v>120176.19</v>
      </c>
      <c r="O54" s="21">
        <f t="shared" si="27"/>
        <v>329.24983561643836</v>
      </c>
      <c r="P54" s="1">
        <v>1.0151</v>
      </c>
      <c r="Q54" s="21">
        <f>N54*P54</f>
        <v>121990.85046899998</v>
      </c>
      <c r="R54" s="21">
        <f t="shared" si="28"/>
        <v>334.2215081342465</v>
      </c>
      <c r="S54" s="1">
        <v>1.0233</v>
      </c>
      <c r="T54" s="21">
        <f t="shared" si="19"/>
        <v>124833.23728492769</v>
      </c>
      <c r="U54" s="21">
        <f t="shared" si="20"/>
        <v>342.0088692737745</v>
      </c>
      <c r="V54" s="8">
        <v>1.0263</v>
      </c>
      <c r="W54" s="2">
        <v>172769.55</v>
      </c>
      <c r="X54" s="2">
        <f t="shared" si="21"/>
        <v>473.3412328767123</v>
      </c>
      <c r="Y54" s="13">
        <v>1.0194</v>
      </c>
      <c r="Z54" s="22">
        <v>176121.28</v>
      </c>
      <c r="AA54" s="22">
        <v>482.52</v>
      </c>
      <c r="AB54" s="23">
        <v>1.0226</v>
      </c>
      <c r="AC54" s="2">
        <v>180101.62</v>
      </c>
      <c r="AD54" s="2">
        <v>493.43</v>
      </c>
      <c r="AE54" s="24">
        <v>1.0254</v>
      </c>
      <c r="AF54" s="3">
        <f t="shared" si="22"/>
        <v>184676.20114800002</v>
      </c>
      <c r="AG54" s="25">
        <f t="shared" si="23"/>
        <v>505.96219492602745</v>
      </c>
      <c r="AH54" s="31"/>
      <c r="AI54" s="26">
        <v>1.14</v>
      </c>
      <c r="AJ54" s="27">
        <f t="shared" si="24"/>
        <v>210530.86930872</v>
      </c>
      <c r="AK54" s="2">
        <v>210530.87</v>
      </c>
      <c r="AL54" s="2">
        <v>576.8</v>
      </c>
      <c r="AM54" s="31"/>
      <c r="AN54" s="1">
        <v>1.0469</v>
      </c>
      <c r="AO54" s="291">
        <v>220404.77</v>
      </c>
      <c r="AP54" s="291">
        <v>603.85</v>
      </c>
      <c r="AQ54" s="31"/>
      <c r="AR54" s="179"/>
      <c r="AS54" s="426"/>
      <c r="AT54" s="426"/>
      <c r="AU54" s="426"/>
    </row>
    <row r="55" spans="1:47" ht="15.75" customHeight="1">
      <c r="A55" s="66" t="s">
        <v>263</v>
      </c>
      <c r="B55" s="8">
        <v>42593666</v>
      </c>
      <c r="C55" s="1" t="s">
        <v>10</v>
      </c>
      <c r="D55" s="6" t="s">
        <v>10</v>
      </c>
      <c r="E55" s="100">
        <v>44439</v>
      </c>
      <c r="F55" s="18" t="s">
        <v>254</v>
      </c>
      <c r="G55" s="8" t="s">
        <v>335</v>
      </c>
      <c r="H55" s="8">
        <v>216</v>
      </c>
      <c r="I55" s="19">
        <v>56374.97</v>
      </c>
      <c r="J55" s="73">
        <v>1.0143</v>
      </c>
      <c r="K55" s="2">
        <f t="shared" si="25"/>
        <v>57181.132071</v>
      </c>
      <c r="L55" s="21">
        <f t="shared" si="26"/>
        <v>264.72746329166665</v>
      </c>
      <c r="M55" s="20">
        <v>1.0183</v>
      </c>
      <c r="N55" s="2">
        <v>58227.55</v>
      </c>
      <c r="O55" s="21">
        <f t="shared" si="27"/>
        <v>269.5719907407408</v>
      </c>
      <c r="P55" s="1">
        <v>1.0151</v>
      </c>
      <c r="Q55" s="21">
        <f>N55*P55</f>
        <v>59106.786004999994</v>
      </c>
      <c r="R55" s="21">
        <f t="shared" si="28"/>
        <v>273.6425278009259</v>
      </c>
      <c r="S55" s="1">
        <v>1.0233</v>
      </c>
      <c r="T55" s="21">
        <f t="shared" si="19"/>
        <v>60483.9741189165</v>
      </c>
      <c r="U55" s="21">
        <f t="shared" si="20"/>
        <v>280.0183986986875</v>
      </c>
      <c r="V55" s="8">
        <v>1.0263</v>
      </c>
      <c r="W55" s="2">
        <v>102629.03</v>
      </c>
      <c r="X55" s="2">
        <f t="shared" si="21"/>
        <v>475.13439814814814</v>
      </c>
      <c r="Y55" s="13">
        <v>1.0194</v>
      </c>
      <c r="Z55" s="22">
        <v>104620.03</v>
      </c>
      <c r="AA55" s="22">
        <v>484.35</v>
      </c>
      <c r="AB55" s="23">
        <v>1.0226</v>
      </c>
      <c r="AC55" s="2">
        <v>106984.44</v>
      </c>
      <c r="AD55" s="2">
        <v>495.3</v>
      </c>
      <c r="AE55" s="24">
        <v>1.0254</v>
      </c>
      <c r="AF55" s="3">
        <f t="shared" si="22"/>
        <v>109701.84477600001</v>
      </c>
      <c r="AG55" s="25">
        <f t="shared" si="23"/>
        <v>507.8789110000001</v>
      </c>
      <c r="AH55" s="31"/>
      <c r="AI55" s="26">
        <v>1.14</v>
      </c>
      <c r="AJ55" s="27">
        <f t="shared" si="24"/>
        <v>125060.10304464001</v>
      </c>
      <c r="AK55" s="2">
        <v>125060.1</v>
      </c>
      <c r="AL55" s="2">
        <v>578.98</v>
      </c>
      <c r="AM55" s="31"/>
      <c r="AN55" s="1">
        <v>1.0469</v>
      </c>
      <c r="AO55" s="291">
        <v>130925.42</v>
      </c>
      <c r="AP55" s="291">
        <v>606.14</v>
      </c>
      <c r="AQ55" s="31"/>
      <c r="AR55" s="179"/>
      <c r="AS55" s="426"/>
      <c r="AT55" s="426"/>
      <c r="AU55" s="426"/>
    </row>
    <row r="56" spans="1:47" ht="15.75" customHeight="1">
      <c r="A56" s="115" t="s">
        <v>485</v>
      </c>
      <c r="B56" s="258">
        <v>42104849</v>
      </c>
      <c r="C56" s="258" t="s">
        <v>10</v>
      </c>
      <c r="D56" s="258" t="s">
        <v>117</v>
      </c>
      <c r="E56" s="259">
        <v>37802</v>
      </c>
      <c r="F56" s="258">
        <v>1</v>
      </c>
      <c r="G56" s="8" t="s">
        <v>200</v>
      </c>
      <c r="H56" s="8">
        <v>234</v>
      </c>
      <c r="I56" s="261">
        <v>88659.14</v>
      </c>
      <c r="J56" s="262">
        <v>1.0143</v>
      </c>
      <c r="K56" s="263">
        <f>I56*J56</f>
        <v>89926.965702</v>
      </c>
      <c r="L56" s="264">
        <f>K56/H56</f>
        <v>384.3032722307692</v>
      </c>
      <c r="M56" s="265">
        <v>1.0183</v>
      </c>
      <c r="N56" s="263">
        <v>91572.63</v>
      </c>
      <c r="O56" s="264">
        <f>N56/H56</f>
        <v>391.3360256410257</v>
      </c>
      <c r="P56" s="260">
        <v>1.0151</v>
      </c>
      <c r="Q56" s="264">
        <f>P56*N56</f>
        <v>92955.37671299999</v>
      </c>
      <c r="R56" s="264">
        <f>Q56/H56</f>
        <v>397.2451996282051</v>
      </c>
      <c r="S56" s="260">
        <v>1.0233</v>
      </c>
      <c r="T56" s="261">
        <f>S56*Q56</f>
        <v>95121.2369904129</v>
      </c>
      <c r="U56" s="261">
        <f>T56/H56</f>
        <v>406.5010127795423</v>
      </c>
      <c r="V56" s="260">
        <v>1.0263</v>
      </c>
      <c r="W56" s="263">
        <v>140232.41</v>
      </c>
      <c r="X56" s="263">
        <f>W56/H56</f>
        <v>599.2838034188035</v>
      </c>
      <c r="Y56" s="266">
        <v>1.0194</v>
      </c>
      <c r="Z56" s="267">
        <f>W56*Y56</f>
        <v>142952.918754</v>
      </c>
      <c r="AA56" s="267">
        <f>Z56/H56</f>
        <v>610.9099092051283</v>
      </c>
      <c r="AB56" s="268">
        <v>1.0226</v>
      </c>
      <c r="AC56" s="263">
        <v>146183.65</v>
      </c>
      <c r="AD56" s="263">
        <v>624.72</v>
      </c>
      <c r="AE56" s="269">
        <v>1.0254</v>
      </c>
      <c r="AF56" s="270">
        <f>AC56*AE56</f>
        <v>149896.71471</v>
      </c>
      <c r="AG56" s="271">
        <f>AF56/H56</f>
        <v>640.5842508974359</v>
      </c>
      <c r="AH56" s="272"/>
      <c r="AI56" s="273">
        <v>1.14</v>
      </c>
      <c r="AJ56" s="274">
        <f>AI56*AF56</f>
        <v>170882.2547694</v>
      </c>
      <c r="AK56" s="263">
        <v>170882.25</v>
      </c>
      <c r="AL56" s="263">
        <v>730.2660460230769</v>
      </c>
      <c r="AM56" s="31"/>
      <c r="AN56" s="1">
        <v>1.0469</v>
      </c>
      <c r="AO56" s="291">
        <v>178896.63</v>
      </c>
      <c r="AP56" s="291">
        <v>764.52</v>
      </c>
      <c r="AQ56" s="31"/>
      <c r="AR56" s="179"/>
      <c r="AS56" s="426"/>
      <c r="AT56" s="426"/>
      <c r="AU56" s="426"/>
    </row>
    <row r="57" spans="1:47" ht="15.75" customHeight="1">
      <c r="A57" s="115" t="s">
        <v>485</v>
      </c>
      <c r="B57" s="258" t="s">
        <v>91</v>
      </c>
      <c r="C57" s="258" t="s">
        <v>8</v>
      </c>
      <c r="D57" s="258" t="s">
        <v>118</v>
      </c>
      <c r="E57" s="259">
        <v>37802</v>
      </c>
      <c r="F57" s="258">
        <v>2</v>
      </c>
      <c r="G57" s="8" t="s">
        <v>201</v>
      </c>
      <c r="H57" s="8">
        <v>365</v>
      </c>
      <c r="I57" s="261">
        <v>241614.89</v>
      </c>
      <c r="J57" s="262">
        <v>1.0143</v>
      </c>
      <c r="K57" s="263">
        <f>I57*J57</f>
        <v>245069.982927</v>
      </c>
      <c r="L57" s="264">
        <f>K57/H57</f>
        <v>671.4246107589041</v>
      </c>
      <c r="M57" s="265">
        <v>1.0183</v>
      </c>
      <c r="N57" s="263">
        <v>249554.76</v>
      </c>
      <c r="O57" s="264">
        <f>N57/H57</f>
        <v>683.7116712328767</v>
      </c>
      <c r="P57" s="260">
        <v>1.0151</v>
      </c>
      <c r="Q57" s="264">
        <f>P57*N57</f>
        <v>253323.03687599997</v>
      </c>
      <c r="R57" s="264">
        <f>Q57/H57</f>
        <v>694.0357174684931</v>
      </c>
      <c r="S57" s="260">
        <v>1.0233</v>
      </c>
      <c r="T57" s="261">
        <f>S57*Q57</f>
        <v>259225.4636352108</v>
      </c>
      <c r="U57" s="261">
        <f>T57/H57</f>
        <v>710.2067496855091</v>
      </c>
      <c r="V57" s="260">
        <v>1.0263</v>
      </c>
      <c r="W57" s="263">
        <v>306348.29</v>
      </c>
      <c r="X57" s="263">
        <f>W57/H57</f>
        <v>839.3103835616438</v>
      </c>
      <c r="Y57" s="266">
        <v>1.0194</v>
      </c>
      <c r="Z57" s="267">
        <f>W57*Y57</f>
        <v>312291.446826</v>
      </c>
      <c r="AA57" s="267">
        <f>Z57/H57</f>
        <v>855.5930050027397</v>
      </c>
      <c r="AB57" s="268">
        <v>1.0226</v>
      </c>
      <c r="AC57" s="263">
        <v>319349.23</v>
      </c>
      <c r="AD57" s="263">
        <v>874.93</v>
      </c>
      <c r="AE57" s="269">
        <v>1.0254</v>
      </c>
      <c r="AF57" s="270">
        <f>AC57*AE57</f>
        <v>327460.700442</v>
      </c>
      <c r="AG57" s="271">
        <f>AF57/H57</f>
        <v>897.1526039506849</v>
      </c>
      <c r="AH57" s="272"/>
      <c r="AI57" s="273">
        <v>1.14</v>
      </c>
      <c r="AJ57" s="274">
        <f>AI57*AF57</f>
        <v>373305.19850387995</v>
      </c>
      <c r="AK57" s="263">
        <v>373305.2</v>
      </c>
      <c r="AL57" s="263">
        <v>1022.7539685037807</v>
      </c>
      <c r="AM57" s="31"/>
      <c r="AN57" s="1">
        <v>1.0469</v>
      </c>
      <c r="AO57" s="291">
        <v>390813.21</v>
      </c>
      <c r="AP57" s="291">
        <v>1070.72</v>
      </c>
      <c r="AQ57" s="31"/>
      <c r="AR57" s="179"/>
      <c r="AS57" s="426"/>
      <c r="AT57" s="426"/>
      <c r="AU57" s="426"/>
    </row>
    <row r="58" spans="1:47" ht="15">
      <c r="A58" s="16" t="s">
        <v>509</v>
      </c>
      <c r="B58" s="8">
        <v>42105939</v>
      </c>
      <c r="C58" s="1" t="s">
        <v>10</v>
      </c>
      <c r="D58" s="6" t="s">
        <v>393</v>
      </c>
      <c r="E58" s="58">
        <v>37802</v>
      </c>
      <c r="F58" s="8" t="s">
        <v>259</v>
      </c>
      <c r="G58" s="8" t="s">
        <v>209</v>
      </c>
      <c r="H58" s="8">
        <v>216</v>
      </c>
      <c r="I58" s="29">
        <v>47310.54</v>
      </c>
      <c r="J58" s="30">
        <v>1.0143</v>
      </c>
      <c r="K58" s="2">
        <f>I58*J58</f>
        <v>47987.080722</v>
      </c>
      <c r="L58" s="21">
        <f>K58/H58</f>
        <v>222.16241075</v>
      </c>
      <c r="M58" s="20">
        <v>1.0183</v>
      </c>
      <c r="N58" s="2">
        <f>K58*M58</f>
        <v>48865.244299212594</v>
      </c>
      <c r="O58" s="21">
        <f>N58/H58</f>
        <v>226.22798286672497</v>
      </c>
      <c r="P58" s="1">
        <v>1.0151</v>
      </c>
      <c r="Q58" s="21">
        <f>N58*P58</f>
        <v>49603.1094881307</v>
      </c>
      <c r="R58" s="21">
        <f>Q58/H58</f>
        <v>229.6440254080125</v>
      </c>
      <c r="S58" s="1">
        <v>1</v>
      </c>
      <c r="T58" s="21">
        <f>Q58*S58</f>
        <v>49603.1094881307</v>
      </c>
      <c r="U58" s="21">
        <f>T58/H58</f>
        <v>229.6440254080125</v>
      </c>
      <c r="V58" s="8">
        <v>1.0263</v>
      </c>
      <c r="W58" s="2">
        <v>50907.67</v>
      </c>
      <c r="X58" s="2">
        <f>W58/H58</f>
        <v>235.6836574074074</v>
      </c>
      <c r="Y58" s="13">
        <v>1.0272</v>
      </c>
      <c r="Z58" s="22">
        <v>52292.36</v>
      </c>
      <c r="AA58" s="22">
        <f>Z58/H58</f>
        <v>242.09425925925927</v>
      </c>
      <c r="AB58" s="23">
        <v>1.0226</v>
      </c>
      <c r="AC58" s="2">
        <v>53474.17</v>
      </c>
      <c r="AD58" s="2">
        <v>247.57</v>
      </c>
      <c r="AE58" s="24">
        <v>1.0254</v>
      </c>
      <c r="AF58" s="3">
        <f>AC58*AE58</f>
        <v>54832.413918000006</v>
      </c>
      <c r="AG58" s="25">
        <f>AF58/H58</f>
        <v>253.8537681388889</v>
      </c>
      <c r="AH58" s="77"/>
      <c r="AI58" s="26">
        <v>1.14</v>
      </c>
      <c r="AJ58" s="27">
        <f>AI58*AF58</f>
        <v>62508.95186652</v>
      </c>
      <c r="AK58" s="2">
        <v>62508.95</v>
      </c>
      <c r="AL58" s="2">
        <v>289.39</v>
      </c>
      <c r="AM58" s="77"/>
      <c r="AN58" s="1">
        <v>1.0469</v>
      </c>
      <c r="AO58" s="291">
        <v>65440.62</v>
      </c>
      <c r="AP58" s="291">
        <v>302.97</v>
      </c>
      <c r="AQ58" s="293"/>
      <c r="AR58" s="179"/>
      <c r="AS58" s="426"/>
      <c r="AT58" s="426"/>
      <c r="AU58" s="426"/>
    </row>
    <row r="59" spans="1:47" ht="15">
      <c r="A59" s="16" t="s">
        <v>51</v>
      </c>
      <c r="B59" s="78" t="s">
        <v>52</v>
      </c>
      <c r="C59" s="1" t="s">
        <v>8</v>
      </c>
      <c r="D59" s="16" t="s">
        <v>374</v>
      </c>
      <c r="E59" s="17">
        <v>37802</v>
      </c>
      <c r="F59" s="18" t="s">
        <v>383</v>
      </c>
      <c r="G59" s="8" t="s">
        <v>375</v>
      </c>
      <c r="H59" s="8">
        <v>365</v>
      </c>
      <c r="I59" s="29">
        <v>316460.19</v>
      </c>
      <c r="J59" s="30">
        <v>1.0143</v>
      </c>
      <c r="K59" s="2">
        <f t="shared" si="25"/>
        <v>320985.570717</v>
      </c>
      <c r="L59" s="21">
        <f t="shared" si="26"/>
        <v>879.4125225123288</v>
      </c>
      <c r="M59" s="20">
        <v>1.0183</v>
      </c>
      <c r="N59" s="2">
        <v>326859.61</v>
      </c>
      <c r="O59" s="21">
        <f t="shared" si="27"/>
        <v>895.5057808219178</v>
      </c>
      <c r="P59" s="1">
        <v>1.0151</v>
      </c>
      <c r="Q59" s="21">
        <v>345903.82</v>
      </c>
      <c r="R59" s="21">
        <f t="shared" si="28"/>
        <v>947.681698630137</v>
      </c>
      <c r="S59" s="1">
        <v>1.0233</v>
      </c>
      <c r="T59" s="21">
        <f>S59*Q59</f>
        <v>353963.37900600006</v>
      </c>
      <c r="U59" s="21">
        <f>T59/H59</f>
        <v>969.7626822082193</v>
      </c>
      <c r="V59" s="8">
        <v>1.0263</v>
      </c>
      <c r="W59" s="2">
        <v>363272.62</v>
      </c>
      <c r="X59" s="2">
        <f t="shared" si="21"/>
        <v>995.2674520547945</v>
      </c>
      <c r="Y59" s="13">
        <v>1.0272</v>
      </c>
      <c r="Z59" s="22">
        <v>373153.64</v>
      </c>
      <c r="AA59" s="22">
        <f aca="true" t="shared" si="29" ref="AA59:AA95">Z59/H59</f>
        <v>1022.3387397260275</v>
      </c>
      <c r="AB59" s="23">
        <v>1.0226</v>
      </c>
      <c r="AC59" s="2">
        <v>381586.91</v>
      </c>
      <c r="AD59" s="2">
        <v>1045.44</v>
      </c>
      <c r="AE59" s="24">
        <v>1.0254</v>
      </c>
      <c r="AF59" s="3">
        <f t="shared" si="22"/>
        <v>391279.217514</v>
      </c>
      <c r="AG59" s="25">
        <f t="shared" si="23"/>
        <v>1071.9978562027397</v>
      </c>
      <c r="AH59" s="31"/>
      <c r="AI59" s="26">
        <v>1.14</v>
      </c>
      <c r="AJ59" s="27">
        <f>AI59*AF59</f>
        <v>446058.30796596</v>
      </c>
      <c r="AK59" s="2">
        <v>446058.31</v>
      </c>
      <c r="AL59" s="2">
        <v>1222.08</v>
      </c>
      <c r="AM59" s="31"/>
      <c r="AN59" s="1">
        <v>1.0469</v>
      </c>
      <c r="AO59" s="291">
        <v>466978.44</v>
      </c>
      <c r="AP59" s="291">
        <v>1279.39</v>
      </c>
      <c r="AQ59" s="31"/>
      <c r="AR59" s="179"/>
      <c r="AS59" s="426"/>
      <c r="AT59" s="426"/>
      <c r="AU59" s="426"/>
    </row>
    <row r="60" spans="1:47" ht="16.5" customHeight="1">
      <c r="A60" s="16" t="s">
        <v>51</v>
      </c>
      <c r="B60" s="67" t="s">
        <v>52</v>
      </c>
      <c r="C60" s="1" t="s">
        <v>10</v>
      </c>
      <c r="D60" s="16" t="s">
        <v>458</v>
      </c>
      <c r="E60" s="17">
        <v>37802</v>
      </c>
      <c r="F60" s="18" t="s">
        <v>385</v>
      </c>
      <c r="G60" s="8" t="s">
        <v>452</v>
      </c>
      <c r="H60" s="8">
        <v>216</v>
      </c>
      <c r="I60" s="29"/>
      <c r="J60" s="30"/>
      <c r="K60" s="2"/>
      <c r="L60" s="21"/>
      <c r="M60" s="20"/>
      <c r="O60" s="21"/>
      <c r="Q60" s="21"/>
      <c r="R60" s="21"/>
      <c r="T60" s="21"/>
      <c r="U60" s="21"/>
      <c r="V60" s="8"/>
      <c r="Y60" s="13"/>
      <c r="Z60" s="22">
        <v>120874.64</v>
      </c>
      <c r="AA60" s="22">
        <f>Z60/H60</f>
        <v>559.6048148148149</v>
      </c>
      <c r="AB60" s="14">
        <v>1.0182</v>
      </c>
      <c r="AC60" s="2">
        <v>123074.56</v>
      </c>
      <c r="AD60" s="2">
        <v>569.79</v>
      </c>
      <c r="AE60" s="24">
        <v>1.0254</v>
      </c>
      <c r="AF60" s="3">
        <f t="shared" si="22"/>
        <v>126200.65382400001</v>
      </c>
      <c r="AG60" s="25">
        <f t="shared" si="23"/>
        <v>584.2622862222223</v>
      </c>
      <c r="AH60" s="31"/>
      <c r="AI60" s="26">
        <v>1.14</v>
      </c>
      <c r="AJ60" s="27">
        <f t="shared" si="24"/>
        <v>143868.74535936</v>
      </c>
      <c r="AK60" s="2">
        <v>143868.74</v>
      </c>
      <c r="AL60" s="2">
        <v>666.06</v>
      </c>
      <c r="AM60" s="31"/>
      <c r="AN60" s="1">
        <v>1.0469</v>
      </c>
      <c r="AO60" s="291">
        <v>150616.18</v>
      </c>
      <c r="AP60" s="291">
        <v>697.3</v>
      </c>
      <c r="AQ60" s="31"/>
      <c r="AR60" s="179"/>
      <c r="AS60" s="426"/>
      <c r="AT60" s="426"/>
      <c r="AU60" s="426"/>
    </row>
    <row r="61" spans="1:47" ht="15" customHeight="1">
      <c r="A61" s="16" t="s">
        <v>51</v>
      </c>
      <c r="B61" s="8" t="s">
        <v>52</v>
      </c>
      <c r="C61" s="1" t="s">
        <v>8</v>
      </c>
      <c r="D61" s="6" t="s">
        <v>463</v>
      </c>
      <c r="E61" s="17">
        <v>37802</v>
      </c>
      <c r="F61" s="18" t="s">
        <v>251</v>
      </c>
      <c r="G61" s="8" t="s">
        <v>163</v>
      </c>
      <c r="H61" s="8">
        <v>365</v>
      </c>
      <c r="I61" s="19">
        <v>185296.82</v>
      </c>
      <c r="J61" s="73">
        <v>1.0143</v>
      </c>
      <c r="K61" s="2">
        <f t="shared" si="25"/>
        <v>187946.564526</v>
      </c>
      <c r="L61" s="21">
        <f t="shared" si="26"/>
        <v>514.9220945917808</v>
      </c>
      <c r="M61" s="20">
        <v>1.0183</v>
      </c>
      <c r="N61" s="2">
        <v>191385.99</v>
      </c>
      <c r="O61" s="21">
        <f t="shared" si="27"/>
        <v>524.3451780821918</v>
      </c>
      <c r="P61" s="1">
        <v>1.0151</v>
      </c>
      <c r="Q61" s="21">
        <v>201464.85</v>
      </c>
      <c r="R61" s="21">
        <f t="shared" si="28"/>
        <v>551.958493150685</v>
      </c>
      <c r="S61" s="1">
        <v>1.0233</v>
      </c>
      <c r="T61" s="21">
        <f t="shared" si="19"/>
        <v>206158.98100500004</v>
      </c>
      <c r="U61" s="21">
        <f>T61/H61</f>
        <v>564.819126041096</v>
      </c>
      <c r="V61" s="8">
        <v>1.0263</v>
      </c>
      <c r="W61" s="2">
        <v>211580.96</v>
      </c>
      <c r="X61" s="2">
        <f t="shared" si="21"/>
        <v>579.6738630136986</v>
      </c>
      <c r="Y61" s="13">
        <v>1.0272</v>
      </c>
      <c r="Z61" s="22">
        <v>217335.96</v>
      </c>
      <c r="AA61" s="22">
        <f t="shared" si="29"/>
        <v>595.4409863013699</v>
      </c>
      <c r="AB61" s="23">
        <v>1.0226</v>
      </c>
      <c r="AC61" s="2">
        <v>281435.26</v>
      </c>
      <c r="AD61" s="2">
        <v>771.06</v>
      </c>
      <c r="AE61" s="65">
        <v>1.0175</v>
      </c>
      <c r="AF61" s="3">
        <f t="shared" si="22"/>
        <v>286360.37705</v>
      </c>
      <c r="AG61" s="25">
        <f t="shared" si="23"/>
        <v>784.5489782191781</v>
      </c>
      <c r="AH61" s="79">
        <v>44440</v>
      </c>
      <c r="AI61" s="26">
        <v>1.14</v>
      </c>
      <c r="AJ61" s="27">
        <f>AI61*AF61</f>
        <v>326450.829837</v>
      </c>
      <c r="AK61" s="2">
        <v>326450.83</v>
      </c>
      <c r="AL61" s="2">
        <v>894.38</v>
      </c>
      <c r="AM61" s="79">
        <v>44440</v>
      </c>
      <c r="AN61" s="1">
        <v>1.0469</v>
      </c>
      <c r="AO61" s="291">
        <v>341761.37</v>
      </c>
      <c r="AP61" s="291">
        <v>936.33</v>
      </c>
      <c r="AQ61" s="79">
        <v>44440</v>
      </c>
      <c r="AR61" s="179"/>
      <c r="AS61" s="426"/>
      <c r="AT61" s="426"/>
      <c r="AU61" s="426"/>
    </row>
    <row r="62" spans="1:47" ht="15" customHeight="1">
      <c r="A62" s="16" t="s">
        <v>51</v>
      </c>
      <c r="B62" s="8" t="s">
        <v>52</v>
      </c>
      <c r="C62" s="1" t="s">
        <v>8</v>
      </c>
      <c r="D62" s="6" t="s">
        <v>53</v>
      </c>
      <c r="E62" s="17">
        <v>37802</v>
      </c>
      <c r="F62" s="18" t="s">
        <v>255</v>
      </c>
      <c r="G62" s="8" t="s">
        <v>164</v>
      </c>
      <c r="H62" s="8">
        <v>365</v>
      </c>
      <c r="I62" s="29">
        <v>299532.84</v>
      </c>
      <c r="J62" s="30">
        <v>1.0143</v>
      </c>
      <c r="K62" s="2">
        <f t="shared" si="25"/>
        <v>303816.15961200005</v>
      </c>
      <c r="L62" s="21">
        <f t="shared" si="26"/>
        <v>832.3730400328768</v>
      </c>
      <c r="M62" s="20">
        <v>1.0183</v>
      </c>
      <c r="N62" s="2">
        <v>309376</v>
      </c>
      <c r="O62" s="21">
        <f t="shared" si="27"/>
        <v>847.6054794520549</v>
      </c>
      <c r="P62" s="1">
        <v>1.0151</v>
      </c>
      <c r="Q62" s="21">
        <v>326236.7</v>
      </c>
      <c r="R62" s="21">
        <f t="shared" si="28"/>
        <v>893.7991780821918</v>
      </c>
      <c r="S62" s="1">
        <v>1.0233</v>
      </c>
      <c r="T62" s="21">
        <f t="shared" si="19"/>
        <v>333838.01511000004</v>
      </c>
      <c r="U62" s="21">
        <f>T62/H62</f>
        <v>914.6246989315069</v>
      </c>
      <c r="V62" s="8">
        <v>1.0263</v>
      </c>
      <c r="W62" s="2">
        <v>342617.95</v>
      </c>
      <c r="X62" s="2">
        <f t="shared" si="21"/>
        <v>938.6793150684932</v>
      </c>
      <c r="Y62" s="13">
        <v>1.0272</v>
      </c>
      <c r="Z62" s="22">
        <v>351937.16</v>
      </c>
      <c r="AA62" s="22">
        <f t="shared" si="29"/>
        <v>964.2113972602739</v>
      </c>
      <c r="AB62" s="23">
        <v>1.0226</v>
      </c>
      <c r="AC62" s="2">
        <v>359890.94</v>
      </c>
      <c r="AD62" s="2">
        <v>986</v>
      </c>
      <c r="AE62" s="24">
        <v>1.0254</v>
      </c>
      <c r="AF62" s="3">
        <f t="shared" si="22"/>
        <v>369032.169876</v>
      </c>
      <c r="AG62" s="25">
        <f t="shared" si="23"/>
        <v>1011.0470407561645</v>
      </c>
      <c r="AH62" s="31"/>
      <c r="AI62" s="26">
        <v>1.14</v>
      </c>
      <c r="AJ62" s="27">
        <f t="shared" si="24"/>
        <v>420696.67365864</v>
      </c>
      <c r="AK62" s="2">
        <v>420696.67</v>
      </c>
      <c r="AL62" s="2">
        <v>1152.59</v>
      </c>
      <c r="AM62" s="31"/>
      <c r="AN62" s="1">
        <v>1.0469</v>
      </c>
      <c r="AO62" s="291">
        <v>440427.34</v>
      </c>
      <c r="AP62" s="291">
        <v>1206.65</v>
      </c>
      <c r="AQ62" s="31"/>
      <c r="AR62" s="179"/>
      <c r="AS62" s="426"/>
      <c r="AT62" s="426"/>
      <c r="AU62" s="426"/>
    </row>
    <row r="63" spans="1:47" ht="15" customHeight="1">
      <c r="A63" s="66" t="s">
        <v>51</v>
      </c>
      <c r="B63" s="67" t="s">
        <v>52</v>
      </c>
      <c r="C63" s="53" t="s">
        <v>10</v>
      </c>
      <c r="D63" s="193" t="s">
        <v>297</v>
      </c>
      <c r="E63" s="71">
        <v>37802</v>
      </c>
      <c r="F63" s="72" t="s">
        <v>391</v>
      </c>
      <c r="G63" s="67" t="s">
        <v>370</v>
      </c>
      <c r="H63" s="67">
        <v>216</v>
      </c>
      <c r="I63" s="69">
        <v>49695.36</v>
      </c>
      <c r="J63" s="70">
        <v>1.0143</v>
      </c>
      <c r="K63" s="69">
        <f t="shared" si="25"/>
        <v>50406.003648</v>
      </c>
      <c r="L63" s="69">
        <f t="shared" si="26"/>
        <v>233.36112799999998</v>
      </c>
      <c r="M63" s="70">
        <v>1.0183</v>
      </c>
      <c r="N63" s="69">
        <v>51328.43</v>
      </c>
      <c r="O63" s="69">
        <f t="shared" si="27"/>
        <v>237.63162037037037</v>
      </c>
      <c r="P63" s="53">
        <v>1.0151</v>
      </c>
      <c r="Q63" s="69">
        <f>N63*P63</f>
        <v>52103.48929299999</v>
      </c>
      <c r="R63" s="69">
        <f t="shared" si="28"/>
        <v>241.21985783796293</v>
      </c>
      <c r="S63" s="53">
        <v>1.0233</v>
      </c>
      <c r="T63" s="69">
        <v>57186.14</v>
      </c>
      <c r="U63" s="69">
        <v>264.75</v>
      </c>
      <c r="V63" s="96">
        <v>1.016</v>
      </c>
      <c r="W63" s="2">
        <v>58101.12</v>
      </c>
      <c r="X63" s="2">
        <f t="shared" si="21"/>
        <v>268.9866666666667</v>
      </c>
      <c r="Y63" s="13">
        <v>1.0272</v>
      </c>
      <c r="Z63" s="22">
        <v>59681.47</v>
      </c>
      <c r="AA63" s="22">
        <f t="shared" si="29"/>
        <v>276.30310185185186</v>
      </c>
      <c r="AB63" s="23">
        <v>1.0226</v>
      </c>
      <c r="AC63" s="2">
        <v>61030.27</v>
      </c>
      <c r="AD63" s="2">
        <v>282.55</v>
      </c>
      <c r="AE63" s="24">
        <v>1.0254</v>
      </c>
      <c r="AF63" s="3">
        <f t="shared" si="22"/>
        <v>62580.438858</v>
      </c>
      <c r="AG63" s="25">
        <f t="shared" si="23"/>
        <v>289.72425397222224</v>
      </c>
      <c r="AH63" s="31"/>
      <c r="AI63" s="26">
        <v>1.14</v>
      </c>
      <c r="AJ63" s="27">
        <f t="shared" si="24"/>
        <v>71341.70029811999</v>
      </c>
      <c r="AK63" s="2">
        <v>71341.7</v>
      </c>
      <c r="AL63" s="2">
        <v>330.28</v>
      </c>
      <c r="AM63" s="31"/>
      <c r="AN63" s="1">
        <v>1.0469</v>
      </c>
      <c r="AO63" s="291">
        <v>74687.63</v>
      </c>
      <c r="AP63" s="291">
        <v>345.78</v>
      </c>
      <c r="AQ63" s="31"/>
      <c r="AR63" s="179"/>
      <c r="AS63" s="426"/>
      <c r="AT63" s="426"/>
      <c r="AU63" s="426"/>
    </row>
    <row r="64" spans="1:47" s="101" customFormat="1" ht="15">
      <c r="A64" s="66" t="s">
        <v>54</v>
      </c>
      <c r="B64" s="67">
        <v>42104764</v>
      </c>
      <c r="C64" s="48" t="s">
        <v>10</v>
      </c>
      <c r="D64" s="191" t="s">
        <v>420</v>
      </c>
      <c r="E64" s="49"/>
      <c r="F64" s="50"/>
      <c r="G64" s="102" t="s">
        <v>436</v>
      </c>
      <c r="H64" s="47">
        <v>180</v>
      </c>
      <c r="I64" s="103"/>
      <c r="J64" s="104"/>
      <c r="K64" s="103"/>
      <c r="L64" s="103"/>
      <c r="M64" s="104"/>
      <c r="N64" s="103"/>
      <c r="O64" s="103"/>
      <c r="Q64" s="103"/>
      <c r="R64" s="103"/>
      <c r="T64" s="105"/>
      <c r="U64" s="105"/>
      <c r="V64" s="13"/>
      <c r="W64" s="11">
        <v>83123.34</v>
      </c>
      <c r="X64" s="11">
        <f>W64/H64</f>
        <v>461.79633333333334</v>
      </c>
      <c r="Y64" s="13">
        <v>1.0194</v>
      </c>
      <c r="Z64" s="106">
        <v>84735.93279600001</v>
      </c>
      <c r="AA64" s="106">
        <f t="shared" si="29"/>
        <v>470.75518220000004</v>
      </c>
      <c r="AB64" s="14">
        <v>1.0226</v>
      </c>
      <c r="AC64" s="11">
        <v>86650.96</v>
      </c>
      <c r="AD64" s="11">
        <v>481.39</v>
      </c>
      <c r="AE64" s="65">
        <v>1.0254</v>
      </c>
      <c r="AF64" s="107">
        <f t="shared" si="22"/>
        <v>88851.89438400001</v>
      </c>
      <c r="AG64" s="108">
        <f t="shared" si="23"/>
        <v>493.62163546666676</v>
      </c>
      <c r="AH64" s="109"/>
      <c r="AI64" s="26">
        <v>1.14</v>
      </c>
      <c r="AJ64" s="27">
        <f>AI64*AF64</f>
        <v>101291.15959776001</v>
      </c>
      <c r="AK64" s="2">
        <v>101291.16</v>
      </c>
      <c r="AL64" s="2">
        <v>562.73</v>
      </c>
      <c r="AM64" s="109"/>
      <c r="AN64" s="1">
        <v>1.0469</v>
      </c>
      <c r="AO64" s="291">
        <v>106041.72</v>
      </c>
      <c r="AP64" s="291">
        <v>589.12</v>
      </c>
      <c r="AQ64" s="109"/>
      <c r="AR64" s="179"/>
      <c r="AS64" s="426"/>
      <c r="AT64" s="426"/>
      <c r="AU64" s="426"/>
    </row>
    <row r="65" spans="1:47" s="101" customFormat="1" ht="15">
      <c r="A65" s="66" t="s">
        <v>54</v>
      </c>
      <c r="B65" s="67">
        <v>42104764</v>
      </c>
      <c r="C65" s="48" t="s">
        <v>8</v>
      </c>
      <c r="D65" s="191" t="s">
        <v>421</v>
      </c>
      <c r="E65" s="49"/>
      <c r="F65" s="50"/>
      <c r="G65" s="102" t="s">
        <v>437</v>
      </c>
      <c r="H65" s="47">
        <v>365</v>
      </c>
      <c r="I65" s="103"/>
      <c r="J65" s="104"/>
      <c r="K65" s="103"/>
      <c r="L65" s="103"/>
      <c r="M65" s="104"/>
      <c r="N65" s="103"/>
      <c r="O65" s="103"/>
      <c r="Q65" s="103"/>
      <c r="R65" s="103"/>
      <c r="T65" s="105"/>
      <c r="U65" s="105"/>
      <c r="V65" s="13"/>
      <c r="W65" s="11">
        <v>224365.54</v>
      </c>
      <c r="X65" s="11">
        <f>W65/H65</f>
        <v>614.7001095890411</v>
      </c>
      <c r="Y65" s="13">
        <v>1.0194</v>
      </c>
      <c r="Z65" s="106">
        <v>228718.23147600002</v>
      </c>
      <c r="AA65" s="106">
        <f t="shared" si="29"/>
        <v>626.6252917150686</v>
      </c>
      <c r="AB65" s="14">
        <v>1.0226</v>
      </c>
      <c r="AC65" s="11">
        <v>233887.26</v>
      </c>
      <c r="AD65" s="11">
        <v>640.79</v>
      </c>
      <c r="AE65" s="65">
        <v>1.0254</v>
      </c>
      <c r="AF65" s="107">
        <f t="shared" si="22"/>
        <v>239827.99640400003</v>
      </c>
      <c r="AG65" s="108">
        <f t="shared" si="23"/>
        <v>657.0630038465754</v>
      </c>
      <c r="AH65" s="109"/>
      <c r="AI65" s="26">
        <v>1.14</v>
      </c>
      <c r="AJ65" s="27">
        <f t="shared" si="24"/>
        <v>273403.91590056004</v>
      </c>
      <c r="AK65" s="2">
        <v>273403.91</v>
      </c>
      <c r="AL65" s="2">
        <v>749.05</v>
      </c>
      <c r="AM65" s="109"/>
      <c r="AN65" s="1">
        <v>1.0469</v>
      </c>
      <c r="AO65" s="291">
        <v>286226.55</v>
      </c>
      <c r="AP65" s="291">
        <v>784.18</v>
      </c>
      <c r="AQ65" s="109"/>
      <c r="AR65" s="179"/>
      <c r="AS65" s="426"/>
      <c r="AT65" s="426"/>
      <c r="AU65" s="426"/>
    </row>
    <row r="66" spans="1:47" s="101" customFormat="1" ht="15">
      <c r="A66" s="66" t="s">
        <v>54</v>
      </c>
      <c r="B66" s="67" t="s">
        <v>55</v>
      </c>
      <c r="C66" s="48" t="s">
        <v>36</v>
      </c>
      <c r="D66" s="191" t="s">
        <v>439</v>
      </c>
      <c r="E66" s="49"/>
      <c r="F66" s="50"/>
      <c r="G66" s="102" t="s">
        <v>440</v>
      </c>
      <c r="H66" s="47">
        <v>36</v>
      </c>
      <c r="I66" s="103"/>
      <c r="J66" s="104"/>
      <c r="K66" s="103"/>
      <c r="L66" s="103"/>
      <c r="M66" s="104"/>
      <c r="N66" s="103"/>
      <c r="O66" s="103"/>
      <c r="Q66" s="103"/>
      <c r="R66" s="103"/>
      <c r="T66" s="105"/>
      <c r="U66" s="105"/>
      <c r="V66" s="13"/>
      <c r="W66" s="11"/>
      <c r="X66" s="11"/>
      <c r="Y66" s="13"/>
      <c r="Z66" s="106">
        <v>11347.81</v>
      </c>
      <c r="AA66" s="106">
        <f t="shared" si="29"/>
        <v>315.21694444444444</v>
      </c>
      <c r="AB66" s="14">
        <v>1.0182</v>
      </c>
      <c r="AC66" s="11">
        <v>11554.34</v>
      </c>
      <c r="AD66" s="11">
        <v>320.95</v>
      </c>
      <c r="AE66" s="65">
        <v>1.0254</v>
      </c>
      <c r="AF66" s="107">
        <f t="shared" si="22"/>
        <v>11847.820236000001</v>
      </c>
      <c r="AG66" s="108">
        <f t="shared" si="23"/>
        <v>329.1061176666667</v>
      </c>
      <c r="AH66" s="109"/>
      <c r="AI66" s="26">
        <v>1.14</v>
      </c>
      <c r="AJ66" s="27">
        <f t="shared" si="24"/>
        <v>13506.51506904</v>
      </c>
      <c r="AK66" s="2">
        <v>13506.51</v>
      </c>
      <c r="AL66" s="2">
        <v>375.18</v>
      </c>
      <c r="AM66" s="109"/>
      <c r="AN66" s="1">
        <v>1.0469</v>
      </c>
      <c r="AO66" s="291">
        <v>14139.97</v>
      </c>
      <c r="AP66" s="291">
        <v>392.78</v>
      </c>
      <c r="AQ66" s="109"/>
      <c r="AR66" s="179"/>
      <c r="AS66" s="426"/>
      <c r="AT66" s="426"/>
      <c r="AU66" s="426"/>
    </row>
    <row r="67" spans="1:47" s="101" customFormat="1" ht="15">
      <c r="A67" s="66" t="s">
        <v>54</v>
      </c>
      <c r="B67" s="81" t="s">
        <v>55</v>
      </c>
      <c r="C67" s="53" t="s">
        <v>10</v>
      </c>
      <c r="D67" s="193" t="s">
        <v>351</v>
      </c>
      <c r="E67" s="68">
        <v>37802</v>
      </c>
      <c r="F67" s="67">
        <v>46</v>
      </c>
      <c r="G67" s="67" t="s">
        <v>165</v>
      </c>
      <c r="H67" s="67">
        <v>216</v>
      </c>
      <c r="I67" s="111">
        <v>66693.2</v>
      </c>
      <c r="J67" s="112">
        <v>1.0091</v>
      </c>
      <c r="K67" s="111">
        <f t="shared" si="25"/>
        <v>67300.10812</v>
      </c>
      <c r="L67" s="111">
        <f t="shared" si="26"/>
        <v>311.57457462962964</v>
      </c>
      <c r="M67" s="113">
        <v>1.0183</v>
      </c>
      <c r="N67" s="111">
        <v>68531.7</v>
      </c>
      <c r="O67" s="111">
        <f t="shared" si="27"/>
        <v>317.2763888888889</v>
      </c>
      <c r="P67" s="112">
        <v>1.0151</v>
      </c>
      <c r="Q67" s="111">
        <f>N67*P67</f>
        <v>69566.52866999999</v>
      </c>
      <c r="R67" s="111">
        <f t="shared" si="28"/>
        <v>322.06726236111103</v>
      </c>
      <c r="S67" s="112">
        <v>1.0233</v>
      </c>
      <c r="T67" s="111">
        <f t="shared" si="19"/>
        <v>71187.42878801099</v>
      </c>
      <c r="U67" s="111">
        <f t="shared" si="20"/>
        <v>329.571429574125</v>
      </c>
      <c r="V67" s="114">
        <v>1.0263</v>
      </c>
      <c r="W67" s="111">
        <v>73059.66</v>
      </c>
      <c r="X67" s="111">
        <f t="shared" si="21"/>
        <v>338.2391666666667</v>
      </c>
      <c r="Y67" s="13">
        <v>1.0272</v>
      </c>
      <c r="Z67" s="111">
        <v>96960.93</v>
      </c>
      <c r="AA67" s="111">
        <f t="shared" si="29"/>
        <v>448.8931944444444</v>
      </c>
      <c r="AB67" s="14">
        <v>1.0182</v>
      </c>
      <c r="AC67" s="11">
        <v>98725.62</v>
      </c>
      <c r="AD67" s="11">
        <v>457.06</v>
      </c>
      <c r="AE67" s="65">
        <v>1.0254</v>
      </c>
      <c r="AF67" s="107">
        <f t="shared" si="22"/>
        <v>101233.250748</v>
      </c>
      <c r="AG67" s="108">
        <f t="shared" si="23"/>
        <v>468.6724571666667</v>
      </c>
      <c r="AH67" s="109"/>
      <c r="AI67" s="26">
        <v>1.14</v>
      </c>
      <c r="AJ67" s="27">
        <f t="shared" si="24"/>
        <v>115405.90585272</v>
      </c>
      <c r="AK67" s="2">
        <v>115405.9</v>
      </c>
      <c r="AL67" s="2">
        <v>534.29</v>
      </c>
      <c r="AM67" s="109"/>
      <c r="AN67" s="1">
        <v>1.0469</v>
      </c>
      <c r="AO67" s="291">
        <v>120818.44</v>
      </c>
      <c r="AP67" s="291">
        <v>559.34</v>
      </c>
      <c r="AQ67" s="109"/>
      <c r="AR67" s="179"/>
      <c r="AS67" s="426"/>
      <c r="AT67" s="426"/>
      <c r="AU67" s="426"/>
    </row>
    <row r="68" spans="1:47" s="101" customFormat="1" ht="15">
      <c r="A68" s="66" t="s">
        <v>54</v>
      </c>
      <c r="B68" s="67">
        <v>42104764</v>
      </c>
      <c r="C68" s="53" t="s">
        <v>8</v>
      </c>
      <c r="D68" s="193" t="s">
        <v>352</v>
      </c>
      <c r="E68" s="68">
        <v>37802</v>
      </c>
      <c r="F68" s="67">
        <v>45</v>
      </c>
      <c r="G68" s="67" t="s">
        <v>166</v>
      </c>
      <c r="H68" s="67">
        <v>365</v>
      </c>
      <c r="I68" s="111">
        <v>199921.11</v>
      </c>
      <c r="J68" s="112">
        <v>1.0091</v>
      </c>
      <c r="K68" s="111">
        <f t="shared" si="25"/>
        <v>201740.392101</v>
      </c>
      <c r="L68" s="111">
        <f t="shared" si="26"/>
        <v>552.7134030164384</v>
      </c>
      <c r="M68" s="113">
        <v>1.0183</v>
      </c>
      <c r="N68" s="111">
        <v>205432.24</v>
      </c>
      <c r="O68" s="111">
        <f t="shared" si="27"/>
        <v>562.8280547945205</v>
      </c>
      <c r="P68" s="112">
        <v>1.0151</v>
      </c>
      <c r="Q68" s="111">
        <f>N68*P68</f>
        <v>208534.26682399996</v>
      </c>
      <c r="R68" s="111">
        <f t="shared" si="28"/>
        <v>571.3267584219177</v>
      </c>
      <c r="S68" s="112">
        <v>1.0233</v>
      </c>
      <c r="T68" s="111">
        <f t="shared" si="19"/>
        <v>213393.11524099918</v>
      </c>
      <c r="U68" s="111">
        <f t="shared" si="20"/>
        <v>584.6386718931484</v>
      </c>
      <c r="V68" s="114">
        <v>1.0263</v>
      </c>
      <c r="W68" s="111">
        <v>219005.35</v>
      </c>
      <c r="X68" s="111">
        <f t="shared" si="21"/>
        <v>600.0146575342466</v>
      </c>
      <c r="Y68" s="13">
        <v>1.0272</v>
      </c>
      <c r="Z68" s="111">
        <v>244739.13</v>
      </c>
      <c r="AA68" s="111">
        <f t="shared" si="29"/>
        <v>670.5181643835616</v>
      </c>
      <c r="AB68" s="14">
        <v>1.0182</v>
      </c>
      <c r="AC68" s="11">
        <v>249193.38</v>
      </c>
      <c r="AD68" s="11">
        <v>682.72</v>
      </c>
      <c r="AE68" s="65">
        <v>1.0254</v>
      </c>
      <c r="AF68" s="107">
        <f t="shared" si="22"/>
        <v>255522.89185200003</v>
      </c>
      <c r="AG68" s="108">
        <f t="shared" si="23"/>
        <v>700.0627174027398</v>
      </c>
      <c r="AH68" s="109"/>
      <c r="AI68" s="26">
        <v>1.14</v>
      </c>
      <c r="AJ68" s="27">
        <f t="shared" si="24"/>
        <v>291296.09671128</v>
      </c>
      <c r="AK68" s="2">
        <v>291296.1</v>
      </c>
      <c r="AL68" s="2">
        <v>798.07</v>
      </c>
      <c r="AM68" s="109"/>
      <c r="AN68" s="1">
        <v>1.0469</v>
      </c>
      <c r="AO68" s="291">
        <v>304957.89</v>
      </c>
      <c r="AP68" s="291">
        <v>835.5</v>
      </c>
      <c r="AQ68" s="109"/>
      <c r="AR68" s="179"/>
      <c r="AS68" s="426"/>
      <c r="AT68" s="426"/>
      <c r="AU68" s="426"/>
    </row>
    <row r="69" spans="1:47" ht="12.75" customHeight="1">
      <c r="A69" s="115" t="s">
        <v>418</v>
      </c>
      <c r="B69" s="8">
        <v>800457637</v>
      </c>
      <c r="C69" s="1" t="s">
        <v>10</v>
      </c>
      <c r="D69" s="16" t="s">
        <v>401</v>
      </c>
      <c r="E69" s="17">
        <v>40724</v>
      </c>
      <c r="F69" s="18" t="s">
        <v>251</v>
      </c>
      <c r="G69" s="8" t="s">
        <v>329</v>
      </c>
      <c r="H69" s="8">
        <v>216</v>
      </c>
      <c r="I69" s="29">
        <v>109368.76</v>
      </c>
      <c r="J69" s="30">
        <v>1.0143</v>
      </c>
      <c r="K69" s="2">
        <f t="shared" si="25"/>
        <v>110932.733268</v>
      </c>
      <c r="L69" s="21">
        <f t="shared" si="26"/>
        <v>513.5774688333333</v>
      </c>
      <c r="M69" s="20">
        <v>1.0183</v>
      </c>
      <c r="N69" s="2">
        <f>K69*M69</f>
        <v>112962.80228680439</v>
      </c>
      <c r="O69" s="21">
        <f t="shared" si="27"/>
        <v>522.9759365129833</v>
      </c>
      <c r="P69" s="1">
        <v>1.0151</v>
      </c>
      <c r="Q69" s="21">
        <f>N69*P69</f>
        <v>114668.54060133513</v>
      </c>
      <c r="R69" s="21">
        <f t="shared" si="28"/>
        <v>530.8728731543293</v>
      </c>
      <c r="S69" s="1">
        <v>1.0233</v>
      </c>
      <c r="T69" s="21">
        <f t="shared" si="19"/>
        <v>117340.31759734625</v>
      </c>
      <c r="U69" s="21">
        <f t="shared" si="20"/>
        <v>543.2422110988252</v>
      </c>
      <c r="V69" s="8">
        <v>1.0263</v>
      </c>
      <c r="W69" s="2">
        <v>120426.37</v>
      </c>
      <c r="X69" s="2">
        <f t="shared" si="21"/>
        <v>557.5294907407407</v>
      </c>
      <c r="Y69" s="13">
        <v>1.0272</v>
      </c>
      <c r="Z69" s="22">
        <v>123701.97</v>
      </c>
      <c r="AA69" s="22">
        <f t="shared" si="29"/>
        <v>572.6943055555556</v>
      </c>
      <c r="AB69" s="23">
        <v>1.0226</v>
      </c>
      <c r="AC69" s="2">
        <v>126497.63</v>
      </c>
      <c r="AD69" s="2">
        <v>585.64</v>
      </c>
      <c r="AE69" s="24">
        <v>1.0254</v>
      </c>
      <c r="AF69" s="3">
        <f t="shared" si="22"/>
        <v>129710.66980200002</v>
      </c>
      <c r="AG69" s="25">
        <f t="shared" si="23"/>
        <v>600.5123601944446</v>
      </c>
      <c r="AH69" s="31"/>
      <c r="AI69" s="26">
        <v>1.14</v>
      </c>
      <c r="AJ69" s="27">
        <f t="shared" si="24"/>
        <v>147870.16357428</v>
      </c>
      <c r="AK69" s="2">
        <v>147870.16</v>
      </c>
      <c r="AL69" s="2">
        <v>684.58</v>
      </c>
      <c r="AM69" s="31"/>
      <c r="AN69" s="1">
        <v>1.0469</v>
      </c>
      <c r="AO69" s="291">
        <v>154805.27</v>
      </c>
      <c r="AP69" s="291">
        <v>716.69</v>
      </c>
      <c r="AQ69" s="31"/>
      <c r="AR69" s="179"/>
      <c r="AS69" s="426"/>
      <c r="AT69" s="426"/>
      <c r="AU69" s="426"/>
    </row>
    <row r="70" spans="1:47" ht="14.25" customHeight="1">
      <c r="A70" s="16" t="s">
        <v>303</v>
      </c>
      <c r="B70" s="18" t="s">
        <v>312</v>
      </c>
      <c r="C70" s="1" t="s">
        <v>10</v>
      </c>
      <c r="D70" s="6" t="s">
        <v>304</v>
      </c>
      <c r="E70" s="17">
        <v>40724</v>
      </c>
      <c r="F70" s="18" t="s">
        <v>405</v>
      </c>
      <c r="G70" s="8" t="s">
        <v>305</v>
      </c>
      <c r="H70" s="8">
        <v>221</v>
      </c>
      <c r="I70" s="19">
        <v>87046.56</v>
      </c>
      <c r="J70" s="73">
        <v>1.0143</v>
      </c>
      <c r="K70" s="2">
        <f aca="true" t="shared" si="30" ref="K70:K95">I70*J70</f>
        <v>88291.325808</v>
      </c>
      <c r="L70" s="21">
        <f aca="true" t="shared" si="31" ref="L70:L95">K70/H70</f>
        <v>399.5082615746606</v>
      </c>
      <c r="M70" s="20">
        <v>1.0183</v>
      </c>
      <c r="N70" s="21">
        <v>89907.06</v>
      </c>
      <c r="O70" s="21">
        <f aca="true" t="shared" si="32" ref="O70:O95">N70/H70</f>
        <v>406.8192760180995</v>
      </c>
      <c r="P70" s="1">
        <v>1.0151</v>
      </c>
      <c r="Q70" s="21">
        <f aca="true" t="shared" si="33" ref="Q70:Q95">N70*P70</f>
        <v>91264.65660599999</v>
      </c>
      <c r="R70" s="21">
        <f aca="true" t="shared" si="34" ref="R70:R95">Q70/H70</f>
        <v>412.9622470859728</v>
      </c>
      <c r="S70" s="1">
        <v>1.0233</v>
      </c>
      <c r="T70" s="21">
        <f t="shared" si="19"/>
        <v>93391.1231049198</v>
      </c>
      <c r="U70" s="21">
        <f>T70/H70</f>
        <v>422.584267443076</v>
      </c>
      <c r="V70" s="8">
        <v>1.0263</v>
      </c>
      <c r="W70" s="2">
        <v>95847.31</v>
      </c>
      <c r="X70" s="2">
        <f t="shared" si="21"/>
        <v>433.69823529411764</v>
      </c>
      <c r="Y70" s="13">
        <v>1.0272</v>
      </c>
      <c r="Z70" s="22">
        <v>98454.36</v>
      </c>
      <c r="AA70" s="22">
        <f t="shared" si="29"/>
        <v>445.4948416289593</v>
      </c>
      <c r="AB70" s="23">
        <v>1.0226</v>
      </c>
      <c r="AC70" s="2">
        <v>100679.43</v>
      </c>
      <c r="AD70" s="2">
        <v>455.56</v>
      </c>
      <c r="AE70" s="98">
        <v>1.0254</v>
      </c>
      <c r="AF70" s="3">
        <f t="shared" si="22"/>
        <v>103236.68752200001</v>
      </c>
      <c r="AG70" s="25">
        <f t="shared" si="23"/>
        <v>467.1343326787331</v>
      </c>
      <c r="AH70" s="99" t="s">
        <v>478</v>
      </c>
      <c r="AI70" s="422">
        <v>1.14</v>
      </c>
      <c r="AJ70" s="27">
        <f t="shared" si="24"/>
        <v>117689.82377508</v>
      </c>
      <c r="AK70" s="2">
        <v>132777.98</v>
      </c>
      <c r="AL70" s="2">
        <v>532.53</v>
      </c>
      <c r="AM70" s="99"/>
      <c r="AN70" s="1">
        <v>1.0289</v>
      </c>
      <c r="AO70" s="291">
        <f>AK70*AN70</f>
        <v>136615.263622</v>
      </c>
      <c r="AP70" s="291">
        <f>AO70/H70</f>
        <v>618.1686136742081</v>
      </c>
      <c r="AQ70" s="99"/>
      <c r="AR70" s="179"/>
      <c r="AS70" s="426"/>
      <c r="AT70" s="426"/>
      <c r="AU70" s="426"/>
    </row>
    <row r="71" spans="1:47" s="76" customFormat="1" ht="18" customHeight="1">
      <c r="A71" s="32" t="s">
        <v>58</v>
      </c>
      <c r="B71" s="36" t="s">
        <v>59</v>
      </c>
      <c r="C71" s="34" t="s">
        <v>10</v>
      </c>
      <c r="D71" s="190" t="s">
        <v>60</v>
      </c>
      <c r="E71" s="116">
        <v>37802</v>
      </c>
      <c r="F71" s="117" t="s">
        <v>250</v>
      </c>
      <c r="G71" s="36" t="s">
        <v>168</v>
      </c>
      <c r="H71" s="36">
        <v>220</v>
      </c>
      <c r="I71" s="37">
        <v>60367.79</v>
      </c>
      <c r="J71" s="34">
        <v>1.0143</v>
      </c>
      <c r="K71" s="37">
        <v>78842.23</v>
      </c>
      <c r="L71" s="37">
        <f t="shared" si="31"/>
        <v>358.3737727272727</v>
      </c>
      <c r="M71" s="38">
        <v>1.0149</v>
      </c>
      <c r="N71" s="37">
        <f>K71*M71</f>
        <v>80016.97922699999</v>
      </c>
      <c r="O71" s="37">
        <f t="shared" si="32"/>
        <v>363.71354194090907</v>
      </c>
      <c r="P71" s="34">
        <v>1.0151</v>
      </c>
      <c r="Q71" s="37">
        <f t="shared" si="33"/>
        <v>81225.23561332768</v>
      </c>
      <c r="R71" s="37">
        <f t="shared" si="34"/>
        <v>369.2056164242167</v>
      </c>
      <c r="S71" s="34">
        <v>1.0233</v>
      </c>
      <c r="T71" s="37">
        <f t="shared" si="19"/>
        <v>83117.78360311822</v>
      </c>
      <c r="U71" s="37">
        <f t="shared" si="20"/>
        <v>377.808107286901</v>
      </c>
      <c r="V71" s="36">
        <v>1.0263</v>
      </c>
      <c r="W71" s="37">
        <v>85303.78</v>
      </c>
      <c r="X71" s="37">
        <f t="shared" si="21"/>
        <v>387.7444545454545</v>
      </c>
      <c r="Y71" s="39">
        <v>1.0272</v>
      </c>
      <c r="Z71" s="37">
        <v>87624.04</v>
      </c>
      <c r="AA71" s="37">
        <f t="shared" si="29"/>
        <v>398.2910909090909</v>
      </c>
      <c r="AB71" s="40">
        <v>1.0226</v>
      </c>
      <c r="AC71" s="41">
        <v>89604.34</v>
      </c>
      <c r="AD71" s="41">
        <v>407.29</v>
      </c>
      <c r="AE71" s="42">
        <v>1.0254</v>
      </c>
      <c r="AF71" s="43">
        <f t="shared" si="22"/>
        <v>91880.290236</v>
      </c>
      <c r="AG71" s="44">
        <f t="shared" si="23"/>
        <v>417.6376828909091</v>
      </c>
      <c r="AH71" s="45" t="s">
        <v>453</v>
      </c>
      <c r="AI71" s="26">
        <v>1.14</v>
      </c>
      <c r="AJ71" s="27">
        <f t="shared" si="24"/>
        <v>104743.53086904</v>
      </c>
      <c r="AK71" s="41">
        <v>104743.53</v>
      </c>
      <c r="AL71" s="41">
        <v>476.11</v>
      </c>
      <c r="AM71" s="45" t="s">
        <v>466</v>
      </c>
      <c r="AN71" s="55">
        <v>1.0469</v>
      </c>
      <c r="AO71" s="297">
        <v>109656</v>
      </c>
      <c r="AP71" s="297">
        <v>498.44</v>
      </c>
      <c r="AQ71" s="45" t="s">
        <v>466</v>
      </c>
      <c r="AR71" s="179"/>
      <c r="AS71" s="426"/>
      <c r="AT71" s="426"/>
      <c r="AU71" s="426"/>
    </row>
    <row r="72" spans="1:47" s="101" customFormat="1" ht="15" customHeight="1">
      <c r="A72" s="118" t="s">
        <v>240</v>
      </c>
      <c r="B72" s="119" t="s">
        <v>427</v>
      </c>
      <c r="C72" s="120" t="s">
        <v>10</v>
      </c>
      <c r="D72" s="196" t="s">
        <v>61</v>
      </c>
      <c r="E72" s="121">
        <v>37802</v>
      </c>
      <c r="F72" s="122">
        <v>1</v>
      </c>
      <c r="G72" s="123" t="s">
        <v>169</v>
      </c>
      <c r="H72" s="123">
        <v>180</v>
      </c>
      <c r="I72" s="124">
        <v>73229.43</v>
      </c>
      <c r="J72" s="125">
        <v>1.0143</v>
      </c>
      <c r="K72" s="124">
        <f t="shared" si="30"/>
        <v>74276.61084899999</v>
      </c>
      <c r="L72" s="124">
        <f t="shared" si="31"/>
        <v>412.64783804999996</v>
      </c>
      <c r="M72" s="125">
        <v>1.0183</v>
      </c>
      <c r="N72" s="124">
        <v>75635.87</v>
      </c>
      <c r="O72" s="124">
        <f t="shared" si="32"/>
        <v>420.19927777777775</v>
      </c>
      <c r="P72" s="120">
        <v>1.0151</v>
      </c>
      <c r="Q72" s="124">
        <f t="shared" si="33"/>
        <v>76777.97163699998</v>
      </c>
      <c r="R72" s="124">
        <f t="shared" si="34"/>
        <v>426.54428687222213</v>
      </c>
      <c r="S72" s="120">
        <v>1.0233</v>
      </c>
      <c r="T72" s="124">
        <v>89265.72</v>
      </c>
      <c r="U72" s="124">
        <f>T72/H72</f>
        <v>495.92066666666665</v>
      </c>
      <c r="V72" s="126">
        <v>1.016</v>
      </c>
      <c r="W72" s="127">
        <v>90693.97</v>
      </c>
      <c r="X72" s="127">
        <f t="shared" si="21"/>
        <v>503.8553888888889</v>
      </c>
      <c r="Y72" s="13">
        <v>1.0272</v>
      </c>
      <c r="Z72" s="128">
        <v>93160.85</v>
      </c>
      <c r="AA72" s="22">
        <f t="shared" si="29"/>
        <v>517.5602777777779</v>
      </c>
      <c r="AB72" s="23">
        <v>1.0226</v>
      </c>
      <c r="AC72" s="2">
        <v>95266.29</v>
      </c>
      <c r="AD72" s="2">
        <v>529.26</v>
      </c>
      <c r="AE72" s="24">
        <v>1.0254</v>
      </c>
      <c r="AF72" s="3">
        <f t="shared" si="22"/>
        <v>97686.053766</v>
      </c>
      <c r="AG72" s="25">
        <f t="shared" si="23"/>
        <v>542.7002987</v>
      </c>
      <c r="AH72" s="31"/>
      <c r="AI72" s="26">
        <v>1.14</v>
      </c>
      <c r="AJ72" s="27">
        <f t="shared" si="24"/>
        <v>111362.10129323999</v>
      </c>
      <c r="AK72" s="2">
        <v>111362.1</v>
      </c>
      <c r="AL72" s="2">
        <v>618.68</v>
      </c>
      <c r="AM72" s="31"/>
      <c r="AN72" s="1">
        <v>1.0469</v>
      </c>
      <c r="AO72" s="291">
        <v>116584.98</v>
      </c>
      <c r="AP72" s="291">
        <v>647.69</v>
      </c>
      <c r="AQ72" s="31"/>
      <c r="AR72" s="179"/>
      <c r="AS72" s="426"/>
      <c r="AT72" s="426"/>
      <c r="AU72" s="426"/>
    </row>
    <row r="73" spans="1:47" s="101" customFormat="1" ht="15" customHeight="1">
      <c r="A73" s="129" t="s">
        <v>240</v>
      </c>
      <c r="B73" s="119" t="s">
        <v>427</v>
      </c>
      <c r="C73" s="130" t="s">
        <v>36</v>
      </c>
      <c r="D73" s="197" t="s">
        <v>122</v>
      </c>
      <c r="E73" s="131">
        <v>37802</v>
      </c>
      <c r="F73" s="132">
        <v>4</v>
      </c>
      <c r="G73" s="133" t="s">
        <v>170</v>
      </c>
      <c r="H73" s="133">
        <v>25</v>
      </c>
      <c r="I73" s="134">
        <v>7543.57</v>
      </c>
      <c r="J73" s="135">
        <v>1.0143</v>
      </c>
      <c r="K73" s="127">
        <f t="shared" si="30"/>
        <v>7651.443050999999</v>
      </c>
      <c r="L73" s="136">
        <f t="shared" si="31"/>
        <v>306.05772204</v>
      </c>
      <c r="M73" s="137">
        <v>1.0183</v>
      </c>
      <c r="N73" s="127">
        <v>7791.46</v>
      </c>
      <c r="O73" s="127">
        <f t="shared" si="32"/>
        <v>311.65840000000003</v>
      </c>
      <c r="P73" s="130">
        <v>1.0151</v>
      </c>
      <c r="Q73" s="127">
        <f t="shared" si="33"/>
        <v>7909.111045999999</v>
      </c>
      <c r="R73" s="127">
        <f t="shared" si="34"/>
        <v>316.36444184</v>
      </c>
      <c r="S73" s="130">
        <v>1.0233</v>
      </c>
      <c r="T73" s="136">
        <f t="shared" si="19"/>
        <v>8093.3933333718</v>
      </c>
      <c r="U73" s="136">
        <f>T73/H73</f>
        <v>323.735733334872</v>
      </c>
      <c r="V73" s="133">
        <v>1.0263</v>
      </c>
      <c r="W73" s="127">
        <v>8306.25</v>
      </c>
      <c r="X73" s="127">
        <f t="shared" si="21"/>
        <v>332.25</v>
      </c>
      <c r="Y73" s="13">
        <v>1.0272</v>
      </c>
      <c r="Z73" s="128">
        <v>8532.179999999998</v>
      </c>
      <c r="AA73" s="22">
        <f t="shared" si="29"/>
        <v>341.2871999999999</v>
      </c>
      <c r="AB73" s="23">
        <v>1.0226</v>
      </c>
      <c r="AC73" s="2">
        <v>8725.01</v>
      </c>
      <c r="AD73" s="2">
        <v>349</v>
      </c>
      <c r="AE73" s="24">
        <v>1.0254</v>
      </c>
      <c r="AF73" s="82">
        <v>8946.625254</v>
      </c>
      <c r="AG73" s="25">
        <f t="shared" si="23"/>
        <v>357.86501016</v>
      </c>
      <c r="AH73" s="31"/>
      <c r="AI73" s="26">
        <v>1.14</v>
      </c>
      <c r="AJ73" s="27">
        <f t="shared" si="24"/>
        <v>10199.15278956</v>
      </c>
      <c r="AK73" s="2">
        <v>10199.15</v>
      </c>
      <c r="AL73" s="2">
        <v>407.97</v>
      </c>
      <c r="AM73" s="31"/>
      <c r="AN73" s="1">
        <v>1.0469</v>
      </c>
      <c r="AO73" s="291">
        <v>10677.49</v>
      </c>
      <c r="AP73" s="291">
        <v>427.1</v>
      </c>
      <c r="AQ73" s="31"/>
      <c r="AR73" s="179"/>
      <c r="AS73" s="426"/>
      <c r="AT73" s="426"/>
      <c r="AU73" s="426"/>
    </row>
    <row r="74" spans="1:47" ht="15" customHeight="1">
      <c r="A74" s="66" t="s">
        <v>313</v>
      </c>
      <c r="B74" s="81" t="s">
        <v>62</v>
      </c>
      <c r="C74" s="53" t="s">
        <v>36</v>
      </c>
      <c r="D74" s="193" t="s">
        <v>63</v>
      </c>
      <c r="E74" s="71">
        <v>37802</v>
      </c>
      <c r="F74" s="72">
        <v>2</v>
      </c>
      <c r="G74" s="67" t="s">
        <v>171</v>
      </c>
      <c r="H74" s="67">
        <v>20</v>
      </c>
      <c r="I74" s="69">
        <v>5893</v>
      </c>
      <c r="J74" s="70">
        <v>1.0143</v>
      </c>
      <c r="K74" s="69">
        <f t="shared" si="30"/>
        <v>5977.2699</v>
      </c>
      <c r="L74" s="69">
        <f t="shared" si="31"/>
        <v>298.863495</v>
      </c>
      <c r="M74" s="70">
        <v>1.0183</v>
      </c>
      <c r="N74" s="69">
        <v>6086.65</v>
      </c>
      <c r="O74" s="69">
        <f t="shared" si="32"/>
        <v>304.3325</v>
      </c>
      <c r="P74" s="53">
        <v>1.0151</v>
      </c>
      <c r="Q74" s="69">
        <f t="shared" si="33"/>
        <v>6178.558414999999</v>
      </c>
      <c r="R74" s="69">
        <f t="shared" si="34"/>
        <v>308.92792074999994</v>
      </c>
      <c r="S74" s="53">
        <v>1.0233</v>
      </c>
      <c r="T74" s="69">
        <f t="shared" si="19"/>
        <v>6322.5188260694995</v>
      </c>
      <c r="U74" s="69">
        <f>T74/H74</f>
        <v>316.125941303475</v>
      </c>
      <c r="V74" s="67">
        <v>1.0263</v>
      </c>
      <c r="W74" s="69">
        <v>6488.8</v>
      </c>
      <c r="X74" s="69">
        <f t="shared" si="21"/>
        <v>324.44</v>
      </c>
      <c r="Y74" s="13">
        <v>1.0272</v>
      </c>
      <c r="Z74" s="69">
        <v>9552.46</v>
      </c>
      <c r="AA74" s="69">
        <f t="shared" si="29"/>
        <v>477.62299999999993</v>
      </c>
      <c r="AB74" s="14">
        <v>1.0182</v>
      </c>
      <c r="AC74" s="2">
        <v>9726.31</v>
      </c>
      <c r="AD74" s="2">
        <v>486.32</v>
      </c>
      <c r="AE74" s="24">
        <v>1.0254</v>
      </c>
      <c r="AF74" s="3">
        <f aca="true" t="shared" si="35" ref="AF74:AF80">AC74*AE74</f>
        <v>9973.358274</v>
      </c>
      <c r="AG74" s="25">
        <f t="shared" si="23"/>
        <v>498.6679137</v>
      </c>
      <c r="AH74" s="74"/>
      <c r="AI74" s="26">
        <v>1.14</v>
      </c>
      <c r="AJ74" s="27">
        <f t="shared" si="24"/>
        <v>11369.62843236</v>
      </c>
      <c r="AK74" s="2">
        <v>11369.63</v>
      </c>
      <c r="AL74" s="2">
        <v>568.48</v>
      </c>
      <c r="AM74" s="74"/>
      <c r="AN74" s="1">
        <v>1.0469</v>
      </c>
      <c r="AO74" s="291">
        <v>11902.87</v>
      </c>
      <c r="AP74" s="291">
        <v>595.14</v>
      </c>
      <c r="AQ74" s="74"/>
      <c r="AR74" s="179"/>
      <c r="AS74" s="426"/>
      <c r="AT74" s="426"/>
      <c r="AU74" s="426"/>
    </row>
    <row r="75" spans="1:47" ht="15" customHeight="1">
      <c r="A75" s="46" t="s">
        <v>313</v>
      </c>
      <c r="B75" s="47" t="s">
        <v>62</v>
      </c>
      <c r="C75" s="48" t="s">
        <v>10</v>
      </c>
      <c r="D75" s="191" t="s">
        <v>64</v>
      </c>
      <c r="E75" s="49">
        <v>37802</v>
      </c>
      <c r="F75" s="50" t="s">
        <v>278</v>
      </c>
      <c r="G75" s="47" t="s">
        <v>172</v>
      </c>
      <c r="H75" s="47">
        <v>180</v>
      </c>
      <c r="I75" s="51">
        <v>72885.98</v>
      </c>
      <c r="J75" s="52">
        <v>1.0143</v>
      </c>
      <c r="K75" s="51">
        <f t="shared" si="30"/>
        <v>73928.249514</v>
      </c>
      <c r="L75" s="51">
        <f t="shared" si="31"/>
        <v>410.7124973</v>
      </c>
      <c r="M75" s="52">
        <v>1.0183</v>
      </c>
      <c r="N75" s="51">
        <v>75281.14</v>
      </c>
      <c r="O75" s="51">
        <f t="shared" si="32"/>
        <v>418.22855555555554</v>
      </c>
      <c r="P75" s="1">
        <v>1.0151</v>
      </c>
      <c r="Q75" s="51">
        <v>89776.66</v>
      </c>
      <c r="R75" s="51">
        <f t="shared" si="34"/>
        <v>498.75922222222226</v>
      </c>
      <c r="S75" s="1">
        <v>1.0155</v>
      </c>
      <c r="T75" s="21">
        <f t="shared" si="19"/>
        <v>91168.19823000001</v>
      </c>
      <c r="U75" s="21">
        <f>T75/H75</f>
        <v>506.4899901666667</v>
      </c>
      <c r="V75" s="8">
        <v>1.0263</v>
      </c>
      <c r="W75" s="2">
        <v>93565.92</v>
      </c>
      <c r="X75" s="2">
        <f t="shared" si="21"/>
        <v>519.8106666666666</v>
      </c>
      <c r="Y75" s="13">
        <v>1.0272</v>
      </c>
      <c r="Z75" s="22">
        <v>96110.91</v>
      </c>
      <c r="AA75" s="22">
        <f t="shared" si="29"/>
        <v>533.9495000000001</v>
      </c>
      <c r="AB75" s="23">
        <v>1.0226</v>
      </c>
      <c r="AC75" s="2">
        <v>112530.55</v>
      </c>
      <c r="AD75" s="2">
        <f>AC75/H75</f>
        <v>625.1697222222223</v>
      </c>
      <c r="AE75" s="24">
        <v>1.0254</v>
      </c>
      <c r="AF75" s="3">
        <f t="shared" si="35"/>
        <v>115388.82597000002</v>
      </c>
      <c r="AG75" s="25">
        <f t="shared" si="23"/>
        <v>641.0490331666667</v>
      </c>
      <c r="AH75" s="74">
        <v>44440</v>
      </c>
      <c r="AI75" s="26">
        <v>1.14</v>
      </c>
      <c r="AJ75" s="27">
        <f t="shared" si="24"/>
        <v>131543.2616058</v>
      </c>
      <c r="AK75" s="2">
        <v>131543.26</v>
      </c>
      <c r="AL75" s="2">
        <v>730.79</v>
      </c>
      <c r="AM75" s="74">
        <v>44440</v>
      </c>
      <c r="AN75" s="1">
        <v>1.0469</v>
      </c>
      <c r="AO75" s="291">
        <v>137712.64</v>
      </c>
      <c r="AP75" s="291">
        <v>765.07</v>
      </c>
      <c r="AQ75" s="74">
        <v>44440</v>
      </c>
      <c r="AR75" s="179"/>
      <c r="AS75" s="426"/>
      <c r="AT75" s="426"/>
      <c r="AU75" s="426"/>
    </row>
    <row r="76" spans="1:47" ht="15" customHeight="1">
      <c r="A76" s="16" t="s">
        <v>317</v>
      </c>
      <c r="B76" s="78" t="s">
        <v>428</v>
      </c>
      <c r="C76" s="1" t="s">
        <v>8</v>
      </c>
      <c r="D76" s="6" t="s">
        <v>318</v>
      </c>
      <c r="E76" s="17">
        <v>37802</v>
      </c>
      <c r="F76" s="18" t="s">
        <v>251</v>
      </c>
      <c r="G76" s="8" t="s">
        <v>173</v>
      </c>
      <c r="H76" s="8">
        <v>365</v>
      </c>
      <c r="I76" s="29">
        <v>245713.47</v>
      </c>
      <c r="J76" s="30">
        <v>1.0143</v>
      </c>
      <c r="K76" s="2">
        <f t="shared" si="30"/>
        <v>249227.172621</v>
      </c>
      <c r="L76" s="21">
        <f t="shared" si="31"/>
        <v>682.8141715643836</v>
      </c>
      <c r="M76" s="20">
        <v>1.0183</v>
      </c>
      <c r="N76" s="2">
        <v>253788.03</v>
      </c>
      <c r="O76" s="2">
        <f t="shared" si="32"/>
        <v>695.3096712328767</v>
      </c>
      <c r="P76" s="1">
        <v>1.0151</v>
      </c>
      <c r="Q76" s="21">
        <f t="shared" si="33"/>
        <v>257620.22925299997</v>
      </c>
      <c r="R76" s="21">
        <f t="shared" si="34"/>
        <v>705.8088472684931</v>
      </c>
      <c r="S76" s="1">
        <v>1.0233</v>
      </c>
      <c r="T76" s="21">
        <f t="shared" si="19"/>
        <v>263622.7805945949</v>
      </c>
      <c r="U76" s="21">
        <f>T76/H76</f>
        <v>722.254193409849</v>
      </c>
      <c r="V76" s="8">
        <v>1.0263</v>
      </c>
      <c r="W76" s="2">
        <v>270556.06</v>
      </c>
      <c r="X76" s="2">
        <f t="shared" si="21"/>
        <v>741.2494794520547</v>
      </c>
      <c r="Y76" s="13">
        <v>1.0272</v>
      </c>
      <c r="Z76" s="22">
        <v>277915.18</v>
      </c>
      <c r="AA76" s="22">
        <f t="shared" si="29"/>
        <v>761.4114520547945</v>
      </c>
      <c r="AB76" s="23">
        <v>1.0226</v>
      </c>
      <c r="AC76" s="2">
        <v>284196.06</v>
      </c>
      <c r="AD76" s="2">
        <v>778.62</v>
      </c>
      <c r="AE76" s="24">
        <v>1.0254</v>
      </c>
      <c r="AF76" s="3">
        <f t="shared" si="35"/>
        <v>291414.639924</v>
      </c>
      <c r="AG76" s="25">
        <f t="shared" si="23"/>
        <v>798.3962737643836</v>
      </c>
      <c r="AH76" s="138"/>
      <c r="AI76" s="26">
        <v>1.14</v>
      </c>
      <c r="AJ76" s="27">
        <f t="shared" si="24"/>
        <v>332212.68951336</v>
      </c>
      <c r="AK76" s="2">
        <v>332212.69</v>
      </c>
      <c r="AL76" s="2">
        <v>910.17</v>
      </c>
      <c r="AM76" s="138"/>
      <c r="AN76" s="1">
        <v>1.0469</v>
      </c>
      <c r="AO76" s="291">
        <v>347793.47</v>
      </c>
      <c r="AP76" s="291">
        <v>952.86</v>
      </c>
      <c r="AQ76" s="294"/>
      <c r="AR76" s="179"/>
      <c r="AS76" s="426"/>
      <c r="AT76" s="426"/>
      <c r="AU76" s="426"/>
    </row>
    <row r="77" spans="1:47" ht="14.25" customHeight="1">
      <c r="A77" s="16" t="s">
        <v>403</v>
      </c>
      <c r="B77" s="8">
        <v>42526357</v>
      </c>
      <c r="C77" s="1" t="s">
        <v>10</v>
      </c>
      <c r="D77" s="6" t="s">
        <v>402</v>
      </c>
      <c r="E77" s="17">
        <v>37802</v>
      </c>
      <c r="F77" s="18" t="s">
        <v>279</v>
      </c>
      <c r="G77" s="8" t="s">
        <v>147</v>
      </c>
      <c r="H77" s="8">
        <v>198</v>
      </c>
      <c r="I77" s="29">
        <v>50485.4</v>
      </c>
      <c r="J77" s="30">
        <v>1.0143</v>
      </c>
      <c r="K77" s="2">
        <f>I77*J77</f>
        <v>51207.34122</v>
      </c>
      <c r="L77" s="21">
        <f aca="true" t="shared" si="36" ref="L77:L83">K77/H77</f>
        <v>258.6229354545455</v>
      </c>
      <c r="M77" s="20">
        <v>1.0183</v>
      </c>
      <c r="N77" s="2">
        <v>52144.44</v>
      </c>
      <c r="O77" s="2">
        <f aca="true" t="shared" si="37" ref="O77:O83">N77/H77</f>
        <v>263.3557575757576</v>
      </c>
      <c r="P77" s="1">
        <v>1.0151</v>
      </c>
      <c r="Q77" s="21">
        <f aca="true" t="shared" si="38" ref="Q77:Q83">N77*P77</f>
        <v>52931.821044</v>
      </c>
      <c r="R77" s="21">
        <f aca="true" t="shared" si="39" ref="R77:R83">Q77/H77</f>
        <v>267.3324295151515</v>
      </c>
      <c r="S77" s="1">
        <v>1.0233</v>
      </c>
      <c r="T77" s="21">
        <f t="shared" si="19"/>
        <v>54165.132474325204</v>
      </c>
      <c r="U77" s="21">
        <f t="shared" si="20"/>
        <v>273.56127512285457</v>
      </c>
      <c r="V77" s="8">
        <v>1.0263</v>
      </c>
      <c r="W77" s="2">
        <v>55589.68</v>
      </c>
      <c r="X77" s="2">
        <f t="shared" si="21"/>
        <v>280.7559595959596</v>
      </c>
      <c r="Y77" s="13">
        <v>1.0272</v>
      </c>
      <c r="Z77" s="22">
        <v>57101.72</v>
      </c>
      <c r="AA77" s="22">
        <f t="shared" si="29"/>
        <v>288.3925252525253</v>
      </c>
      <c r="AB77" s="23">
        <v>1.0226</v>
      </c>
      <c r="AC77" s="2">
        <v>58392.22</v>
      </c>
      <c r="AD77" s="2">
        <v>294.91</v>
      </c>
      <c r="AE77" s="24">
        <v>1.0254</v>
      </c>
      <c r="AF77" s="3">
        <f t="shared" si="35"/>
        <v>59875.382388000005</v>
      </c>
      <c r="AG77" s="25">
        <f t="shared" si="23"/>
        <v>302.4009211515152</v>
      </c>
      <c r="AH77" s="74"/>
      <c r="AI77" s="26">
        <v>1.14</v>
      </c>
      <c r="AJ77" s="139">
        <f t="shared" si="24"/>
        <v>68257.93592232</v>
      </c>
      <c r="AK77" s="2">
        <v>68257.93</v>
      </c>
      <c r="AL77" s="2">
        <v>344.74</v>
      </c>
      <c r="AM77" s="74"/>
      <c r="AN77" s="1">
        <v>1.0469</v>
      </c>
      <c r="AO77" s="291">
        <v>71459.23</v>
      </c>
      <c r="AP77" s="291">
        <v>360.91</v>
      </c>
      <c r="AQ77" s="74"/>
      <c r="AR77" s="179"/>
      <c r="AS77" s="426"/>
      <c r="AT77" s="426"/>
      <c r="AU77" s="426"/>
    </row>
    <row r="78" spans="1:47" ht="14.25" customHeight="1">
      <c r="A78" s="16" t="s">
        <v>403</v>
      </c>
      <c r="B78" s="8" t="s">
        <v>65</v>
      </c>
      <c r="C78" s="1" t="s">
        <v>10</v>
      </c>
      <c r="D78" s="195" t="s">
        <v>11</v>
      </c>
      <c r="E78" s="140">
        <v>37802</v>
      </c>
      <c r="F78" s="94">
        <v>24</v>
      </c>
      <c r="G78" s="94" t="s">
        <v>133</v>
      </c>
      <c r="H78" s="94">
        <v>220</v>
      </c>
      <c r="I78" s="19">
        <v>68131.19</v>
      </c>
      <c r="J78" s="73">
        <v>1</v>
      </c>
      <c r="K78" s="19">
        <v>71814.42</v>
      </c>
      <c r="L78" s="19">
        <f t="shared" si="36"/>
        <v>326.4291818181818</v>
      </c>
      <c r="M78" s="20">
        <v>1.0183</v>
      </c>
      <c r="N78" s="19">
        <f>K78*M78</f>
        <v>73128.623886</v>
      </c>
      <c r="O78" s="19">
        <f t="shared" si="37"/>
        <v>332.40283584545455</v>
      </c>
      <c r="P78" s="1">
        <v>1.0151</v>
      </c>
      <c r="Q78" s="21">
        <f t="shared" si="38"/>
        <v>74232.86610667859</v>
      </c>
      <c r="R78" s="21">
        <f t="shared" si="39"/>
        <v>337.42211866672085</v>
      </c>
      <c r="S78" s="1">
        <v>1.0233</v>
      </c>
      <c r="T78" s="21">
        <f t="shared" si="19"/>
        <v>75962.4918869642</v>
      </c>
      <c r="U78" s="21">
        <f t="shared" si="20"/>
        <v>345.28405403165544</v>
      </c>
      <c r="V78" s="8">
        <v>1.0263</v>
      </c>
      <c r="W78" s="2">
        <v>77960.31</v>
      </c>
      <c r="X78" s="2">
        <f t="shared" si="21"/>
        <v>354.36504545454545</v>
      </c>
      <c r="Y78" s="13">
        <v>1.0272</v>
      </c>
      <c r="Z78" s="22">
        <v>80080.83</v>
      </c>
      <c r="AA78" s="22">
        <f t="shared" si="29"/>
        <v>364.00377272727275</v>
      </c>
      <c r="AB78" s="23">
        <v>1.0226</v>
      </c>
      <c r="AC78" s="2">
        <v>81890.66</v>
      </c>
      <c r="AD78" s="2">
        <v>372.23</v>
      </c>
      <c r="AE78" s="24">
        <v>1.0254</v>
      </c>
      <c r="AF78" s="3">
        <f t="shared" si="35"/>
        <v>83970.68276400001</v>
      </c>
      <c r="AG78" s="25">
        <f t="shared" si="23"/>
        <v>381.6849216545455</v>
      </c>
      <c r="AH78" s="74"/>
      <c r="AI78" s="26">
        <v>1.14</v>
      </c>
      <c r="AJ78" s="27">
        <f t="shared" si="24"/>
        <v>95726.57835096</v>
      </c>
      <c r="AK78" s="2">
        <v>95726.58</v>
      </c>
      <c r="AL78" s="2">
        <v>435.12</v>
      </c>
      <c r="AM78" s="74"/>
      <c r="AN78" s="1">
        <v>1.0469</v>
      </c>
      <c r="AO78" s="291">
        <v>100216.16</v>
      </c>
      <c r="AP78" s="291">
        <v>455.53</v>
      </c>
      <c r="AQ78" s="74"/>
      <c r="AR78" s="179"/>
      <c r="AS78" s="426"/>
      <c r="AT78" s="426"/>
      <c r="AU78" s="426"/>
    </row>
    <row r="79" spans="1:47" ht="14.25" customHeight="1">
      <c r="A79" s="16" t="s">
        <v>403</v>
      </c>
      <c r="B79" s="8">
        <v>42526357</v>
      </c>
      <c r="C79" s="1" t="s">
        <v>8</v>
      </c>
      <c r="D79" s="6" t="s">
        <v>277</v>
      </c>
      <c r="E79" s="17">
        <v>37802</v>
      </c>
      <c r="F79" s="18" t="s">
        <v>253</v>
      </c>
      <c r="G79" s="8" t="s">
        <v>174</v>
      </c>
      <c r="H79" s="8">
        <v>365</v>
      </c>
      <c r="I79" s="29">
        <v>209686.1</v>
      </c>
      <c r="J79" s="30">
        <v>1.0143</v>
      </c>
      <c r="K79" s="2">
        <f>I79*J79</f>
        <v>212684.61123</v>
      </c>
      <c r="L79" s="21">
        <f t="shared" si="36"/>
        <v>582.6975650136986</v>
      </c>
      <c r="M79" s="20">
        <v>1.0183</v>
      </c>
      <c r="N79" s="2">
        <v>216576.74</v>
      </c>
      <c r="O79" s="2">
        <f t="shared" si="37"/>
        <v>593.3609315068493</v>
      </c>
      <c r="P79" s="1">
        <v>1.0151</v>
      </c>
      <c r="Q79" s="21">
        <f t="shared" si="38"/>
        <v>219847.04877399997</v>
      </c>
      <c r="R79" s="21">
        <f t="shared" si="39"/>
        <v>602.3206815726027</v>
      </c>
      <c r="S79" s="1">
        <v>1.0233</v>
      </c>
      <c r="T79" s="21">
        <f t="shared" si="19"/>
        <v>224969.48501043417</v>
      </c>
      <c r="U79" s="21">
        <f t="shared" si="20"/>
        <v>616.3547534532444</v>
      </c>
      <c r="V79" s="8">
        <v>1.0263</v>
      </c>
      <c r="W79" s="2">
        <v>230886.18</v>
      </c>
      <c r="X79" s="2">
        <f t="shared" si="21"/>
        <v>632.5648767123288</v>
      </c>
      <c r="Y79" s="13">
        <v>1.0272</v>
      </c>
      <c r="Z79" s="22">
        <v>237166.28</v>
      </c>
      <c r="AA79" s="22">
        <f t="shared" si="29"/>
        <v>649.7706301369863</v>
      </c>
      <c r="AB79" s="23">
        <v>1.0226</v>
      </c>
      <c r="AC79" s="2">
        <v>242526.24</v>
      </c>
      <c r="AD79" s="2">
        <v>664.46</v>
      </c>
      <c r="AE79" s="24">
        <v>1.0254</v>
      </c>
      <c r="AF79" s="3">
        <f t="shared" si="35"/>
        <v>248686.406496</v>
      </c>
      <c r="AG79" s="25">
        <f t="shared" si="23"/>
        <v>681.3326205369864</v>
      </c>
      <c r="AH79" s="74"/>
      <c r="AI79" s="26">
        <v>1.14</v>
      </c>
      <c r="AJ79" s="27">
        <f t="shared" si="24"/>
        <v>283502.50340544</v>
      </c>
      <c r="AK79" s="2">
        <v>283502.5</v>
      </c>
      <c r="AL79" s="2">
        <v>776.72</v>
      </c>
      <c r="AM79" s="74"/>
      <c r="AN79" s="1">
        <v>1.0469</v>
      </c>
      <c r="AO79" s="291">
        <v>296798.77</v>
      </c>
      <c r="AP79" s="291">
        <v>813.15</v>
      </c>
      <c r="AQ79" s="74"/>
      <c r="AR79" s="179"/>
      <c r="AS79" s="426"/>
      <c r="AT79" s="426"/>
      <c r="AU79" s="426"/>
    </row>
    <row r="80" spans="1:47" ht="14.25" customHeight="1">
      <c r="A80" s="16" t="s">
        <v>403</v>
      </c>
      <c r="B80" s="8">
        <v>42526357</v>
      </c>
      <c r="C80" s="1" t="s">
        <v>8</v>
      </c>
      <c r="D80" s="6" t="s">
        <v>454</v>
      </c>
      <c r="E80" s="17"/>
      <c r="G80" s="8" t="s">
        <v>455</v>
      </c>
      <c r="H80" s="8">
        <v>365</v>
      </c>
      <c r="I80" s="29"/>
      <c r="J80" s="30"/>
      <c r="K80" s="2"/>
      <c r="L80" s="21"/>
      <c r="M80" s="20"/>
      <c r="O80" s="2"/>
      <c r="Q80" s="21"/>
      <c r="R80" s="21"/>
      <c r="T80" s="21"/>
      <c r="U80" s="21"/>
      <c r="V80" s="8"/>
      <c r="Y80" s="13"/>
      <c r="Z80" s="22">
        <v>271193.94</v>
      </c>
      <c r="AA80" s="22">
        <f t="shared" si="29"/>
        <v>742.997095890411</v>
      </c>
      <c r="AB80" s="14">
        <v>1.0182</v>
      </c>
      <c r="AC80" s="2">
        <v>276129.67</v>
      </c>
      <c r="AD80" s="2">
        <v>756.52</v>
      </c>
      <c r="AE80" s="24">
        <v>1.0254</v>
      </c>
      <c r="AF80" s="3">
        <f t="shared" si="35"/>
        <v>283143.363618</v>
      </c>
      <c r="AG80" s="25">
        <f t="shared" si="23"/>
        <v>775.7352427890411</v>
      </c>
      <c r="AH80" s="138"/>
      <c r="AI80" s="26">
        <v>1.14</v>
      </c>
      <c r="AJ80" s="27">
        <f t="shared" si="24"/>
        <v>322783.43452451995</v>
      </c>
      <c r="AK80" s="2">
        <v>322783.43</v>
      </c>
      <c r="AL80" s="2">
        <v>884.34</v>
      </c>
      <c r="AM80" s="138"/>
      <c r="AN80" s="1">
        <v>1.0469</v>
      </c>
      <c r="AO80" s="291">
        <v>337921.97</v>
      </c>
      <c r="AP80" s="291">
        <v>925.81</v>
      </c>
      <c r="AQ80" s="294"/>
      <c r="AR80" s="179"/>
      <c r="AS80" s="426"/>
      <c r="AT80" s="426"/>
      <c r="AU80" s="426"/>
    </row>
    <row r="81" spans="1:47" ht="14.25" customHeight="1">
      <c r="A81" s="16" t="s">
        <v>403</v>
      </c>
      <c r="B81" s="8" t="s">
        <v>65</v>
      </c>
      <c r="C81" s="1" t="s">
        <v>8</v>
      </c>
      <c r="D81" s="6" t="s">
        <v>129</v>
      </c>
      <c r="E81" s="17">
        <v>37802</v>
      </c>
      <c r="F81" s="18">
        <v>13</v>
      </c>
      <c r="G81" s="8" t="s">
        <v>175</v>
      </c>
      <c r="H81" s="8">
        <v>365</v>
      </c>
      <c r="I81" s="29">
        <v>188743.2</v>
      </c>
      <c r="J81" s="30">
        <v>1.0143</v>
      </c>
      <c r="K81" s="2">
        <f>I81*J81</f>
        <v>191442.22776</v>
      </c>
      <c r="L81" s="21">
        <f t="shared" si="36"/>
        <v>524.4992541369863</v>
      </c>
      <c r="M81" s="20">
        <v>1.0183</v>
      </c>
      <c r="N81" s="2">
        <v>194945.62</v>
      </c>
      <c r="O81" s="2">
        <f t="shared" si="37"/>
        <v>534.0975890410958</v>
      </c>
      <c r="P81" s="1">
        <v>1.0151</v>
      </c>
      <c r="Q81" s="21">
        <f t="shared" si="38"/>
        <v>197889.29886199997</v>
      </c>
      <c r="R81" s="21">
        <f t="shared" si="39"/>
        <v>542.1624626356163</v>
      </c>
      <c r="S81" s="1">
        <v>1.0233</v>
      </c>
      <c r="T81" s="21">
        <f t="shared" si="19"/>
        <v>202500.1195254846</v>
      </c>
      <c r="U81" s="21">
        <f t="shared" si="20"/>
        <v>554.7948480150263</v>
      </c>
      <c r="V81" s="8">
        <v>1.0263</v>
      </c>
      <c r="W81" s="2">
        <v>207825.87</v>
      </c>
      <c r="X81" s="2">
        <f t="shared" si="21"/>
        <v>569.3859452054794</v>
      </c>
      <c r="Y81" s="13">
        <v>1.0272</v>
      </c>
      <c r="Z81" s="22">
        <v>213478.73</v>
      </c>
      <c r="AA81" s="22">
        <f t="shared" si="29"/>
        <v>584.8732328767123</v>
      </c>
      <c r="AB81" s="23">
        <v>1.0226</v>
      </c>
      <c r="AC81" s="2">
        <v>218303.35</v>
      </c>
      <c r="AD81" s="2">
        <v>598.09</v>
      </c>
      <c r="AE81" s="24">
        <v>1.0254</v>
      </c>
      <c r="AF81" s="82">
        <v>223848.25509000002</v>
      </c>
      <c r="AG81" s="25">
        <f t="shared" si="23"/>
        <v>613.2828906575343</v>
      </c>
      <c r="AH81" s="74"/>
      <c r="AI81" s="26">
        <v>1.14</v>
      </c>
      <c r="AJ81" s="27">
        <f t="shared" si="24"/>
        <v>255187.0108026</v>
      </c>
      <c r="AK81" s="2">
        <v>255187.01</v>
      </c>
      <c r="AL81" s="2">
        <v>699.14</v>
      </c>
      <c r="AM81" s="74"/>
      <c r="AN81" s="1">
        <v>1.0469</v>
      </c>
      <c r="AO81" s="291">
        <v>267155.28</v>
      </c>
      <c r="AP81" s="291">
        <v>731.93</v>
      </c>
      <c r="AQ81" s="74"/>
      <c r="AR81" s="179"/>
      <c r="AS81" s="426"/>
      <c r="AT81" s="426"/>
      <c r="AU81" s="426"/>
    </row>
    <row r="82" spans="1:47" ht="14.25" customHeight="1">
      <c r="A82" s="16" t="s">
        <v>403</v>
      </c>
      <c r="B82" s="8" t="s">
        <v>65</v>
      </c>
      <c r="C82" s="1" t="s">
        <v>10</v>
      </c>
      <c r="D82" s="6" t="s">
        <v>120</v>
      </c>
      <c r="E82" s="17">
        <v>37802</v>
      </c>
      <c r="F82" s="18">
        <v>11</v>
      </c>
      <c r="G82" s="8" t="s">
        <v>176</v>
      </c>
      <c r="H82" s="8">
        <v>216</v>
      </c>
      <c r="I82" s="29">
        <v>52147.89</v>
      </c>
      <c r="J82" s="30">
        <v>1.0143</v>
      </c>
      <c r="K82" s="2">
        <f>I82*J82</f>
        <v>52893.604826999996</v>
      </c>
      <c r="L82" s="21">
        <f t="shared" si="36"/>
        <v>244.877800125</v>
      </c>
      <c r="M82" s="20">
        <v>1.0183</v>
      </c>
      <c r="N82" s="2">
        <v>53861.56</v>
      </c>
      <c r="O82" s="2">
        <f t="shared" si="37"/>
        <v>249.35907407407407</v>
      </c>
      <c r="P82" s="1">
        <v>1.0151</v>
      </c>
      <c r="Q82" s="21">
        <f t="shared" si="38"/>
        <v>54674.86955599999</v>
      </c>
      <c r="R82" s="21">
        <f t="shared" si="39"/>
        <v>253.12439609259255</v>
      </c>
      <c r="S82" s="1">
        <v>1.0233</v>
      </c>
      <c r="T82" s="21">
        <f t="shared" si="19"/>
        <v>55948.79401665479</v>
      </c>
      <c r="U82" s="21">
        <f t="shared" si="20"/>
        <v>259.02219452155</v>
      </c>
      <c r="V82" s="8">
        <v>1.0263</v>
      </c>
      <c r="W82" s="2">
        <v>57420.25</v>
      </c>
      <c r="X82" s="2">
        <f t="shared" si="21"/>
        <v>265.83449074074076</v>
      </c>
      <c r="Y82" s="13">
        <v>1.0272</v>
      </c>
      <c r="Z82" s="22">
        <v>58982.08</v>
      </c>
      <c r="AA82" s="22">
        <f t="shared" si="29"/>
        <v>273.0651851851852</v>
      </c>
      <c r="AB82" s="23">
        <v>1.0226</v>
      </c>
      <c r="AC82" s="2">
        <v>60315.08</v>
      </c>
      <c r="AD82" s="2">
        <v>279.24</v>
      </c>
      <c r="AE82" s="24">
        <v>1.0254</v>
      </c>
      <c r="AF82" s="3">
        <f aca="true" t="shared" si="40" ref="AF82:AF87">AC82*AE82</f>
        <v>61847.08303200001</v>
      </c>
      <c r="AG82" s="25">
        <f t="shared" si="23"/>
        <v>286.32908811111116</v>
      </c>
      <c r="AH82" s="74"/>
      <c r="AI82" s="26">
        <v>1.14</v>
      </c>
      <c r="AJ82" s="27">
        <f t="shared" si="24"/>
        <v>70505.67465648</v>
      </c>
      <c r="AK82" s="2">
        <v>70505.67</v>
      </c>
      <c r="AL82" s="2">
        <v>326.41</v>
      </c>
      <c r="AM82" s="74"/>
      <c r="AN82" s="1">
        <v>1.0469</v>
      </c>
      <c r="AO82" s="291">
        <v>73812.39</v>
      </c>
      <c r="AP82" s="291">
        <v>341.72</v>
      </c>
      <c r="AQ82" s="74"/>
      <c r="AR82" s="179"/>
      <c r="AS82" s="426"/>
      <c r="AT82" s="426"/>
      <c r="AU82" s="426"/>
    </row>
    <row r="83" spans="1:47" ht="12" customHeight="1">
      <c r="A83" s="16" t="s">
        <v>403</v>
      </c>
      <c r="B83" s="8" t="s">
        <v>65</v>
      </c>
      <c r="C83" s="1" t="s">
        <v>10</v>
      </c>
      <c r="D83" s="6" t="s">
        <v>400</v>
      </c>
      <c r="E83" s="17">
        <v>37802</v>
      </c>
      <c r="F83" s="18" t="s">
        <v>364</v>
      </c>
      <c r="G83" s="8" t="s">
        <v>187</v>
      </c>
      <c r="H83" s="8">
        <v>202</v>
      </c>
      <c r="I83" s="29">
        <v>60274.86</v>
      </c>
      <c r="J83" s="30">
        <v>1.0143</v>
      </c>
      <c r="K83" s="2">
        <f>I83*J83</f>
        <v>61136.790498</v>
      </c>
      <c r="L83" s="21">
        <f t="shared" si="36"/>
        <v>302.65737870297033</v>
      </c>
      <c r="M83" s="20">
        <v>1.0183</v>
      </c>
      <c r="N83" s="2">
        <v>62255.59</v>
      </c>
      <c r="O83" s="21">
        <f t="shared" si="37"/>
        <v>308.19599009900986</v>
      </c>
      <c r="P83" s="1">
        <v>1.0151</v>
      </c>
      <c r="Q83" s="21">
        <f t="shared" si="38"/>
        <v>63195.64940899999</v>
      </c>
      <c r="R83" s="21">
        <f t="shared" si="39"/>
        <v>312.8497495495049</v>
      </c>
      <c r="S83" s="1">
        <v>1.0233</v>
      </c>
      <c r="T83" s="21">
        <f t="shared" si="19"/>
        <v>64668.108040229694</v>
      </c>
      <c r="U83" s="21">
        <f t="shared" si="20"/>
        <v>320.1391487140084</v>
      </c>
      <c r="V83" s="8">
        <v>1.0263</v>
      </c>
      <c r="W83" s="2">
        <v>66368.88</v>
      </c>
      <c r="X83" s="2">
        <f t="shared" si="21"/>
        <v>328.55881188118815</v>
      </c>
      <c r="Y83" s="13">
        <v>1.0272</v>
      </c>
      <c r="Z83" s="22">
        <v>68174.11</v>
      </c>
      <c r="AA83" s="22">
        <f t="shared" si="29"/>
        <v>337.49559405940596</v>
      </c>
      <c r="AB83" s="23">
        <v>1.0226</v>
      </c>
      <c r="AC83" s="2">
        <v>69714.84</v>
      </c>
      <c r="AD83" s="2">
        <v>345.12</v>
      </c>
      <c r="AE83" s="24">
        <v>1.0254</v>
      </c>
      <c r="AF83" s="3">
        <f t="shared" si="40"/>
        <v>71485.596936</v>
      </c>
      <c r="AG83" s="25">
        <f t="shared" si="23"/>
        <v>353.8890937425743</v>
      </c>
      <c r="AH83" s="74"/>
      <c r="AI83" s="26">
        <v>1.14</v>
      </c>
      <c r="AJ83" s="27">
        <f t="shared" si="24"/>
        <v>81493.58050704</v>
      </c>
      <c r="AK83" s="2">
        <v>81493.58</v>
      </c>
      <c r="AL83" s="2">
        <v>403.43</v>
      </c>
      <c r="AM83" s="74"/>
      <c r="AN83" s="1">
        <v>1.0469</v>
      </c>
      <c r="AO83" s="291">
        <v>85315.63</v>
      </c>
      <c r="AP83" s="291">
        <v>422.35</v>
      </c>
      <c r="AQ83" s="74"/>
      <c r="AR83" s="179"/>
      <c r="AS83" s="426"/>
      <c r="AT83" s="426"/>
      <c r="AU83" s="426"/>
    </row>
    <row r="84" spans="1:47" s="76" customFormat="1" ht="15" customHeight="1">
      <c r="A84" s="141" t="s">
        <v>66</v>
      </c>
      <c r="B84" s="94">
        <v>42429311</v>
      </c>
      <c r="C84" s="91" t="s">
        <v>10</v>
      </c>
      <c r="D84" s="195" t="s">
        <v>68</v>
      </c>
      <c r="E84" s="140">
        <v>37802</v>
      </c>
      <c r="F84" s="94" t="s">
        <v>251</v>
      </c>
      <c r="G84" s="94" t="s">
        <v>177</v>
      </c>
      <c r="H84" s="94">
        <v>180</v>
      </c>
      <c r="I84" s="19">
        <v>46570.25</v>
      </c>
      <c r="J84" s="91">
        <v>1.0143</v>
      </c>
      <c r="K84" s="19">
        <v>51823.85</v>
      </c>
      <c r="L84" s="19">
        <f t="shared" si="31"/>
        <v>287.91027777777776</v>
      </c>
      <c r="M84" s="30">
        <v>1.0149</v>
      </c>
      <c r="N84" s="19">
        <f>M84*K84</f>
        <v>52596.025364999994</v>
      </c>
      <c r="O84" s="19">
        <f t="shared" si="32"/>
        <v>292.2001409166666</v>
      </c>
      <c r="P84" s="1">
        <v>1.0151</v>
      </c>
      <c r="Q84" s="21">
        <f t="shared" si="33"/>
        <v>53390.22534801149</v>
      </c>
      <c r="R84" s="21">
        <f t="shared" si="34"/>
        <v>296.61236304450824</v>
      </c>
      <c r="S84" s="1">
        <v>1.0233</v>
      </c>
      <c r="T84" s="21">
        <f t="shared" si="19"/>
        <v>54634.21759862016</v>
      </c>
      <c r="U84" s="21">
        <f t="shared" si="20"/>
        <v>303.5234311034453</v>
      </c>
      <c r="V84" s="8">
        <v>1.0263</v>
      </c>
      <c r="W84" s="2">
        <v>56071.1</v>
      </c>
      <c r="X84" s="2">
        <f t="shared" si="21"/>
        <v>311.5061111111111</v>
      </c>
      <c r="Y84" s="13">
        <v>1.0272</v>
      </c>
      <c r="Z84" s="22">
        <v>57596.23</v>
      </c>
      <c r="AA84" s="22">
        <f t="shared" si="29"/>
        <v>319.9790555555556</v>
      </c>
      <c r="AB84" s="23">
        <v>1.0226</v>
      </c>
      <c r="AC84" s="2">
        <v>58897.9</v>
      </c>
      <c r="AD84" s="2">
        <v>327.21</v>
      </c>
      <c r="AE84" s="24">
        <v>1.0254</v>
      </c>
      <c r="AF84" s="3">
        <f t="shared" si="40"/>
        <v>60393.90666000001</v>
      </c>
      <c r="AG84" s="25">
        <f t="shared" si="23"/>
        <v>335.5217036666667</v>
      </c>
      <c r="AH84" s="75"/>
      <c r="AI84" s="26">
        <v>1.14</v>
      </c>
      <c r="AJ84" s="27">
        <f t="shared" si="24"/>
        <v>68849.0535924</v>
      </c>
      <c r="AK84" s="2">
        <v>68849.05</v>
      </c>
      <c r="AL84" s="2">
        <v>382.49</v>
      </c>
      <c r="AM84" s="75"/>
      <c r="AN84" s="1">
        <v>1.0469</v>
      </c>
      <c r="AO84" s="291">
        <v>72078.07</v>
      </c>
      <c r="AP84" s="291">
        <v>400.43</v>
      </c>
      <c r="AQ84" s="75"/>
      <c r="AR84" s="179"/>
      <c r="AS84" s="426"/>
      <c r="AT84" s="426"/>
      <c r="AU84" s="426"/>
    </row>
    <row r="85" spans="1:47" s="76" customFormat="1" ht="15" customHeight="1">
      <c r="A85" s="141" t="s">
        <v>66</v>
      </c>
      <c r="B85" s="90" t="s">
        <v>67</v>
      </c>
      <c r="C85" s="91" t="s">
        <v>8</v>
      </c>
      <c r="D85" s="195" t="s">
        <v>69</v>
      </c>
      <c r="E85" s="140">
        <v>37802</v>
      </c>
      <c r="F85" s="94" t="s">
        <v>253</v>
      </c>
      <c r="G85" s="94" t="s">
        <v>178</v>
      </c>
      <c r="H85" s="94">
        <v>240</v>
      </c>
      <c r="I85" s="19">
        <v>62814.46</v>
      </c>
      <c r="J85" s="91">
        <v>1.0143</v>
      </c>
      <c r="K85" s="19">
        <v>68900.56</v>
      </c>
      <c r="L85" s="19">
        <f t="shared" si="31"/>
        <v>287.08566666666667</v>
      </c>
      <c r="M85" s="73">
        <v>1.0149</v>
      </c>
      <c r="N85" s="19">
        <f>M85*K85</f>
        <v>69927.17834399999</v>
      </c>
      <c r="O85" s="19">
        <f t="shared" si="32"/>
        <v>291.3632430999999</v>
      </c>
      <c r="P85" s="1">
        <v>1.0151</v>
      </c>
      <c r="Q85" s="21">
        <f t="shared" si="33"/>
        <v>70983.07873699437</v>
      </c>
      <c r="R85" s="21">
        <f t="shared" si="34"/>
        <v>295.76282807080986</v>
      </c>
      <c r="S85" s="1">
        <v>1.0233</v>
      </c>
      <c r="T85" s="21">
        <f t="shared" si="19"/>
        <v>72636.98447156635</v>
      </c>
      <c r="U85" s="21">
        <f t="shared" si="20"/>
        <v>302.65410196485976</v>
      </c>
      <c r="V85" s="8">
        <v>1.0263</v>
      </c>
      <c r="W85" s="2">
        <v>74547.34</v>
      </c>
      <c r="X85" s="2">
        <f t="shared" si="21"/>
        <v>310.6139166666666</v>
      </c>
      <c r="Y85" s="13">
        <v>1.0272</v>
      </c>
      <c r="Z85" s="22">
        <v>76575.03</v>
      </c>
      <c r="AA85" s="22">
        <f t="shared" si="29"/>
        <v>319.06262499999997</v>
      </c>
      <c r="AB85" s="23">
        <v>1.0226</v>
      </c>
      <c r="AC85" s="2">
        <v>78305.63</v>
      </c>
      <c r="AD85" s="2">
        <v>326.27</v>
      </c>
      <c r="AE85" s="24">
        <v>1.0254</v>
      </c>
      <c r="AF85" s="3">
        <f t="shared" si="40"/>
        <v>80294.59300200001</v>
      </c>
      <c r="AG85" s="25">
        <f t="shared" si="23"/>
        <v>334.56080417500004</v>
      </c>
      <c r="AH85" s="75"/>
      <c r="AI85" s="26">
        <v>1.14</v>
      </c>
      <c r="AJ85" s="27">
        <f t="shared" si="24"/>
        <v>91535.83602228</v>
      </c>
      <c r="AK85" s="2">
        <v>91535.84</v>
      </c>
      <c r="AL85" s="2">
        <v>381.4</v>
      </c>
      <c r="AM85" s="75"/>
      <c r="AN85" s="1">
        <v>1.0469</v>
      </c>
      <c r="AO85" s="291">
        <v>95828.87</v>
      </c>
      <c r="AP85" s="291">
        <v>399.29</v>
      </c>
      <c r="AQ85" s="75"/>
      <c r="AR85" s="179"/>
      <c r="AS85" s="426"/>
      <c r="AT85" s="426"/>
      <c r="AU85" s="426"/>
    </row>
    <row r="86" spans="1:47" ht="15" customHeight="1">
      <c r="A86" s="66" t="s">
        <v>116</v>
      </c>
      <c r="B86" s="81" t="s">
        <v>429</v>
      </c>
      <c r="C86" s="53" t="s">
        <v>8</v>
      </c>
      <c r="D86" s="193" t="s">
        <v>43</v>
      </c>
      <c r="E86" s="68">
        <v>37802</v>
      </c>
      <c r="F86" s="67">
        <v>5</v>
      </c>
      <c r="G86" s="67" t="s">
        <v>179</v>
      </c>
      <c r="H86" s="67">
        <v>365</v>
      </c>
      <c r="I86" s="69">
        <v>210790</v>
      </c>
      <c r="J86" s="70">
        <v>1.0143</v>
      </c>
      <c r="K86" s="69">
        <f t="shared" si="30"/>
        <v>213804.297</v>
      </c>
      <c r="L86" s="69">
        <f t="shared" si="31"/>
        <v>585.7651972602739</v>
      </c>
      <c r="M86" s="70">
        <v>1.0183</v>
      </c>
      <c r="N86" s="69">
        <v>229294.02</v>
      </c>
      <c r="O86" s="69">
        <f t="shared" si="32"/>
        <v>628.202794520548</v>
      </c>
      <c r="P86" s="53">
        <v>1.0132</v>
      </c>
      <c r="Q86" s="69">
        <f t="shared" si="33"/>
        <v>232320.70106400002</v>
      </c>
      <c r="R86" s="69">
        <f t="shared" si="34"/>
        <v>636.4950714082192</v>
      </c>
      <c r="S86" s="53">
        <v>1.0233</v>
      </c>
      <c r="T86" s="69">
        <f t="shared" si="19"/>
        <v>237733.77339879124</v>
      </c>
      <c r="U86" s="69">
        <f t="shared" si="20"/>
        <v>651.3254065720308</v>
      </c>
      <c r="V86" s="67">
        <v>1.0263</v>
      </c>
      <c r="W86" s="69">
        <v>243986.17</v>
      </c>
      <c r="X86" s="69">
        <f t="shared" si="21"/>
        <v>668.4552602739726</v>
      </c>
      <c r="Y86" s="13">
        <v>1.0272</v>
      </c>
      <c r="Z86" s="22">
        <v>250622.59</v>
      </c>
      <c r="AA86" s="22">
        <f t="shared" si="29"/>
        <v>686.6372328767123</v>
      </c>
      <c r="AB86" s="23">
        <v>1.0226</v>
      </c>
      <c r="AC86" s="2">
        <v>256286.66</v>
      </c>
      <c r="AD86" s="2">
        <v>702.16</v>
      </c>
      <c r="AE86" s="24">
        <v>1.0254</v>
      </c>
      <c r="AF86" s="3">
        <f t="shared" si="40"/>
        <v>262796.34116400004</v>
      </c>
      <c r="AG86" s="25">
        <f t="shared" si="23"/>
        <v>719.9899757917809</v>
      </c>
      <c r="AH86" s="74"/>
      <c r="AI86" s="26">
        <v>1.14</v>
      </c>
      <c r="AJ86" s="27">
        <f t="shared" si="24"/>
        <v>299587.82892696</v>
      </c>
      <c r="AK86" s="2">
        <v>299587.83</v>
      </c>
      <c r="AL86" s="2">
        <v>820.79</v>
      </c>
      <c r="AM86" s="74"/>
      <c r="AN86" s="1">
        <v>1.0469</v>
      </c>
      <c r="AO86" s="291">
        <v>313638.5</v>
      </c>
      <c r="AP86" s="291">
        <v>859.28</v>
      </c>
      <c r="AQ86" s="74"/>
      <c r="AR86" s="179"/>
      <c r="AS86" s="426"/>
      <c r="AT86" s="426"/>
      <c r="AU86" s="426"/>
    </row>
    <row r="87" spans="1:47" ht="15" customHeight="1">
      <c r="A87" s="46" t="s">
        <v>70</v>
      </c>
      <c r="B87" s="80" t="s">
        <v>71</v>
      </c>
      <c r="C87" s="48" t="s">
        <v>10</v>
      </c>
      <c r="D87" s="191" t="s">
        <v>72</v>
      </c>
      <c r="E87" s="49">
        <v>37802</v>
      </c>
      <c r="F87" s="50">
        <v>1</v>
      </c>
      <c r="G87" s="47" t="s">
        <v>180</v>
      </c>
      <c r="H87" s="47">
        <v>216</v>
      </c>
      <c r="I87" s="51">
        <v>77650.89</v>
      </c>
      <c r="J87" s="52">
        <v>1.0143</v>
      </c>
      <c r="K87" s="51">
        <f t="shared" si="30"/>
        <v>78761.297727</v>
      </c>
      <c r="L87" s="51">
        <f t="shared" si="31"/>
        <v>364.635637625</v>
      </c>
      <c r="M87" s="52">
        <v>1.0183</v>
      </c>
      <c r="N87" s="51">
        <v>80202.63</v>
      </c>
      <c r="O87" s="51">
        <f t="shared" si="32"/>
        <v>371.30847222222224</v>
      </c>
      <c r="P87" s="48">
        <v>1.0151</v>
      </c>
      <c r="Q87" s="51">
        <v>82849.81</v>
      </c>
      <c r="R87" s="51">
        <f t="shared" si="34"/>
        <v>383.5639351851852</v>
      </c>
      <c r="S87" s="48">
        <v>1.0233</v>
      </c>
      <c r="T87" s="51">
        <f>S87*Q87</f>
        <v>84780.210573</v>
      </c>
      <c r="U87" s="51">
        <f t="shared" si="20"/>
        <v>392.500974875</v>
      </c>
      <c r="V87" s="8">
        <v>1.0263</v>
      </c>
      <c r="W87" s="2">
        <v>103280.82</v>
      </c>
      <c r="X87" s="2">
        <f t="shared" si="21"/>
        <v>478.1519444444445</v>
      </c>
      <c r="Y87" s="13">
        <v>1.0194</v>
      </c>
      <c r="Z87" s="22">
        <v>105284.47</v>
      </c>
      <c r="AA87" s="22">
        <f t="shared" si="29"/>
        <v>487.42810185185186</v>
      </c>
      <c r="AB87" s="23">
        <v>1.0226</v>
      </c>
      <c r="AC87" s="2">
        <v>107663.9</v>
      </c>
      <c r="AD87" s="2">
        <v>498.44</v>
      </c>
      <c r="AE87" s="98">
        <v>1.0254</v>
      </c>
      <c r="AF87" s="3">
        <f t="shared" si="40"/>
        <v>110398.56306</v>
      </c>
      <c r="AG87" s="25">
        <f t="shared" si="23"/>
        <v>511.1044586111111</v>
      </c>
      <c r="AH87" s="99" t="s">
        <v>464</v>
      </c>
      <c r="AI87" s="422">
        <v>1.14</v>
      </c>
      <c r="AJ87" s="27">
        <f t="shared" si="24"/>
        <v>125854.36188839999</v>
      </c>
      <c r="AK87" s="2">
        <v>125854.36</v>
      </c>
      <c r="AL87" s="2">
        <v>582.66</v>
      </c>
      <c r="AM87" s="99" t="s">
        <v>464</v>
      </c>
      <c r="AN87" s="1">
        <v>1.0469</v>
      </c>
      <c r="AO87" s="291">
        <v>131756.93</v>
      </c>
      <c r="AP87" s="291">
        <v>609.99</v>
      </c>
      <c r="AQ87" s="99"/>
      <c r="AR87" s="179"/>
      <c r="AS87" s="426"/>
      <c r="AT87" s="426"/>
      <c r="AU87" s="426"/>
    </row>
    <row r="88" spans="1:47" ht="15" customHeight="1">
      <c r="A88" s="46" t="s">
        <v>70</v>
      </c>
      <c r="B88" s="47" t="s">
        <v>71</v>
      </c>
      <c r="C88" s="48" t="s">
        <v>8</v>
      </c>
      <c r="D88" s="191" t="s">
        <v>73</v>
      </c>
      <c r="E88" s="49">
        <v>37802</v>
      </c>
      <c r="F88" s="50" t="s">
        <v>276</v>
      </c>
      <c r="G88" s="47" t="s">
        <v>181</v>
      </c>
      <c r="H88" s="47">
        <v>365</v>
      </c>
      <c r="I88" s="51">
        <v>165417.95</v>
      </c>
      <c r="J88" s="52">
        <v>1.0143</v>
      </c>
      <c r="K88" s="51">
        <f t="shared" si="30"/>
        <v>167783.426685</v>
      </c>
      <c r="L88" s="51">
        <f t="shared" si="31"/>
        <v>459.6806210547945</v>
      </c>
      <c r="M88" s="52">
        <v>1.0183</v>
      </c>
      <c r="N88" s="51">
        <v>170853.86</v>
      </c>
      <c r="O88" s="51">
        <f t="shared" si="32"/>
        <v>468.0927671232876</v>
      </c>
      <c r="P88" s="48">
        <v>1.0151</v>
      </c>
      <c r="Q88" s="51">
        <v>178764</v>
      </c>
      <c r="R88" s="51">
        <f t="shared" si="34"/>
        <v>489.76438356164385</v>
      </c>
      <c r="S88" s="48">
        <v>1.0233</v>
      </c>
      <c r="T88" s="51">
        <f>S88*Q88</f>
        <v>182929.2012</v>
      </c>
      <c r="U88" s="51">
        <f t="shared" si="20"/>
        <v>501.17589369863015</v>
      </c>
      <c r="V88" s="8">
        <v>1.0263</v>
      </c>
      <c r="W88" s="2">
        <v>220507.21</v>
      </c>
      <c r="X88" s="2">
        <f t="shared" si="21"/>
        <v>604.1293424657534</v>
      </c>
      <c r="Y88" s="13">
        <v>1.0194</v>
      </c>
      <c r="Z88" s="22">
        <v>224785.05</v>
      </c>
      <c r="AA88" s="22">
        <f t="shared" si="29"/>
        <v>615.8494520547945</v>
      </c>
      <c r="AB88" s="23">
        <v>1.0226</v>
      </c>
      <c r="AC88" s="2">
        <v>229865.19</v>
      </c>
      <c r="AD88" s="2">
        <v>629.77</v>
      </c>
      <c r="AE88" s="98">
        <v>1.0254</v>
      </c>
      <c r="AF88" s="3">
        <v>235703.76582600002</v>
      </c>
      <c r="AG88" s="25">
        <f t="shared" si="23"/>
        <v>645.7637419890411</v>
      </c>
      <c r="AH88" s="99" t="s">
        <v>464</v>
      </c>
      <c r="AI88" s="422">
        <v>1.14</v>
      </c>
      <c r="AJ88" s="27">
        <f t="shared" si="24"/>
        <v>268702.29304164</v>
      </c>
      <c r="AK88" s="2">
        <v>268702.29</v>
      </c>
      <c r="AL88" s="2">
        <v>736.17</v>
      </c>
      <c r="AM88" s="99" t="s">
        <v>464</v>
      </c>
      <c r="AN88" s="1">
        <v>1.0469</v>
      </c>
      <c r="AO88" s="291">
        <v>281304.43</v>
      </c>
      <c r="AP88" s="291">
        <v>770.7</v>
      </c>
      <c r="AQ88" s="99"/>
      <c r="AR88" s="179"/>
      <c r="AS88" s="426"/>
      <c r="AT88" s="426"/>
      <c r="AU88" s="426"/>
    </row>
    <row r="89" spans="1:47" ht="15" customHeight="1">
      <c r="A89" s="16" t="s">
        <v>301</v>
      </c>
      <c r="B89" s="8">
        <v>237064431</v>
      </c>
      <c r="C89" s="1" t="s">
        <v>10</v>
      </c>
      <c r="D89" s="6" t="s">
        <v>10</v>
      </c>
      <c r="E89" s="58">
        <v>37802</v>
      </c>
      <c r="F89" s="8">
        <v>1</v>
      </c>
      <c r="G89" s="8" t="s">
        <v>283</v>
      </c>
      <c r="H89" s="8">
        <v>198</v>
      </c>
      <c r="I89" s="19">
        <v>48380.88</v>
      </c>
      <c r="J89" s="73">
        <v>1.0143</v>
      </c>
      <c r="K89" s="2">
        <f t="shared" si="30"/>
        <v>49072.726584</v>
      </c>
      <c r="L89" s="21">
        <f t="shared" si="31"/>
        <v>247.84205345454544</v>
      </c>
      <c r="M89" s="20">
        <v>1.0183</v>
      </c>
      <c r="N89" s="21">
        <v>58088.92</v>
      </c>
      <c r="O89" s="21">
        <f t="shared" si="32"/>
        <v>293.37838383838385</v>
      </c>
      <c r="P89" s="53">
        <v>1.0132</v>
      </c>
      <c r="Q89" s="21">
        <f t="shared" si="33"/>
        <v>58855.693744000004</v>
      </c>
      <c r="R89" s="21">
        <f t="shared" si="34"/>
        <v>297.2509785050505</v>
      </c>
      <c r="S89" s="1">
        <v>1.0233</v>
      </c>
      <c r="T89" s="21">
        <f t="shared" si="19"/>
        <v>60227.03140823521</v>
      </c>
      <c r="U89" s="21">
        <f t="shared" si="20"/>
        <v>304.1769263042182</v>
      </c>
      <c r="V89" s="8">
        <v>1.0263</v>
      </c>
      <c r="W89" s="2">
        <v>61811</v>
      </c>
      <c r="X89" s="2">
        <f t="shared" si="21"/>
        <v>312.17676767676767</v>
      </c>
      <c r="Y89" s="13">
        <v>1.0272</v>
      </c>
      <c r="Z89" s="22">
        <v>63492.26</v>
      </c>
      <c r="AA89" s="22">
        <f t="shared" si="29"/>
        <v>320.6679797979798</v>
      </c>
      <c r="AB89" s="23">
        <v>1.0226</v>
      </c>
      <c r="AC89" s="2">
        <v>64927.19</v>
      </c>
      <c r="AD89" s="2">
        <v>327.92</v>
      </c>
      <c r="AE89" s="98">
        <v>1.0254</v>
      </c>
      <c r="AF89" s="3">
        <v>84776.57</v>
      </c>
      <c r="AG89" s="25">
        <f t="shared" si="23"/>
        <v>428.164494949495</v>
      </c>
      <c r="AH89" s="99">
        <v>44743</v>
      </c>
      <c r="AI89" s="26">
        <v>1.14</v>
      </c>
      <c r="AJ89" s="27">
        <f t="shared" si="24"/>
        <v>96645.2898</v>
      </c>
      <c r="AK89" s="2">
        <v>96645.29</v>
      </c>
      <c r="AL89" s="2">
        <v>488.11</v>
      </c>
      <c r="AM89" s="74">
        <v>44743</v>
      </c>
      <c r="AN89" s="1">
        <v>1.0469</v>
      </c>
      <c r="AO89" s="291">
        <v>101177.95</v>
      </c>
      <c r="AP89" s="291">
        <v>511</v>
      </c>
      <c r="AQ89" s="74">
        <v>44743</v>
      </c>
      <c r="AR89" s="179"/>
      <c r="AS89" s="426"/>
      <c r="AT89" s="426"/>
      <c r="AU89" s="426"/>
    </row>
    <row r="90" spans="1:47" ht="15" customHeight="1">
      <c r="A90" s="16" t="s">
        <v>301</v>
      </c>
      <c r="B90" s="8" t="s">
        <v>74</v>
      </c>
      <c r="C90" s="1" t="s">
        <v>10</v>
      </c>
      <c r="D90" s="6" t="s">
        <v>22</v>
      </c>
      <c r="E90" s="58">
        <v>37802</v>
      </c>
      <c r="F90" s="8">
        <v>2</v>
      </c>
      <c r="G90" s="8" t="s">
        <v>284</v>
      </c>
      <c r="H90" s="8">
        <v>198</v>
      </c>
      <c r="I90" s="19">
        <v>79212.42</v>
      </c>
      <c r="J90" s="73">
        <v>1.0143</v>
      </c>
      <c r="K90" s="2">
        <f t="shared" si="30"/>
        <v>80345.157606</v>
      </c>
      <c r="L90" s="21">
        <f t="shared" si="31"/>
        <v>405.78362427272725</v>
      </c>
      <c r="M90" s="20">
        <v>1.0183</v>
      </c>
      <c r="N90" s="21">
        <v>81815.47</v>
      </c>
      <c r="O90" s="21">
        <f t="shared" si="32"/>
        <v>413.20944444444444</v>
      </c>
      <c r="P90" s="1">
        <v>1.0151</v>
      </c>
      <c r="Q90" s="21">
        <f t="shared" si="33"/>
        <v>83050.883597</v>
      </c>
      <c r="R90" s="21">
        <f t="shared" si="34"/>
        <v>419.44890705555554</v>
      </c>
      <c r="S90" s="1">
        <v>1.0233</v>
      </c>
      <c r="T90" s="21">
        <f t="shared" si="19"/>
        <v>84985.9691848101</v>
      </c>
      <c r="U90" s="21">
        <f t="shared" si="20"/>
        <v>429.22206658995003</v>
      </c>
      <c r="V90" s="8">
        <v>1.0263</v>
      </c>
      <c r="W90" s="2">
        <v>87221.1</v>
      </c>
      <c r="X90" s="2">
        <f t="shared" si="21"/>
        <v>440.5106060606061</v>
      </c>
      <c r="Y90" s="13">
        <v>1.0272</v>
      </c>
      <c r="Z90" s="22">
        <v>89593.51</v>
      </c>
      <c r="AA90" s="22">
        <f t="shared" si="29"/>
        <v>452.4924747474747</v>
      </c>
      <c r="AB90" s="23">
        <v>1.0226</v>
      </c>
      <c r="AC90" s="2">
        <v>91618.32</v>
      </c>
      <c r="AD90" s="2">
        <v>462.72</v>
      </c>
      <c r="AE90" s="24">
        <v>1.0254</v>
      </c>
      <c r="AF90" s="3">
        <f aca="true" t="shared" si="41" ref="AF90:AF95">AC90*AE90</f>
        <v>93945.42532800001</v>
      </c>
      <c r="AG90" s="25">
        <f t="shared" si="23"/>
        <v>474.47184509090914</v>
      </c>
      <c r="AH90" s="31"/>
      <c r="AI90" s="26">
        <v>1.14</v>
      </c>
      <c r="AJ90" s="27">
        <f t="shared" si="24"/>
        <v>107097.78487392</v>
      </c>
      <c r="AK90" s="2">
        <v>107097.78</v>
      </c>
      <c r="AL90" s="2">
        <v>540.9</v>
      </c>
      <c r="AM90" s="79"/>
      <c r="AN90" s="1">
        <v>1.0469</v>
      </c>
      <c r="AO90" s="291">
        <v>112120.67</v>
      </c>
      <c r="AP90" s="291">
        <v>566.27</v>
      </c>
      <c r="AQ90" s="79"/>
      <c r="AR90" s="179"/>
      <c r="AS90" s="426"/>
      <c r="AT90" s="426"/>
      <c r="AU90" s="426"/>
    </row>
    <row r="91" spans="1:47" ht="15" customHeight="1">
      <c r="A91" s="16" t="s">
        <v>301</v>
      </c>
      <c r="B91" s="8" t="s">
        <v>74</v>
      </c>
      <c r="C91" s="1" t="s">
        <v>8</v>
      </c>
      <c r="D91" s="6" t="s">
        <v>27</v>
      </c>
      <c r="E91" s="58">
        <v>37802</v>
      </c>
      <c r="F91" s="8">
        <v>3</v>
      </c>
      <c r="G91" s="8" t="s">
        <v>285</v>
      </c>
      <c r="H91" s="8">
        <v>198</v>
      </c>
      <c r="I91" s="19">
        <v>86680.19</v>
      </c>
      <c r="J91" s="73">
        <v>1.0143</v>
      </c>
      <c r="K91" s="2">
        <f t="shared" si="30"/>
        <v>87919.716717</v>
      </c>
      <c r="L91" s="21">
        <f t="shared" si="31"/>
        <v>444.03897331818183</v>
      </c>
      <c r="M91" s="20">
        <v>1.0183</v>
      </c>
      <c r="N91" s="21">
        <v>106322.49</v>
      </c>
      <c r="O91" s="21">
        <f>N91/H91</f>
        <v>536.9822727272727</v>
      </c>
      <c r="P91" s="53">
        <v>1.0132</v>
      </c>
      <c r="Q91" s="21">
        <f t="shared" si="33"/>
        <v>107725.94686800001</v>
      </c>
      <c r="R91" s="21">
        <f t="shared" si="34"/>
        <v>544.0704387272727</v>
      </c>
      <c r="S91" s="1">
        <v>1.0233</v>
      </c>
      <c r="T91" s="21">
        <f t="shared" si="19"/>
        <v>110235.96143002443</v>
      </c>
      <c r="U91" s="21">
        <f t="shared" si="20"/>
        <v>556.7472799496184</v>
      </c>
      <c r="V91" s="8">
        <v>1.0263</v>
      </c>
      <c r="W91" s="2">
        <v>113135.17</v>
      </c>
      <c r="X91" s="2">
        <f t="shared" si="21"/>
        <v>571.3897474747474</v>
      </c>
      <c r="Y91" s="13">
        <v>1.0272</v>
      </c>
      <c r="Z91" s="22">
        <v>116212.45</v>
      </c>
      <c r="AA91" s="22">
        <f t="shared" si="29"/>
        <v>586.9315656565657</v>
      </c>
      <c r="AB91" s="23">
        <v>1.0226</v>
      </c>
      <c r="AC91" s="2">
        <v>118838.85</v>
      </c>
      <c r="AD91" s="2">
        <v>600.2</v>
      </c>
      <c r="AE91" s="24">
        <v>1.0254</v>
      </c>
      <c r="AF91" s="3">
        <f t="shared" si="41"/>
        <v>121857.35679000002</v>
      </c>
      <c r="AG91" s="25">
        <f t="shared" si="23"/>
        <v>615.441195909091</v>
      </c>
      <c r="AH91" s="31"/>
      <c r="AI91" s="26">
        <v>1.14</v>
      </c>
      <c r="AJ91" s="27">
        <f t="shared" si="24"/>
        <v>138917.38674060002</v>
      </c>
      <c r="AK91" s="2">
        <v>138917.39</v>
      </c>
      <c r="AL91" s="2">
        <v>701.6</v>
      </c>
      <c r="AM91" s="79"/>
      <c r="AN91" s="1">
        <v>1.0469</v>
      </c>
      <c r="AO91" s="291">
        <v>145432.62</v>
      </c>
      <c r="AP91" s="291">
        <v>734.51</v>
      </c>
      <c r="AQ91" s="79"/>
      <c r="AR91" s="179"/>
      <c r="AS91" s="426"/>
      <c r="AT91" s="426"/>
      <c r="AU91" s="426"/>
    </row>
    <row r="92" spans="1:47" ht="15" customHeight="1">
      <c r="A92" s="16" t="s">
        <v>301</v>
      </c>
      <c r="B92" s="8" t="s">
        <v>74</v>
      </c>
      <c r="C92" s="1" t="s">
        <v>8</v>
      </c>
      <c r="D92" s="6" t="s">
        <v>274</v>
      </c>
      <c r="E92" s="58">
        <v>37802</v>
      </c>
      <c r="F92" s="18" t="s">
        <v>286</v>
      </c>
      <c r="G92" s="8" t="s">
        <v>275</v>
      </c>
      <c r="H92" s="8">
        <v>365</v>
      </c>
      <c r="I92" s="19">
        <v>254468.9</v>
      </c>
      <c r="J92" s="73">
        <v>1.0143</v>
      </c>
      <c r="K92" s="2">
        <f t="shared" si="30"/>
        <v>258107.80526999998</v>
      </c>
      <c r="L92" s="21">
        <f t="shared" si="31"/>
        <v>707.1446719726027</v>
      </c>
      <c r="M92" s="20">
        <v>1.0183</v>
      </c>
      <c r="N92" s="21">
        <v>322099</v>
      </c>
      <c r="O92" s="21">
        <f t="shared" si="32"/>
        <v>882.4630136986301</v>
      </c>
      <c r="P92" s="53">
        <v>1.0132</v>
      </c>
      <c r="Q92" s="21">
        <f t="shared" si="33"/>
        <v>326350.70680000004</v>
      </c>
      <c r="R92" s="21">
        <f t="shared" si="34"/>
        <v>894.1115254794522</v>
      </c>
      <c r="S92" s="1">
        <v>1.0233</v>
      </c>
      <c r="T92" s="21">
        <f t="shared" si="19"/>
        <v>333954.67826844007</v>
      </c>
      <c r="U92" s="21">
        <f t="shared" si="20"/>
        <v>914.9443240231235</v>
      </c>
      <c r="V92" s="8">
        <v>1.0263</v>
      </c>
      <c r="W92" s="2">
        <v>342737.69</v>
      </c>
      <c r="X92" s="2">
        <f t="shared" si="21"/>
        <v>939.0073698630137</v>
      </c>
      <c r="Y92" s="13">
        <v>1.0272</v>
      </c>
      <c r="Z92" s="22">
        <v>352060.16</v>
      </c>
      <c r="AA92" s="22">
        <f t="shared" si="29"/>
        <v>964.5483835616437</v>
      </c>
      <c r="AB92" s="23">
        <v>1.0226</v>
      </c>
      <c r="AC92" s="2">
        <v>360016.72</v>
      </c>
      <c r="AD92" s="2">
        <v>986.35</v>
      </c>
      <c r="AE92" s="24">
        <v>1.0254</v>
      </c>
      <c r="AF92" s="3">
        <v>422051.02</v>
      </c>
      <c r="AG92" s="25">
        <f t="shared" si="23"/>
        <v>1156.3041643835618</v>
      </c>
      <c r="AH92" s="31">
        <v>44743</v>
      </c>
      <c r="AI92" s="26">
        <v>1.14</v>
      </c>
      <c r="AJ92" s="27">
        <f t="shared" si="24"/>
        <v>481138.1628</v>
      </c>
      <c r="AK92" s="2">
        <v>481138.16</v>
      </c>
      <c r="AL92" s="2">
        <v>1318.19</v>
      </c>
      <c r="AM92" s="79">
        <v>44743</v>
      </c>
      <c r="AN92" s="1">
        <v>1.0469</v>
      </c>
      <c r="AO92" s="291">
        <v>503703.54</v>
      </c>
      <c r="AP92" s="291">
        <v>1380.01</v>
      </c>
      <c r="AQ92" s="79">
        <v>44743</v>
      </c>
      <c r="AR92" s="179"/>
      <c r="AS92" s="426"/>
      <c r="AT92" s="426"/>
      <c r="AU92" s="426"/>
    </row>
    <row r="93" spans="1:47" ht="15" customHeight="1">
      <c r="A93" s="16" t="s">
        <v>301</v>
      </c>
      <c r="B93" s="8" t="s">
        <v>74</v>
      </c>
      <c r="C93" s="1" t="s">
        <v>115</v>
      </c>
      <c r="D93" s="6" t="s">
        <v>274</v>
      </c>
      <c r="E93" s="58">
        <v>37802</v>
      </c>
      <c r="F93" s="8" t="s">
        <v>298</v>
      </c>
      <c r="G93" s="8" t="s">
        <v>461</v>
      </c>
      <c r="H93" s="8">
        <v>216</v>
      </c>
      <c r="I93" s="19"/>
      <c r="J93" s="73"/>
      <c r="K93" s="2"/>
      <c r="L93" s="21"/>
      <c r="M93" s="20"/>
      <c r="N93" s="21"/>
      <c r="O93" s="21"/>
      <c r="P93" s="53"/>
      <c r="Q93" s="21"/>
      <c r="R93" s="21"/>
      <c r="T93" s="21"/>
      <c r="U93" s="21"/>
      <c r="V93" s="8"/>
      <c r="Y93" s="13"/>
      <c r="AA93" s="22"/>
      <c r="AB93" s="14">
        <v>1.0182</v>
      </c>
      <c r="AC93" s="2">
        <f>AB93*150540.76</f>
        <v>153280.60183200001</v>
      </c>
      <c r="AD93" s="2">
        <f>153280.6/216</f>
        <v>709.6324074074074</v>
      </c>
      <c r="AE93" s="24">
        <v>1.0254</v>
      </c>
      <c r="AF93" s="3">
        <f t="shared" si="41"/>
        <v>157173.92911853283</v>
      </c>
      <c r="AG93" s="25">
        <f t="shared" si="23"/>
        <v>727.6570792524668</v>
      </c>
      <c r="AH93" s="79"/>
      <c r="AI93" s="26">
        <v>1.14</v>
      </c>
      <c r="AJ93" s="27">
        <f t="shared" si="24"/>
        <v>179178.27919512743</v>
      </c>
      <c r="AK93" s="2">
        <v>179178.28</v>
      </c>
      <c r="AL93" s="2">
        <v>829.53</v>
      </c>
      <c r="AM93" s="79"/>
      <c r="AN93" s="1">
        <v>1.0469</v>
      </c>
      <c r="AO93" s="291">
        <v>187581.74</v>
      </c>
      <c r="AP93" s="291">
        <v>868.43</v>
      </c>
      <c r="AQ93" s="79"/>
      <c r="AR93" s="179"/>
      <c r="AS93" s="426"/>
      <c r="AT93" s="426"/>
      <c r="AU93" s="426"/>
    </row>
    <row r="94" spans="1:47" ht="15" customHeight="1">
      <c r="A94" s="142" t="s">
        <v>75</v>
      </c>
      <c r="B94" s="143" t="s">
        <v>430</v>
      </c>
      <c r="C94" s="144" t="s">
        <v>10</v>
      </c>
      <c r="D94" s="198" t="s">
        <v>267</v>
      </c>
      <c r="E94" s="145">
        <v>37802</v>
      </c>
      <c r="F94" s="146">
        <v>2</v>
      </c>
      <c r="G94" s="147" t="s">
        <v>182</v>
      </c>
      <c r="H94" s="146">
        <v>180</v>
      </c>
      <c r="I94" s="148">
        <v>62477.58</v>
      </c>
      <c r="J94" s="149">
        <v>1.0143</v>
      </c>
      <c r="K94" s="148">
        <v>69813.17</v>
      </c>
      <c r="L94" s="148">
        <f t="shared" si="31"/>
        <v>387.85094444444445</v>
      </c>
      <c r="M94" s="149">
        <v>1.0183</v>
      </c>
      <c r="N94" s="148">
        <v>71090.75</v>
      </c>
      <c r="O94" s="148">
        <f t="shared" si="32"/>
        <v>394.9486111111111</v>
      </c>
      <c r="P94" s="150">
        <v>1.0151</v>
      </c>
      <c r="Q94" s="148">
        <f t="shared" si="33"/>
        <v>72164.22032499999</v>
      </c>
      <c r="R94" s="148">
        <f t="shared" si="34"/>
        <v>400.9123351388888</v>
      </c>
      <c r="S94" s="151">
        <v>1.0233</v>
      </c>
      <c r="T94" s="152">
        <f t="shared" si="19"/>
        <v>73845.6466585725</v>
      </c>
      <c r="U94" s="152">
        <f>T94/H94</f>
        <v>410.253592547625</v>
      </c>
      <c r="V94" s="146">
        <v>1.0263</v>
      </c>
      <c r="W94" s="153">
        <v>87317.41</v>
      </c>
      <c r="X94" s="153">
        <f t="shared" si="21"/>
        <v>485.09672222222224</v>
      </c>
      <c r="Y94" s="154">
        <v>1.0194</v>
      </c>
      <c r="Z94" s="155">
        <v>89011.37</v>
      </c>
      <c r="AA94" s="155">
        <f t="shared" si="29"/>
        <v>494.5076111111111</v>
      </c>
      <c r="AB94" s="156">
        <v>1.0226</v>
      </c>
      <c r="AC94" s="153">
        <v>105313.71</v>
      </c>
      <c r="AD94" s="153">
        <v>585.08</v>
      </c>
      <c r="AE94" s="157">
        <v>1.0254</v>
      </c>
      <c r="AF94" s="158">
        <v>110429.22</v>
      </c>
      <c r="AG94" s="159">
        <f>AF94/H94</f>
        <v>613.4956666666667</v>
      </c>
      <c r="AH94" s="160">
        <v>5</v>
      </c>
      <c r="AI94" s="161">
        <v>1.14</v>
      </c>
      <c r="AJ94" s="162">
        <f t="shared" si="24"/>
        <v>125889.31079999999</v>
      </c>
      <c r="AK94" s="153">
        <v>125889.31</v>
      </c>
      <c r="AL94" s="153">
        <v>699.38</v>
      </c>
      <c r="AM94" s="160"/>
      <c r="AN94" s="1">
        <v>1.0469</v>
      </c>
      <c r="AO94" s="291">
        <v>131793.52</v>
      </c>
      <c r="AP94" s="291">
        <v>732.19</v>
      </c>
      <c r="AQ94" s="160"/>
      <c r="AR94" s="179"/>
      <c r="AS94" s="426"/>
      <c r="AT94" s="426"/>
      <c r="AU94" s="426"/>
    </row>
    <row r="95" spans="1:47" s="101" customFormat="1" ht="15" customHeight="1" thickBot="1">
      <c r="A95" s="437" t="s">
        <v>258</v>
      </c>
      <c r="B95" s="438">
        <v>237068067</v>
      </c>
      <c r="C95" s="439" t="s">
        <v>10</v>
      </c>
      <c r="D95" s="415" t="s">
        <v>309</v>
      </c>
      <c r="E95" s="226">
        <v>37802</v>
      </c>
      <c r="F95" s="414" t="s">
        <v>251</v>
      </c>
      <c r="G95" s="223" t="s">
        <v>183</v>
      </c>
      <c r="H95" s="414">
        <v>180</v>
      </c>
      <c r="I95" s="228">
        <v>40300.16</v>
      </c>
      <c r="J95" s="229">
        <v>1.0143</v>
      </c>
      <c r="K95" s="228">
        <f t="shared" si="30"/>
        <v>40876.452288</v>
      </c>
      <c r="L95" s="228">
        <f t="shared" si="31"/>
        <v>227.0914016</v>
      </c>
      <c r="M95" s="229">
        <v>1.0183</v>
      </c>
      <c r="N95" s="228">
        <v>41624.49</v>
      </c>
      <c r="O95" s="228">
        <f t="shared" si="32"/>
        <v>231.24716666666666</v>
      </c>
      <c r="P95" s="224">
        <v>1.0151</v>
      </c>
      <c r="Q95" s="228">
        <f t="shared" si="33"/>
        <v>42253.019798999994</v>
      </c>
      <c r="R95" s="228">
        <f t="shared" si="34"/>
        <v>234.7389988833333</v>
      </c>
      <c r="S95" s="253">
        <v>1.0233</v>
      </c>
      <c r="T95" s="440">
        <v>54848.88</v>
      </c>
      <c r="U95" s="440">
        <v>304.72</v>
      </c>
      <c r="V95" s="414">
        <v>1.016</v>
      </c>
      <c r="W95" s="231">
        <v>55726.46</v>
      </c>
      <c r="X95" s="231">
        <f t="shared" si="21"/>
        <v>309.59144444444445</v>
      </c>
      <c r="Y95" s="232">
        <v>1.0272</v>
      </c>
      <c r="Z95" s="233">
        <v>57242.22</v>
      </c>
      <c r="AA95" s="233">
        <f t="shared" si="29"/>
        <v>318.01233333333334</v>
      </c>
      <c r="AB95" s="234">
        <v>1.0226</v>
      </c>
      <c r="AC95" s="231">
        <v>58535.89</v>
      </c>
      <c r="AD95" s="231">
        <v>325.2</v>
      </c>
      <c r="AE95" s="441">
        <v>1.0254</v>
      </c>
      <c r="AF95" s="236">
        <f t="shared" si="41"/>
        <v>60022.701606</v>
      </c>
      <c r="AG95" s="237">
        <f t="shared" si="23"/>
        <v>333.4594533666667</v>
      </c>
      <c r="AH95" s="442"/>
      <c r="AI95" s="443">
        <v>1.14</v>
      </c>
      <c r="AJ95" s="240">
        <f t="shared" si="24"/>
        <v>68425.87983084</v>
      </c>
      <c r="AK95" s="231">
        <v>68425.88</v>
      </c>
      <c r="AL95" s="231">
        <v>380.14</v>
      </c>
      <c r="AM95" s="444"/>
      <c r="AN95" s="253">
        <v>1.0469</v>
      </c>
      <c r="AO95" s="412">
        <v>71635.05</v>
      </c>
      <c r="AP95" s="412">
        <v>397.97</v>
      </c>
      <c r="AQ95" s="425"/>
      <c r="AR95" s="179"/>
      <c r="AS95" s="426"/>
      <c r="AT95" s="426"/>
      <c r="AU95" s="426"/>
    </row>
    <row r="96" spans="1:47" ht="15" customHeight="1">
      <c r="A96" s="329" t="s">
        <v>483</v>
      </c>
      <c r="B96" s="330"/>
      <c r="C96" s="428" t="s">
        <v>0</v>
      </c>
      <c r="D96" s="332" t="s">
        <v>1</v>
      </c>
      <c r="E96" s="428" t="s">
        <v>227</v>
      </c>
      <c r="F96" s="333" t="s">
        <v>2</v>
      </c>
      <c r="G96" s="428" t="s">
        <v>372</v>
      </c>
      <c r="H96" s="428" t="s">
        <v>3</v>
      </c>
      <c r="I96" s="334" t="s">
        <v>315</v>
      </c>
      <c r="J96" s="335" t="s">
        <v>316</v>
      </c>
      <c r="K96" s="428"/>
      <c r="L96" s="428"/>
      <c r="M96" s="335" t="s">
        <v>316</v>
      </c>
      <c r="N96" s="434" t="s">
        <v>399</v>
      </c>
      <c r="O96" s="434"/>
      <c r="P96" s="335" t="s">
        <v>316</v>
      </c>
      <c r="Q96" s="434" t="s">
        <v>404</v>
      </c>
      <c r="R96" s="434"/>
      <c r="S96" s="428" t="s">
        <v>316</v>
      </c>
      <c r="T96" s="428" t="s">
        <v>410</v>
      </c>
      <c r="U96" s="428"/>
      <c r="V96" s="428" t="s">
        <v>316</v>
      </c>
      <c r="W96" s="430" t="s">
        <v>415</v>
      </c>
      <c r="X96" s="430"/>
      <c r="Y96" s="337"/>
      <c r="Z96" s="430" t="s">
        <v>422</v>
      </c>
      <c r="AA96" s="430"/>
      <c r="AB96" s="338"/>
      <c r="AC96" s="430" t="s">
        <v>456</v>
      </c>
      <c r="AD96" s="430"/>
      <c r="AE96" s="338"/>
      <c r="AF96" s="430" t="s">
        <v>471</v>
      </c>
      <c r="AG96" s="430"/>
      <c r="AH96" s="338"/>
      <c r="AI96" s="338"/>
      <c r="AJ96" s="338"/>
      <c r="AK96" s="430" t="s">
        <v>480</v>
      </c>
      <c r="AL96" s="430"/>
      <c r="AM96" s="338"/>
      <c r="AN96" s="338" t="s">
        <v>481</v>
      </c>
      <c r="AO96" s="435" t="s">
        <v>513</v>
      </c>
      <c r="AP96" s="436"/>
      <c r="AQ96" s="201"/>
      <c r="AR96" s="179"/>
      <c r="AS96" s="426"/>
      <c r="AT96" s="426"/>
      <c r="AU96" s="426"/>
    </row>
    <row r="97" spans="1:47" ht="15" customHeight="1" thickBot="1">
      <c r="A97" s="339"/>
      <c r="B97" s="340"/>
      <c r="C97" s="341" t="s">
        <v>4</v>
      </c>
      <c r="D97" s="342" t="s">
        <v>5</v>
      </c>
      <c r="E97" s="341"/>
      <c r="F97" s="343" t="s">
        <v>224</v>
      </c>
      <c r="G97" s="341" t="s">
        <v>0</v>
      </c>
      <c r="H97" s="341" t="s">
        <v>6</v>
      </c>
      <c r="I97" s="344" t="s">
        <v>310</v>
      </c>
      <c r="J97" s="344"/>
      <c r="K97" s="341" t="s">
        <v>315</v>
      </c>
      <c r="L97" s="341"/>
      <c r="M97" s="341" t="s">
        <v>310</v>
      </c>
      <c r="N97" s="341" t="s">
        <v>310</v>
      </c>
      <c r="O97" s="341" t="s">
        <v>311</v>
      </c>
      <c r="P97" s="341" t="s">
        <v>310</v>
      </c>
      <c r="Q97" s="341" t="s">
        <v>310</v>
      </c>
      <c r="R97" s="341" t="s">
        <v>311</v>
      </c>
      <c r="S97" s="341"/>
      <c r="T97" s="341" t="s">
        <v>310</v>
      </c>
      <c r="U97" s="341" t="s">
        <v>311</v>
      </c>
      <c r="V97" s="341" t="s">
        <v>416</v>
      </c>
      <c r="W97" s="345" t="s">
        <v>310</v>
      </c>
      <c r="X97" s="345" t="s">
        <v>311</v>
      </c>
      <c r="Y97" s="346" t="s">
        <v>457</v>
      </c>
      <c r="Z97" s="345" t="s">
        <v>310</v>
      </c>
      <c r="AA97" s="345" t="s">
        <v>311</v>
      </c>
      <c r="AB97" s="347" t="s">
        <v>457</v>
      </c>
      <c r="AC97" s="345" t="s">
        <v>310</v>
      </c>
      <c r="AD97" s="345" t="s">
        <v>311</v>
      </c>
      <c r="AE97" s="347" t="s">
        <v>457</v>
      </c>
      <c r="AF97" s="348" t="s">
        <v>315</v>
      </c>
      <c r="AG97" s="345" t="s">
        <v>311</v>
      </c>
      <c r="AH97" s="349"/>
      <c r="AI97" s="349" t="s">
        <v>481</v>
      </c>
      <c r="AJ97" s="350" t="s">
        <v>315</v>
      </c>
      <c r="AK97" s="345" t="s">
        <v>310</v>
      </c>
      <c r="AL97" s="345" t="s">
        <v>311</v>
      </c>
      <c r="AM97" s="349"/>
      <c r="AN97" s="350"/>
      <c r="AO97" s="351" t="s">
        <v>310</v>
      </c>
      <c r="AP97" s="352" t="s">
        <v>311</v>
      </c>
      <c r="AQ97" s="201"/>
      <c r="AR97" s="179"/>
      <c r="AS97" s="426"/>
      <c r="AT97" s="426"/>
      <c r="AU97" s="426"/>
    </row>
    <row r="98" spans="1:47" ht="16.5" customHeight="1">
      <c r="A98" s="202" t="s">
        <v>360</v>
      </c>
      <c r="B98" s="203">
        <v>42109859</v>
      </c>
      <c r="C98" s="204" t="s">
        <v>10</v>
      </c>
      <c r="D98" s="279" t="s">
        <v>377</v>
      </c>
      <c r="E98" s="205">
        <v>41820</v>
      </c>
      <c r="F98" s="206" t="s">
        <v>383</v>
      </c>
      <c r="G98" s="203" t="s">
        <v>378</v>
      </c>
      <c r="H98" s="203">
        <v>241</v>
      </c>
      <c r="I98" s="207">
        <v>92713.97</v>
      </c>
      <c r="J98" s="208">
        <v>1.0143</v>
      </c>
      <c r="K98" s="207">
        <f>I98*J98</f>
        <v>94039.779771</v>
      </c>
      <c r="L98" s="207">
        <f aca="true" t="shared" si="42" ref="L98:L114">K98/H98</f>
        <v>390.20655506639</v>
      </c>
      <c r="M98" s="208">
        <v>1.0183</v>
      </c>
      <c r="N98" s="207">
        <v>95760.71</v>
      </c>
      <c r="O98" s="207">
        <f aca="true" t="shared" si="43" ref="O98:O123">N98/H98</f>
        <v>397.3473443983403</v>
      </c>
      <c r="P98" s="204">
        <v>1.0151</v>
      </c>
      <c r="Q98" s="207">
        <f aca="true" t="shared" si="44" ref="Q98:Q123">N98*P98</f>
        <v>97206.696721</v>
      </c>
      <c r="R98" s="207">
        <f aca="true" t="shared" si="45" ref="R98:R107">Q98/H98</f>
        <v>403.3472892987552</v>
      </c>
      <c r="S98" s="209">
        <v>1.0233</v>
      </c>
      <c r="T98" s="207">
        <f>S98*Q98</f>
        <v>99471.61275459931</v>
      </c>
      <c r="U98" s="207">
        <f>T98/H98</f>
        <v>412.7452811394162</v>
      </c>
      <c r="V98" s="210">
        <v>1.0263</v>
      </c>
      <c r="W98" s="211">
        <v>113321.6</v>
      </c>
      <c r="X98" s="211">
        <f aca="true" t="shared" si="46" ref="X98:X128">W98/H98</f>
        <v>470.21410788381746</v>
      </c>
      <c r="Y98" s="212">
        <v>1.0272</v>
      </c>
      <c r="Z98" s="213">
        <v>116403.95</v>
      </c>
      <c r="AA98" s="214">
        <f aca="true" t="shared" si="47" ref="AA98:AA133">Z98/H98</f>
        <v>483.00394190871367</v>
      </c>
      <c r="AB98" s="215">
        <v>1.0226</v>
      </c>
      <c r="AC98" s="211">
        <v>119034.68</v>
      </c>
      <c r="AD98" s="211">
        <v>493.92</v>
      </c>
      <c r="AE98" s="216">
        <v>1.0254</v>
      </c>
      <c r="AF98" s="217">
        <f aca="true" t="shared" si="48" ref="AF98:AF141">AC98*AE98</f>
        <v>122058.16087200001</v>
      </c>
      <c r="AG98" s="218">
        <f aca="true" t="shared" si="49" ref="AG98:AG119">AF98/H98</f>
        <v>506.46539780912866</v>
      </c>
      <c r="AH98" s="219"/>
      <c r="AI98" s="220">
        <v>1.14</v>
      </c>
      <c r="AJ98" s="221">
        <f aca="true" t="shared" si="50" ref="AJ98:AJ141">AI98*AF98</f>
        <v>139146.30339408</v>
      </c>
      <c r="AK98" s="211">
        <v>139146.3</v>
      </c>
      <c r="AL98" s="211">
        <v>577.3705535024067</v>
      </c>
      <c r="AM98" s="219"/>
      <c r="AN98" s="209">
        <v>1.0469</v>
      </c>
      <c r="AO98" s="328">
        <v>145672.26</v>
      </c>
      <c r="AP98" s="328">
        <v>604.45</v>
      </c>
      <c r="AQ98" s="31"/>
      <c r="AR98" s="179"/>
      <c r="AS98" s="426"/>
      <c r="AT98" s="426"/>
      <c r="AU98" s="426"/>
    </row>
    <row r="99" spans="1:47" ht="15">
      <c r="A99" s="16" t="s">
        <v>360</v>
      </c>
      <c r="B99" s="8" t="s">
        <v>79</v>
      </c>
      <c r="C99" s="1" t="s">
        <v>8</v>
      </c>
      <c r="D99" s="6" t="s">
        <v>376</v>
      </c>
      <c r="E99" s="58">
        <v>37802</v>
      </c>
      <c r="F99" s="8">
        <v>4</v>
      </c>
      <c r="G99" s="8" t="s">
        <v>186</v>
      </c>
      <c r="H99" s="8">
        <v>365</v>
      </c>
      <c r="I99" s="19">
        <v>209391.5</v>
      </c>
      <c r="J99" s="73">
        <v>1.0143</v>
      </c>
      <c r="K99" s="2">
        <f>I99*J99</f>
        <v>212385.79845</v>
      </c>
      <c r="L99" s="21">
        <f t="shared" si="42"/>
        <v>581.8788998630137</v>
      </c>
      <c r="M99" s="20">
        <v>1.0183</v>
      </c>
      <c r="N99" s="2">
        <v>216272.46</v>
      </c>
      <c r="O99" s="2">
        <f t="shared" si="43"/>
        <v>592.5272876712329</v>
      </c>
      <c r="P99" s="1">
        <v>1.0151</v>
      </c>
      <c r="Q99" s="21">
        <f t="shared" si="44"/>
        <v>219538.17414599998</v>
      </c>
      <c r="R99" s="21">
        <f t="shared" si="45"/>
        <v>601.4744497150684</v>
      </c>
      <c r="S99" s="1">
        <v>1.0233</v>
      </c>
      <c r="T99" s="19">
        <f aca="true" t="shared" si="51" ref="T99:T141">S99*Q99</f>
        <v>224653.4136036018</v>
      </c>
      <c r="U99" s="19">
        <f aca="true" t="shared" si="52" ref="U99:U156">T99/H99</f>
        <v>615.4888043934296</v>
      </c>
      <c r="V99" s="8">
        <v>1.0263</v>
      </c>
      <c r="W99" s="2">
        <v>245470.13</v>
      </c>
      <c r="X99" s="2">
        <f t="shared" si="46"/>
        <v>672.5209041095891</v>
      </c>
      <c r="Y99" s="13">
        <v>1.0272</v>
      </c>
      <c r="Z99" s="21">
        <v>252146.92</v>
      </c>
      <c r="AA99" s="22">
        <f t="shared" si="47"/>
        <v>690.8134794520548</v>
      </c>
      <c r="AB99" s="23">
        <v>1.0226</v>
      </c>
      <c r="AC99" s="2">
        <v>257845.44</v>
      </c>
      <c r="AD99" s="2">
        <v>706.43</v>
      </c>
      <c r="AE99" s="24">
        <v>1.0254</v>
      </c>
      <c r="AF99" s="3">
        <f t="shared" si="48"/>
        <v>264394.71417600004</v>
      </c>
      <c r="AG99" s="25">
        <f t="shared" si="49"/>
        <v>724.3690799342467</v>
      </c>
      <c r="AH99" s="31"/>
      <c r="AI99" s="26">
        <v>1.14</v>
      </c>
      <c r="AJ99" s="27">
        <f t="shared" si="50"/>
        <v>301409.97416064003</v>
      </c>
      <c r="AK99" s="2">
        <v>301409.97</v>
      </c>
      <c r="AL99" s="2">
        <v>825.7807511250412</v>
      </c>
      <c r="AM99" s="31"/>
      <c r="AN99" s="1">
        <v>1.0469</v>
      </c>
      <c r="AO99" s="291">
        <v>315546.1</v>
      </c>
      <c r="AP99" s="291">
        <v>864.51</v>
      </c>
      <c r="AQ99" s="31"/>
      <c r="AR99" s="179"/>
      <c r="AS99" s="426"/>
      <c r="AT99" s="426"/>
      <c r="AU99" s="426"/>
    </row>
    <row r="100" spans="1:47" ht="15" customHeight="1">
      <c r="A100" s="16" t="s">
        <v>76</v>
      </c>
      <c r="B100" s="8">
        <v>42381515</v>
      </c>
      <c r="C100" s="1" t="s">
        <v>10</v>
      </c>
      <c r="D100" s="6" t="s">
        <v>77</v>
      </c>
      <c r="E100" s="58">
        <v>37802</v>
      </c>
      <c r="F100" s="8">
        <v>1</v>
      </c>
      <c r="G100" s="8" t="s">
        <v>184</v>
      </c>
      <c r="H100" s="8">
        <v>180</v>
      </c>
      <c r="I100" s="29">
        <v>58261.93</v>
      </c>
      <c r="J100" s="95">
        <v>1.0143</v>
      </c>
      <c r="K100" s="2">
        <f>I100*J100</f>
        <v>59095.075598999996</v>
      </c>
      <c r="L100" s="2">
        <f t="shared" si="42"/>
        <v>328.30597554999997</v>
      </c>
      <c r="M100" s="20">
        <v>1.0183</v>
      </c>
      <c r="N100" s="2">
        <v>60176.52</v>
      </c>
      <c r="O100" s="2">
        <f t="shared" si="43"/>
        <v>334.31399999999996</v>
      </c>
      <c r="P100" s="1">
        <v>1.0151</v>
      </c>
      <c r="Q100" s="21">
        <f t="shared" si="44"/>
        <v>61085.18545199999</v>
      </c>
      <c r="R100" s="21">
        <f t="shared" si="45"/>
        <v>339.3621413999999</v>
      </c>
      <c r="S100" s="1">
        <v>1.0233</v>
      </c>
      <c r="T100" s="19">
        <f t="shared" si="51"/>
        <v>62508.4702730316</v>
      </c>
      <c r="U100" s="19">
        <f t="shared" si="52"/>
        <v>347.26927929462</v>
      </c>
      <c r="V100" s="8">
        <v>1.0263</v>
      </c>
      <c r="W100" s="2">
        <v>64152.44</v>
      </c>
      <c r="X100" s="2">
        <f t="shared" si="46"/>
        <v>356.4024444444445</v>
      </c>
      <c r="Y100" s="13">
        <v>1.0272</v>
      </c>
      <c r="Z100" s="22">
        <v>65897.39</v>
      </c>
      <c r="AA100" s="22">
        <f t="shared" si="47"/>
        <v>366.0966111111111</v>
      </c>
      <c r="AB100" s="23">
        <v>1.0226</v>
      </c>
      <c r="AC100" s="2">
        <v>67386.67</v>
      </c>
      <c r="AD100" s="2">
        <v>374.37</v>
      </c>
      <c r="AE100" s="24">
        <v>1.0254</v>
      </c>
      <c r="AF100" s="3">
        <f t="shared" si="48"/>
        <v>69098.29141800001</v>
      </c>
      <c r="AG100" s="25">
        <f t="shared" si="49"/>
        <v>383.87939676666673</v>
      </c>
      <c r="AH100" s="31"/>
      <c r="AI100" s="26">
        <v>1.14</v>
      </c>
      <c r="AJ100" s="27">
        <f t="shared" si="50"/>
        <v>78772.05221652001</v>
      </c>
      <c r="AK100" s="2">
        <v>78772.05</v>
      </c>
      <c r="AL100" s="2">
        <v>437.62251231400006</v>
      </c>
      <c r="AM100" s="31"/>
      <c r="AN100" s="1">
        <v>1.0469</v>
      </c>
      <c r="AO100" s="291">
        <v>82466.46</v>
      </c>
      <c r="AP100" s="291">
        <v>458.15</v>
      </c>
      <c r="AQ100" s="31"/>
      <c r="AR100" s="179"/>
      <c r="AS100" s="426"/>
      <c r="AT100" s="426"/>
      <c r="AU100" s="426"/>
    </row>
    <row r="101" spans="1:47" ht="15" customHeight="1">
      <c r="A101" s="16" t="s">
        <v>76</v>
      </c>
      <c r="B101" s="8">
        <v>42381515</v>
      </c>
      <c r="C101" s="1" t="s">
        <v>36</v>
      </c>
      <c r="D101" s="6" t="s">
        <v>78</v>
      </c>
      <c r="E101" s="58">
        <v>37802</v>
      </c>
      <c r="F101" s="8">
        <v>2</v>
      </c>
      <c r="G101" s="8" t="s">
        <v>185</v>
      </c>
      <c r="H101" s="8">
        <v>20</v>
      </c>
      <c r="I101" s="29">
        <v>5381.65</v>
      </c>
      <c r="J101" s="95">
        <v>1.0143</v>
      </c>
      <c r="K101" s="2">
        <f>I101*J101</f>
        <v>5458.6075949999995</v>
      </c>
      <c r="L101" s="2">
        <f t="shared" si="42"/>
        <v>272.93037975</v>
      </c>
      <c r="M101" s="20">
        <v>1.0183</v>
      </c>
      <c r="N101" s="2">
        <v>5558.5</v>
      </c>
      <c r="O101" s="2">
        <f t="shared" si="43"/>
        <v>277.925</v>
      </c>
      <c r="P101" s="1">
        <v>1.0151</v>
      </c>
      <c r="Q101" s="21">
        <f t="shared" si="44"/>
        <v>5642.433349999999</v>
      </c>
      <c r="R101" s="21">
        <f t="shared" si="45"/>
        <v>282.12166749999994</v>
      </c>
      <c r="S101" s="1">
        <v>1.0233</v>
      </c>
      <c r="T101" s="19">
        <f t="shared" si="51"/>
        <v>5773.9020470549995</v>
      </c>
      <c r="U101" s="19">
        <f t="shared" si="52"/>
        <v>288.69510235275</v>
      </c>
      <c r="V101" s="8">
        <v>1.0263</v>
      </c>
      <c r="W101" s="2">
        <v>5925.76</v>
      </c>
      <c r="X101" s="2">
        <f t="shared" si="46"/>
        <v>296.288</v>
      </c>
      <c r="Y101" s="13">
        <v>1.0272</v>
      </c>
      <c r="Z101" s="22">
        <v>6086.94</v>
      </c>
      <c r="AA101" s="22">
        <f t="shared" si="47"/>
        <v>304.347</v>
      </c>
      <c r="AB101" s="23">
        <v>1.0226</v>
      </c>
      <c r="AC101" s="2">
        <v>6224.5</v>
      </c>
      <c r="AD101" s="2">
        <v>311.23</v>
      </c>
      <c r="AE101" s="24">
        <v>1.0254</v>
      </c>
      <c r="AF101" s="3">
        <f t="shared" si="48"/>
        <v>6382.6023000000005</v>
      </c>
      <c r="AG101" s="25">
        <f t="shared" si="49"/>
        <v>319.13011500000005</v>
      </c>
      <c r="AH101" s="31"/>
      <c r="AI101" s="26">
        <v>1.14</v>
      </c>
      <c r="AJ101" s="27">
        <f t="shared" si="50"/>
        <v>7276.166622</v>
      </c>
      <c r="AK101" s="2">
        <v>7276.17</v>
      </c>
      <c r="AL101" s="2">
        <v>363.8083311</v>
      </c>
      <c r="AM101" s="31"/>
      <c r="AN101" s="1">
        <v>1.0469</v>
      </c>
      <c r="AO101" s="291">
        <v>7617.42</v>
      </c>
      <c r="AP101" s="291">
        <v>380.87</v>
      </c>
      <c r="AQ101" s="31"/>
      <c r="AR101" s="179"/>
      <c r="AS101" s="426"/>
      <c r="AT101" s="426"/>
      <c r="AU101" s="426"/>
    </row>
    <row r="102" spans="1:47" ht="15" customHeight="1">
      <c r="A102" s="66" t="s">
        <v>348</v>
      </c>
      <c r="B102" s="67">
        <v>43099610</v>
      </c>
      <c r="C102" s="53" t="s">
        <v>10</v>
      </c>
      <c r="D102" s="193" t="s">
        <v>349</v>
      </c>
      <c r="E102" s="71">
        <v>37802</v>
      </c>
      <c r="F102" s="72" t="s">
        <v>251</v>
      </c>
      <c r="G102" s="67" t="s">
        <v>350</v>
      </c>
      <c r="H102" s="67">
        <v>180</v>
      </c>
      <c r="I102" s="69">
        <v>37378.3</v>
      </c>
      <c r="J102" s="70">
        <v>1.0143</v>
      </c>
      <c r="K102" s="69">
        <f>I102*J102</f>
        <v>37912.80969</v>
      </c>
      <c r="L102" s="69">
        <f t="shared" si="42"/>
        <v>210.6267205</v>
      </c>
      <c r="M102" s="70">
        <v>1.0183</v>
      </c>
      <c r="N102" s="69">
        <v>38606.61</v>
      </c>
      <c r="O102" s="69">
        <f t="shared" si="43"/>
        <v>214.48116666666667</v>
      </c>
      <c r="P102" s="53">
        <v>1.0151</v>
      </c>
      <c r="Q102" s="69">
        <f t="shared" si="44"/>
        <v>39189.569810999994</v>
      </c>
      <c r="R102" s="69">
        <f t="shared" si="45"/>
        <v>217.7198322833333</v>
      </c>
      <c r="S102" s="53">
        <v>1.0233</v>
      </c>
      <c r="T102" s="69">
        <v>47027.38</v>
      </c>
      <c r="U102" s="69">
        <f t="shared" si="52"/>
        <v>261.2632222222222</v>
      </c>
      <c r="V102" s="96">
        <v>1.016</v>
      </c>
      <c r="W102" s="2">
        <v>47779.82</v>
      </c>
      <c r="X102" s="2">
        <f t="shared" si="46"/>
        <v>265.4434444444444</v>
      </c>
      <c r="Y102" s="13">
        <v>1.0272</v>
      </c>
      <c r="Z102" s="22">
        <v>49079.43</v>
      </c>
      <c r="AA102" s="22">
        <f t="shared" si="47"/>
        <v>272.6635</v>
      </c>
      <c r="AB102" s="23">
        <v>1.0226</v>
      </c>
      <c r="AC102" s="2">
        <v>50188.63</v>
      </c>
      <c r="AD102" s="2">
        <v>278.83</v>
      </c>
      <c r="AE102" s="24">
        <v>1.0254</v>
      </c>
      <c r="AF102" s="3">
        <f t="shared" si="48"/>
        <v>51463.421202000005</v>
      </c>
      <c r="AG102" s="25">
        <f t="shared" si="49"/>
        <v>285.9078955666667</v>
      </c>
      <c r="AH102" s="31"/>
      <c r="AI102" s="26">
        <v>1.14</v>
      </c>
      <c r="AJ102" s="27">
        <f t="shared" si="50"/>
        <v>58668.30017028</v>
      </c>
      <c r="AK102" s="2">
        <v>58668.3</v>
      </c>
      <c r="AL102" s="2">
        <v>325.935000946</v>
      </c>
      <c r="AM102" s="31"/>
      <c r="AN102" s="1">
        <v>1.0469</v>
      </c>
      <c r="AO102" s="291">
        <v>61419.84</v>
      </c>
      <c r="AP102" s="291">
        <v>341.22</v>
      </c>
      <c r="AQ102" s="31"/>
      <c r="AR102" s="179"/>
      <c r="AS102" s="426"/>
      <c r="AT102" s="426"/>
      <c r="AU102" s="426"/>
    </row>
    <row r="103" spans="1:47" ht="14.25" customHeight="1">
      <c r="A103" s="141" t="s">
        <v>225</v>
      </c>
      <c r="B103" s="94">
        <v>42197449</v>
      </c>
      <c r="C103" s="91" t="s">
        <v>10</v>
      </c>
      <c r="D103" s="195" t="s">
        <v>272</v>
      </c>
      <c r="E103" s="140">
        <v>37802</v>
      </c>
      <c r="F103" s="94" t="s">
        <v>286</v>
      </c>
      <c r="G103" s="94" t="s">
        <v>211</v>
      </c>
      <c r="H103" s="94">
        <v>235</v>
      </c>
      <c r="I103" s="19">
        <v>84078.56</v>
      </c>
      <c r="J103" s="91">
        <v>1.0143</v>
      </c>
      <c r="K103" s="19">
        <v>92391.77</v>
      </c>
      <c r="L103" s="19">
        <f t="shared" si="42"/>
        <v>393.1564680851064</v>
      </c>
      <c r="M103" s="73">
        <v>1.0183</v>
      </c>
      <c r="N103" s="19">
        <f>K103*M103</f>
        <v>94082.539391</v>
      </c>
      <c r="O103" s="19">
        <f t="shared" si="43"/>
        <v>400.3512314510638</v>
      </c>
      <c r="P103" s="1">
        <v>1.0151</v>
      </c>
      <c r="Q103" s="19">
        <v>95434.19</v>
      </c>
      <c r="R103" s="19">
        <f t="shared" si="45"/>
        <v>406.1029361702128</v>
      </c>
      <c r="S103" s="1">
        <v>1.0233</v>
      </c>
      <c r="T103" s="19">
        <v>116013.15</v>
      </c>
      <c r="U103" s="19">
        <f>T103/H103</f>
        <v>493.67297872340424</v>
      </c>
      <c r="V103" s="8">
        <v>1.0263</v>
      </c>
      <c r="W103" s="2">
        <v>119064.3</v>
      </c>
      <c r="X103" s="2">
        <f t="shared" si="46"/>
        <v>506.6565957446809</v>
      </c>
      <c r="Y103" s="13">
        <v>1.0272</v>
      </c>
      <c r="Z103" s="22">
        <v>122302.85</v>
      </c>
      <c r="AA103" s="22">
        <f t="shared" si="47"/>
        <v>520.4376595744681</v>
      </c>
      <c r="AB103" s="23">
        <v>1.0226</v>
      </c>
      <c r="AC103" s="2">
        <v>125066.89</v>
      </c>
      <c r="AD103" s="2">
        <v>532.2</v>
      </c>
      <c r="AE103" s="24">
        <v>1.0254</v>
      </c>
      <c r="AF103" s="3">
        <f t="shared" si="48"/>
        <v>128243.58900600001</v>
      </c>
      <c r="AG103" s="25">
        <f t="shared" si="49"/>
        <v>545.7174000255319</v>
      </c>
      <c r="AH103" s="31"/>
      <c r="AI103" s="26">
        <v>1.14</v>
      </c>
      <c r="AJ103" s="163">
        <f t="shared" si="50"/>
        <v>146197.69146683998</v>
      </c>
      <c r="AK103" s="2">
        <v>146197.69</v>
      </c>
      <c r="AL103" s="2">
        <v>622.1178360291063</v>
      </c>
      <c r="AM103" s="31"/>
      <c r="AN103" s="1">
        <v>1.0469</v>
      </c>
      <c r="AO103" s="291">
        <v>153054.36</v>
      </c>
      <c r="AP103" s="291">
        <v>651.3</v>
      </c>
      <c r="AQ103" s="31"/>
      <c r="AR103" s="179"/>
      <c r="AS103" s="426"/>
      <c r="AT103" s="426"/>
      <c r="AU103" s="426"/>
    </row>
    <row r="104" spans="1:47" ht="15" customHeight="1">
      <c r="A104" s="141" t="s">
        <v>225</v>
      </c>
      <c r="B104" s="94" t="s">
        <v>105</v>
      </c>
      <c r="C104" s="91" t="s">
        <v>8</v>
      </c>
      <c r="D104" s="195" t="s">
        <v>273</v>
      </c>
      <c r="E104" s="140">
        <v>37802</v>
      </c>
      <c r="F104" s="94" t="s">
        <v>294</v>
      </c>
      <c r="G104" s="94" t="s">
        <v>212</v>
      </c>
      <c r="H104" s="94">
        <v>365</v>
      </c>
      <c r="I104" s="19">
        <v>201652.74</v>
      </c>
      <c r="J104" s="91">
        <v>1.0143</v>
      </c>
      <c r="K104" s="19">
        <v>213008.23</v>
      </c>
      <c r="L104" s="19">
        <f t="shared" si="42"/>
        <v>583.5841917808219</v>
      </c>
      <c r="M104" s="73">
        <v>1.0183</v>
      </c>
      <c r="N104" s="19">
        <f>K104*M104</f>
        <v>216906.280609</v>
      </c>
      <c r="O104" s="19">
        <f t="shared" si="43"/>
        <v>594.263782490411</v>
      </c>
      <c r="P104" s="1">
        <v>1.0151</v>
      </c>
      <c r="Q104" s="19">
        <f t="shared" si="44"/>
        <v>220181.5654461959</v>
      </c>
      <c r="R104" s="19">
        <f t="shared" si="45"/>
        <v>603.2371656060161</v>
      </c>
      <c r="S104" s="1">
        <v>1.0233</v>
      </c>
      <c r="T104" s="19">
        <v>241232.96</v>
      </c>
      <c r="U104" s="19">
        <f t="shared" si="52"/>
        <v>660.9122191780822</v>
      </c>
      <c r="V104" s="8">
        <v>1.0263</v>
      </c>
      <c r="W104" s="2">
        <v>247577.39</v>
      </c>
      <c r="X104" s="2">
        <f t="shared" si="46"/>
        <v>678.2942191780822</v>
      </c>
      <c r="Y104" s="13">
        <v>1.0272</v>
      </c>
      <c r="Z104" s="22">
        <v>254311.5</v>
      </c>
      <c r="AA104" s="22">
        <f t="shared" si="47"/>
        <v>696.7438356164383</v>
      </c>
      <c r="AB104" s="23">
        <v>1.0226</v>
      </c>
      <c r="AC104" s="2">
        <v>260058.94</v>
      </c>
      <c r="AD104" s="2">
        <v>712.49</v>
      </c>
      <c r="AE104" s="24">
        <v>1.0254</v>
      </c>
      <c r="AF104" s="3">
        <f t="shared" si="48"/>
        <v>266664.43707600003</v>
      </c>
      <c r="AG104" s="25">
        <f t="shared" si="49"/>
        <v>730.5874988383563</v>
      </c>
      <c r="AH104" s="31"/>
      <c r="AI104" s="26">
        <v>1.14</v>
      </c>
      <c r="AJ104" s="27">
        <f t="shared" si="50"/>
        <v>303997.45826664</v>
      </c>
      <c r="AK104" s="2">
        <v>303997.46</v>
      </c>
      <c r="AL104" s="2">
        <v>832.8697486757261</v>
      </c>
      <c r="AM104" s="31"/>
      <c r="AN104" s="1">
        <v>1.0469</v>
      </c>
      <c r="AO104" s="291">
        <v>318254.94</v>
      </c>
      <c r="AP104" s="291">
        <v>871.93</v>
      </c>
      <c r="AQ104" s="31"/>
      <c r="AR104" s="179"/>
      <c r="AS104" s="426"/>
      <c r="AT104" s="426"/>
      <c r="AU104" s="426"/>
    </row>
    <row r="105" spans="1:47" ht="15.75" customHeight="1">
      <c r="A105" s="66" t="s">
        <v>225</v>
      </c>
      <c r="B105" s="67" t="s">
        <v>105</v>
      </c>
      <c r="C105" s="53" t="s">
        <v>10</v>
      </c>
      <c r="D105" s="141" t="s">
        <v>506</v>
      </c>
      <c r="E105" s="68">
        <v>37802</v>
      </c>
      <c r="F105" s="67">
        <v>19</v>
      </c>
      <c r="G105" s="67" t="s">
        <v>213</v>
      </c>
      <c r="H105" s="67">
        <v>235</v>
      </c>
      <c r="I105" s="69">
        <v>104714.97</v>
      </c>
      <c r="J105" s="53">
        <v>1.0143</v>
      </c>
      <c r="K105" s="69">
        <v>110332.55</v>
      </c>
      <c r="L105" s="69">
        <f t="shared" si="42"/>
        <v>469.5002127659575</v>
      </c>
      <c r="M105" s="70">
        <v>1.0183</v>
      </c>
      <c r="N105" s="69">
        <f>K105*M105</f>
        <v>112351.635665</v>
      </c>
      <c r="O105" s="69">
        <f t="shared" si="43"/>
        <v>478.09206665957447</v>
      </c>
      <c r="P105" s="53">
        <v>1.0151</v>
      </c>
      <c r="Q105" s="69">
        <v>113870.01</v>
      </c>
      <c r="R105" s="69">
        <f t="shared" si="45"/>
        <v>484.5532340425532</v>
      </c>
      <c r="S105" s="53">
        <v>1.0233</v>
      </c>
      <c r="T105" s="69">
        <f t="shared" si="51"/>
        <v>116523.18123300001</v>
      </c>
      <c r="U105" s="69">
        <f t="shared" si="52"/>
        <v>495.84332439574473</v>
      </c>
      <c r="V105" s="67">
        <v>1.0263</v>
      </c>
      <c r="W105" s="69">
        <v>119587.74</v>
      </c>
      <c r="X105" s="69">
        <f t="shared" si="46"/>
        <v>508.884</v>
      </c>
      <c r="Y105" s="114">
        <v>1.0272</v>
      </c>
      <c r="Z105" s="69">
        <v>122840.53</v>
      </c>
      <c r="AA105" s="69">
        <f t="shared" si="47"/>
        <v>522.7256595744681</v>
      </c>
      <c r="AB105" s="23">
        <v>1.0226</v>
      </c>
      <c r="AC105" s="2">
        <v>125616.73</v>
      </c>
      <c r="AD105" s="2">
        <v>534.54</v>
      </c>
      <c r="AE105" s="24">
        <v>1.0254</v>
      </c>
      <c r="AF105" s="3">
        <f t="shared" si="48"/>
        <v>128807.39494200001</v>
      </c>
      <c r="AG105" s="25">
        <f t="shared" si="49"/>
        <v>548.1165742212767</v>
      </c>
      <c r="AH105" s="31"/>
      <c r="AI105" s="26">
        <v>1.14</v>
      </c>
      <c r="AJ105" s="27">
        <f t="shared" si="50"/>
        <v>146840.43023388</v>
      </c>
      <c r="AK105" s="2">
        <v>146840.43</v>
      </c>
      <c r="AL105" s="2">
        <v>624.8528946122553</v>
      </c>
      <c r="AM105" s="31"/>
      <c r="AN105" s="1">
        <v>1.0469</v>
      </c>
      <c r="AO105" s="291">
        <v>153727.25</v>
      </c>
      <c r="AP105" s="291">
        <v>654.16</v>
      </c>
      <c r="AQ105" s="31"/>
      <c r="AR105" s="179"/>
      <c r="AS105" s="426"/>
      <c r="AT105" s="426"/>
      <c r="AU105" s="426"/>
    </row>
    <row r="106" spans="1:47" ht="15" customHeight="1">
      <c r="A106" s="66" t="s">
        <v>225</v>
      </c>
      <c r="B106" s="67" t="s">
        <v>105</v>
      </c>
      <c r="C106" s="53" t="s">
        <v>8</v>
      </c>
      <c r="D106" s="141" t="s">
        <v>506</v>
      </c>
      <c r="E106" s="68">
        <v>37802</v>
      </c>
      <c r="F106" s="67">
        <v>20</v>
      </c>
      <c r="G106" s="67" t="s">
        <v>214</v>
      </c>
      <c r="H106" s="67">
        <v>365</v>
      </c>
      <c r="I106" s="69">
        <v>227097.22</v>
      </c>
      <c r="J106" s="53">
        <v>1.0143</v>
      </c>
      <c r="K106" s="69">
        <v>239065.15</v>
      </c>
      <c r="L106" s="69">
        <f t="shared" si="42"/>
        <v>654.9730136986301</v>
      </c>
      <c r="M106" s="70">
        <v>1.0183</v>
      </c>
      <c r="N106" s="69">
        <f>K106*M106</f>
        <v>243440.042245</v>
      </c>
      <c r="O106" s="69">
        <f t="shared" si="43"/>
        <v>666.959019849315</v>
      </c>
      <c r="P106" s="53">
        <v>1.0151</v>
      </c>
      <c r="Q106" s="69">
        <f t="shared" si="44"/>
        <v>247115.98688289945</v>
      </c>
      <c r="R106" s="69">
        <f t="shared" si="45"/>
        <v>677.0301010490396</v>
      </c>
      <c r="S106" s="53">
        <v>1.0233</v>
      </c>
      <c r="T106" s="69">
        <f t="shared" si="51"/>
        <v>252873.78937727102</v>
      </c>
      <c r="U106" s="69">
        <f t="shared" si="52"/>
        <v>692.8049024034823</v>
      </c>
      <c r="V106" s="67">
        <v>1.0263</v>
      </c>
      <c r="W106" s="69">
        <v>259524.37</v>
      </c>
      <c r="X106" s="69">
        <f t="shared" si="46"/>
        <v>711.0256712328767</v>
      </c>
      <c r="Y106" s="114">
        <v>1.0272</v>
      </c>
      <c r="Z106" s="69">
        <v>266583.43</v>
      </c>
      <c r="AA106" s="69">
        <f t="shared" si="47"/>
        <v>730.3655616438356</v>
      </c>
      <c r="AB106" s="23">
        <v>1.0226</v>
      </c>
      <c r="AC106" s="2">
        <v>272608.22</v>
      </c>
      <c r="AD106" s="2">
        <v>746.87</v>
      </c>
      <c r="AE106" s="24">
        <v>1.0254</v>
      </c>
      <c r="AF106" s="3">
        <f t="shared" si="48"/>
        <v>279532.468788</v>
      </c>
      <c r="AG106" s="25">
        <f t="shared" si="49"/>
        <v>765.8423802410958</v>
      </c>
      <c r="AH106" s="31"/>
      <c r="AI106" s="26">
        <v>1.14</v>
      </c>
      <c r="AJ106" s="27">
        <f t="shared" si="50"/>
        <v>318667.01441832</v>
      </c>
      <c r="AK106" s="2">
        <v>318667.01</v>
      </c>
      <c r="AL106" s="2">
        <v>873.0603134748493</v>
      </c>
      <c r="AM106" s="31"/>
      <c r="AN106" s="1">
        <v>1.0469</v>
      </c>
      <c r="AO106" s="291">
        <v>333612.49</v>
      </c>
      <c r="AP106" s="291">
        <v>914.01</v>
      </c>
      <c r="AQ106" s="31"/>
      <c r="AR106" s="179"/>
      <c r="AS106" s="426"/>
      <c r="AT106" s="426"/>
      <c r="AU106" s="426"/>
    </row>
    <row r="107" spans="1:47" s="101" customFormat="1" ht="15" customHeight="1">
      <c r="A107" s="46" t="s">
        <v>225</v>
      </c>
      <c r="B107" s="47" t="s">
        <v>105</v>
      </c>
      <c r="C107" s="48" t="s">
        <v>10</v>
      </c>
      <c r="D107" s="191" t="s">
        <v>260</v>
      </c>
      <c r="E107" s="49">
        <v>37802</v>
      </c>
      <c r="F107" s="50" t="s">
        <v>261</v>
      </c>
      <c r="G107" s="47" t="s">
        <v>269</v>
      </c>
      <c r="H107" s="47">
        <v>222</v>
      </c>
      <c r="I107" s="103">
        <v>95232.6</v>
      </c>
      <c r="J107" s="104">
        <v>1.0143</v>
      </c>
      <c r="K107" s="103">
        <v>105261.35</v>
      </c>
      <c r="L107" s="103">
        <f t="shared" si="42"/>
        <v>474.15022522522526</v>
      </c>
      <c r="M107" s="104">
        <v>1.0183</v>
      </c>
      <c r="N107" s="103">
        <f>K107*M107</f>
        <v>107187.63270500001</v>
      </c>
      <c r="O107" s="103">
        <f t="shared" si="43"/>
        <v>482.8271743468469</v>
      </c>
      <c r="P107" s="101">
        <v>1.0151</v>
      </c>
      <c r="Q107" s="103">
        <v>115698.17</v>
      </c>
      <c r="R107" s="103">
        <f t="shared" si="45"/>
        <v>521.162927927928</v>
      </c>
      <c r="S107" s="101">
        <v>1.0233</v>
      </c>
      <c r="T107" s="105">
        <f t="shared" si="51"/>
        <v>118393.937361</v>
      </c>
      <c r="U107" s="105">
        <f t="shared" si="52"/>
        <v>533.3060241486487</v>
      </c>
      <c r="V107" s="13">
        <v>1.0263</v>
      </c>
      <c r="W107" s="11">
        <v>121507.7</v>
      </c>
      <c r="X107" s="11">
        <f t="shared" si="46"/>
        <v>547.3319819819819</v>
      </c>
      <c r="Y107" s="13">
        <v>1.0272</v>
      </c>
      <c r="Z107" s="106">
        <v>124812.71</v>
      </c>
      <c r="AA107" s="106">
        <f t="shared" si="47"/>
        <v>562.2194144144145</v>
      </c>
      <c r="AB107" s="14">
        <v>1.0226</v>
      </c>
      <c r="AC107" s="11">
        <v>127633.48</v>
      </c>
      <c r="AD107" s="11">
        <v>574.93</v>
      </c>
      <c r="AE107" s="65">
        <v>1.0254</v>
      </c>
      <c r="AF107" s="276">
        <f t="shared" si="48"/>
        <v>130875.37039200001</v>
      </c>
      <c r="AG107" s="277">
        <f t="shared" si="49"/>
        <v>589.5286954594595</v>
      </c>
      <c r="AH107" s="109"/>
      <c r="AI107" s="26">
        <v>1.14</v>
      </c>
      <c r="AJ107" s="27">
        <f t="shared" si="50"/>
        <v>149197.92224688</v>
      </c>
      <c r="AK107" s="2">
        <v>149197.92</v>
      </c>
      <c r="AL107" s="2">
        <v>672.0627128237838</v>
      </c>
      <c r="AM107" s="109"/>
      <c r="AN107" s="1">
        <v>1.0469</v>
      </c>
      <c r="AO107" s="291">
        <v>156195.3</v>
      </c>
      <c r="AP107" s="291">
        <v>703.58</v>
      </c>
      <c r="AQ107" s="109"/>
      <c r="AR107" s="179"/>
      <c r="AS107" s="426"/>
      <c r="AT107" s="426"/>
      <c r="AU107" s="426"/>
    </row>
    <row r="108" spans="1:47" ht="15" customHeight="1">
      <c r="A108" s="83" t="s">
        <v>508</v>
      </c>
      <c r="B108" s="54">
        <v>42432430</v>
      </c>
      <c r="C108" s="55" t="s">
        <v>8</v>
      </c>
      <c r="D108" s="194" t="s">
        <v>81</v>
      </c>
      <c r="E108" s="85">
        <v>37802</v>
      </c>
      <c r="F108" s="86" t="s">
        <v>251</v>
      </c>
      <c r="G108" s="54" t="s">
        <v>188</v>
      </c>
      <c r="H108" s="54">
        <v>365</v>
      </c>
      <c r="I108" s="87">
        <v>139049.38</v>
      </c>
      <c r="J108" s="88">
        <v>1.0143</v>
      </c>
      <c r="K108" s="41">
        <f aca="true" t="shared" si="53" ref="K108:K114">I108*J108</f>
        <v>141037.786134</v>
      </c>
      <c r="L108" s="56">
        <f t="shared" si="42"/>
        <v>386.4048935178082</v>
      </c>
      <c r="M108" s="89">
        <v>1.0183</v>
      </c>
      <c r="N108" s="41">
        <v>143618.78</v>
      </c>
      <c r="O108" s="41">
        <f t="shared" si="43"/>
        <v>393.4761095890411</v>
      </c>
      <c r="P108" s="55">
        <v>1.0151</v>
      </c>
      <c r="Q108" s="87">
        <f t="shared" si="44"/>
        <v>145787.423578</v>
      </c>
      <c r="R108" s="87">
        <f aca="true" t="shared" si="54" ref="R108:R123">Q108/H108</f>
        <v>399.4175988438356</v>
      </c>
      <c r="S108" s="55">
        <v>1.0233</v>
      </c>
      <c r="T108" s="87">
        <f t="shared" si="51"/>
        <v>149184.2705473674</v>
      </c>
      <c r="U108" s="87">
        <f t="shared" si="52"/>
        <v>408.724028896897</v>
      </c>
      <c r="V108" s="54">
        <v>1.0263</v>
      </c>
      <c r="W108" s="41">
        <v>153107.82</v>
      </c>
      <c r="X108" s="41">
        <f t="shared" si="46"/>
        <v>419.4734794520548</v>
      </c>
      <c r="Y108" s="39">
        <v>1.0272</v>
      </c>
      <c r="Z108" s="57">
        <v>157272.35</v>
      </c>
      <c r="AA108" s="57">
        <f t="shared" si="47"/>
        <v>430.88315068493154</v>
      </c>
      <c r="AB108" s="40">
        <v>1.0226</v>
      </c>
      <c r="AC108" s="41">
        <v>160826.71</v>
      </c>
      <c r="AD108" s="41">
        <v>440.62</v>
      </c>
      <c r="AE108" s="42">
        <v>1.0254</v>
      </c>
      <c r="AF108" s="43">
        <f t="shared" si="48"/>
        <v>164911.708434</v>
      </c>
      <c r="AG108" s="44">
        <f t="shared" si="49"/>
        <v>451.8128998191781</v>
      </c>
      <c r="AH108" s="45" t="s">
        <v>477</v>
      </c>
      <c r="AI108" s="26">
        <v>1.14</v>
      </c>
      <c r="AJ108" s="27">
        <f t="shared" si="50"/>
        <v>187999.34761476</v>
      </c>
      <c r="AK108" s="41">
        <v>187999.35</v>
      </c>
      <c r="AL108" s="41">
        <v>515.066705793863</v>
      </c>
      <c r="AM108" s="45" t="s">
        <v>477</v>
      </c>
      <c r="AN108" s="55">
        <v>1.0469</v>
      </c>
      <c r="AO108" s="297">
        <v>196816.52</v>
      </c>
      <c r="AP108" s="297">
        <v>539.22</v>
      </c>
      <c r="AQ108" s="45" t="s">
        <v>477</v>
      </c>
      <c r="AR108" s="179"/>
      <c r="AS108" s="426"/>
      <c r="AT108" s="426"/>
      <c r="AU108" s="426"/>
    </row>
    <row r="109" spans="1:47" ht="15" customHeight="1">
      <c r="A109" s="83" t="s">
        <v>508</v>
      </c>
      <c r="B109" s="54" t="s">
        <v>80</v>
      </c>
      <c r="C109" s="55" t="s">
        <v>10</v>
      </c>
      <c r="D109" s="194" t="s">
        <v>332</v>
      </c>
      <c r="E109" s="85">
        <v>37802</v>
      </c>
      <c r="F109" s="86" t="s">
        <v>250</v>
      </c>
      <c r="G109" s="54" t="s">
        <v>336</v>
      </c>
      <c r="H109" s="54">
        <v>216</v>
      </c>
      <c r="I109" s="87">
        <v>31836.32</v>
      </c>
      <c r="J109" s="88">
        <v>1.0143</v>
      </c>
      <c r="K109" s="41">
        <f t="shared" si="53"/>
        <v>32291.579375999998</v>
      </c>
      <c r="L109" s="56">
        <f t="shared" si="42"/>
        <v>149.49805266666667</v>
      </c>
      <c r="M109" s="89">
        <v>1.0183</v>
      </c>
      <c r="N109" s="41">
        <v>32882.52</v>
      </c>
      <c r="O109" s="41">
        <f t="shared" si="43"/>
        <v>152.23388888888888</v>
      </c>
      <c r="P109" s="55">
        <v>1.0151</v>
      </c>
      <c r="Q109" s="87">
        <f t="shared" si="44"/>
        <v>33379.04605199999</v>
      </c>
      <c r="R109" s="87">
        <f t="shared" si="54"/>
        <v>154.53262061111107</v>
      </c>
      <c r="S109" s="55">
        <v>1.0233</v>
      </c>
      <c r="T109" s="87">
        <f t="shared" si="51"/>
        <v>34156.777825011595</v>
      </c>
      <c r="U109" s="87">
        <f t="shared" si="52"/>
        <v>158.13323067135</v>
      </c>
      <c r="V109" s="54">
        <v>1.0263</v>
      </c>
      <c r="W109" s="41">
        <v>35055.1</v>
      </c>
      <c r="X109" s="41">
        <f t="shared" si="46"/>
        <v>162.2921296296296</v>
      </c>
      <c r="Y109" s="39">
        <v>1.0272</v>
      </c>
      <c r="Z109" s="57">
        <v>36008.6</v>
      </c>
      <c r="AA109" s="57">
        <f t="shared" si="47"/>
        <v>166.70648148148146</v>
      </c>
      <c r="AB109" s="40">
        <v>1.0226</v>
      </c>
      <c r="AC109" s="41">
        <v>36822.39</v>
      </c>
      <c r="AD109" s="41">
        <v>170.47</v>
      </c>
      <c r="AE109" s="42">
        <v>1.0254</v>
      </c>
      <c r="AF109" s="43">
        <f t="shared" si="48"/>
        <v>37757.678706000006</v>
      </c>
      <c r="AG109" s="44">
        <f t="shared" si="49"/>
        <v>174.80406808333336</v>
      </c>
      <c r="AH109" s="45" t="s">
        <v>477</v>
      </c>
      <c r="AI109" s="26">
        <v>1.14</v>
      </c>
      <c r="AJ109" s="27">
        <f t="shared" si="50"/>
        <v>43043.753724840004</v>
      </c>
      <c r="AK109" s="41">
        <v>43043.75</v>
      </c>
      <c r="AL109" s="41">
        <v>199.27663761500003</v>
      </c>
      <c r="AM109" s="45" t="s">
        <v>477</v>
      </c>
      <c r="AN109" s="55">
        <v>1.0469</v>
      </c>
      <c r="AO109" s="297">
        <v>45062.5</v>
      </c>
      <c r="AP109" s="297">
        <v>208.62</v>
      </c>
      <c r="AQ109" s="45" t="s">
        <v>477</v>
      </c>
      <c r="AR109" s="179"/>
      <c r="AS109" s="426"/>
      <c r="AT109" s="426"/>
      <c r="AU109" s="426"/>
    </row>
    <row r="110" spans="1:47" ht="32.25" customHeight="1">
      <c r="A110" s="16" t="s">
        <v>512</v>
      </c>
      <c r="B110" s="18" t="s">
        <v>248</v>
      </c>
      <c r="C110" s="1" t="s">
        <v>10</v>
      </c>
      <c r="D110" s="6" t="s">
        <v>82</v>
      </c>
      <c r="E110" s="58">
        <v>38260</v>
      </c>
      <c r="F110" s="18" t="s">
        <v>249</v>
      </c>
      <c r="G110" s="8" t="s">
        <v>189</v>
      </c>
      <c r="H110" s="8">
        <v>198</v>
      </c>
      <c r="I110" s="29">
        <v>66178.04</v>
      </c>
      <c r="J110" s="30">
        <v>1.0143</v>
      </c>
      <c r="K110" s="2">
        <f>I110*J110</f>
        <v>67124.38597199999</v>
      </c>
      <c r="L110" s="21">
        <f>K110/H110</f>
        <v>339.0120503636363</v>
      </c>
      <c r="M110" s="20">
        <v>1.0183</v>
      </c>
      <c r="N110" s="2">
        <v>68352.76</v>
      </c>
      <c r="O110" s="2">
        <f>N110/H110</f>
        <v>345.2159595959596</v>
      </c>
      <c r="P110" s="1">
        <v>1.0151</v>
      </c>
      <c r="Q110" s="19">
        <f>N110*P110</f>
        <v>69384.88667599998</v>
      </c>
      <c r="R110" s="19">
        <f>Q110/H110</f>
        <v>350.42872058585846</v>
      </c>
      <c r="S110" s="1">
        <v>1.0233</v>
      </c>
      <c r="T110" s="19">
        <f>S110*Q110</f>
        <v>71001.5545355508</v>
      </c>
      <c r="U110" s="19">
        <f>T110/H110</f>
        <v>358.59370977550907</v>
      </c>
      <c r="V110" s="8">
        <v>1.0263</v>
      </c>
      <c r="W110" s="2">
        <v>72868.9</v>
      </c>
      <c r="X110" s="2">
        <f>W110/H110</f>
        <v>368.02474747474747</v>
      </c>
      <c r="Y110" s="13">
        <v>1.0272</v>
      </c>
      <c r="Z110" s="22">
        <v>74850.93</v>
      </c>
      <c r="AA110" s="22">
        <f>Z110/H110</f>
        <v>378.03499999999997</v>
      </c>
      <c r="AB110" s="23">
        <v>1.0226</v>
      </c>
      <c r="AC110" s="2">
        <v>76542.56</v>
      </c>
      <c r="AD110" s="2">
        <v>386.58</v>
      </c>
      <c r="AE110" s="24">
        <v>1.0254</v>
      </c>
      <c r="AF110" s="3">
        <f>AC110*AE110</f>
        <v>78486.741024</v>
      </c>
      <c r="AG110" s="25">
        <f>AF110/H110</f>
        <v>396.397681939394</v>
      </c>
      <c r="AH110" s="31"/>
      <c r="AI110" s="26">
        <v>1.14</v>
      </c>
      <c r="AJ110" s="27">
        <f>AI110*AF110</f>
        <v>89474.88476736</v>
      </c>
      <c r="AK110" s="2">
        <v>89474.88</v>
      </c>
      <c r="AL110" s="2">
        <v>451.89335741090906</v>
      </c>
      <c r="AM110" s="31"/>
      <c r="AN110" s="1">
        <v>1.0469</v>
      </c>
      <c r="AO110" s="291">
        <v>93671.25</v>
      </c>
      <c r="AP110" s="291">
        <v>473.09</v>
      </c>
      <c r="AQ110" s="31"/>
      <c r="AR110" s="179"/>
      <c r="AS110" s="426"/>
      <c r="AT110" s="426"/>
      <c r="AU110" s="426"/>
    </row>
    <row r="111" spans="1:47" ht="30" customHeight="1">
      <c r="A111" s="16" t="s">
        <v>511</v>
      </c>
      <c r="B111" s="8" t="s">
        <v>248</v>
      </c>
      <c r="C111" s="1" t="s">
        <v>10</v>
      </c>
      <c r="D111" s="6" t="s">
        <v>126</v>
      </c>
      <c r="E111" s="58">
        <v>38260</v>
      </c>
      <c r="F111" s="8" t="s">
        <v>296</v>
      </c>
      <c r="G111" s="8" t="s">
        <v>190</v>
      </c>
      <c r="H111" s="8">
        <v>216</v>
      </c>
      <c r="I111" s="19">
        <v>96125.44</v>
      </c>
      <c r="J111" s="73">
        <v>1.0143</v>
      </c>
      <c r="K111" s="2">
        <f>I111*J111</f>
        <v>97500.033792</v>
      </c>
      <c r="L111" s="2">
        <f>K111/H111</f>
        <v>451.38904533333334</v>
      </c>
      <c r="M111" s="20">
        <v>1.0183</v>
      </c>
      <c r="N111" s="2">
        <v>99284.28</v>
      </c>
      <c r="O111" s="2">
        <f>N111/H111</f>
        <v>459.64944444444444</v>
      </c>
      <c r="P111" s="1">
        <v>1.0151</v>
      </c>
      <c r="Q111" s="19">
        <f>N111*P111</f>
        <v>100783.47262799999</v>
      </c>
      <c r="R111" s="19">
        <f>Q111/H111</f>
        <v>466.5901510555555</v>
      </c>
      <c r="S111" s="1">
        <v>1.0233</v>
      </c>
      <c r="T111" s="19">
        <f>S111*Q111</f>
        <v>103131.7275402324</v>
      </c>
      <c r="U111" s="19">
        <f>T111/H111</f>
        <v>477.46170157515</v>
      </c>
      <c r="V111" s="8">
        <v>1.0263</v>
      </c>
      <c r="W111" s="2">
        <v>105844.09</v>
      </c>
      <c r="X111" s="2">
        <f>W111/H111</f>
        <v>490.01893518518517</v>
      </c>
      <c r="Y111" s="13">
        <v>1.0272</v>
      </c>
      <c r="Z111" s="22">
        <v>108723.05</v>
      </c>
      <c r="AA111" s="22">
        <f>Z111/H111</f>
        <v>503.3474537037037</v>
      </c>
      <c r="AB111" s="23">
        <v>1.0226</v>
      </c>
      <c r="AC111" s="2">
        <v>111180.19</v>
      </c>
      <c r="AD111" s="2">
        <v>514.72</v>
      </c>
      <c r="AE111" s="24">
        <v>1.0254</v>
      </c>
      <c r="AF111" s="3">
        <f>AC111*AE111</f>
        <v>114004.16682600002</v>
      </c>
      <c r="AG111" s="25">
        <f>AF111/H111</f>
        <v>527.797068638889</v>
      </c>
      <c r="AH111" s="31"/>
      <c r="AI111" s="26">
        <v>1.14</v>
      </c>
      <c r="AJ111" s="27">
        <f>AI111*AF111</f>
        <v>129964.75018164</v>
      </c>
      <c r="AK111" s="2">
        <v>129964.75</v>
      </c>
      <c r="AL111" s="2">
        <v>601.6886582483334</v>
      </c>
      <c r="AM111" s="31"/>
      <c r="AN111" s="1">
        <v>1.0469</v>
      </c>
      <c r="AO111" s="291">
        <v>136060.1</v>
      </c>
      <c r="AP111" s="291">
        <v>629.91</v>
      </c>
      <c r="AQ111" s="31"/>
      <c r="AR111" s="179"/>
      <c r="AS111" s="426"/>
      <c r="AT111" s="426"/>
      <c r="AU111" s="426"/>
    </row>
    <row r="112" spans="1:47" ht="15" customHeight="1">
      <c r="A112" s="46" t="s">
        <v>408</v>
      </c>
      <c r="B112" s="47">
        <v>42296947</v>
      </c>
      <c r="C112" s="48" t="s">
        <v>10</v>
      </c>
      <c r="D112" s="191" t="s">
        <v>419</v>
      </c>
      <c r="E112" s="164">
        <v>37802</v>
      </c>
      <c r="F112" s="47" t="s">
        <v>250</v>
      </c>
      <c r="G112" s="47" t="s">
        <v>153</v>
      </c>
      <c r="H112" s="47">
        <v>221</v>
      </c>
      <c r="I112" s="51">
        <v>53446.46</v>
      </c>
      <c r="J112" s="52">
        <v>1.0143</v>
      </c>
      <c r="K112" s="51">
        <f>I112*J112</f>
        <v>54210.744377999996</v>
      </c>
      <c r="L112" s="51">
        <f>K112/H112</f>
        <v>245.29748587330315</v>
      </c>
      <c r="M112" s="52">
        <v>1.0183</v>
      </c>
      <c r="N112" s="51">
        <f>K112*M112</f>
        <v>55202.8010001174</v>
      </c>
      <c r="O112" s="51">
        <f>N112/H112</f>
        <v>249.7864298647846</v>
      </c>
      <c r="P112" s="48">
        <v>1.0151</v>
      </c>
      <c r="Q112" s="51">
        <f>N112*P112</f>
        <v>56036.36329521916</v>
      </c>
      <c r="R112" s="51">
        <f>Q112/H112</f>
        <v>253.5582049557428</v>
      </c>
      <c r="S112" s="48">
        <v>1.0233</v>
      </c>
      <c r="T112" s="51">
        <f>S112*Q112</f>
        <v>57342.010559997776</v>
      </c>
      <c r="U112" s="51">
        <f>T112/H112</f>
        <v>259.4661111312117</v>
      </c>
      <c r="V112" s="8">
        <v>1.0263</v>
      </c>
      <c r="W112" s="2">
        <v>72250.6</v>
      </c>
      <c r="X112" s="2">
        <f>W112/H112</f>
        <v>326.92579185520367</v>
      </c>
      <c r="Y112" s="13">
        <v>1.0194</v>
      </c>
      <c r="Z112" s="22">
        <v>73652.26</v>
      </c>
      <c r="AA112" s="22">
        <f t="shared" si="47"/>
        <v>333.26814479638006</v>
      </c>
      <c r="AB112" s="23">
        <v>1.0226</v>
      </c>
      <c r="AC112" s="2">
        <v>75316.8</v>
      </c>
      <c r="AD112" s="2">
        <v>340.8</v>
      </c>
      <c r="AE112" s="24">
        <v>1.0254</v>
      </c>
      <c r="AF112" s="3">
        <f t="shared" si="48"/>
        <v>77229.84672000002</v>
      </c>
      <c r="AG112" s="25">
        <f t="shared" si="49"/>
        <v>349.45632000000006</v>
      </c>
      <c r="AH112" s="31"/>
      <c r="AI112" s="26">
        <v>1.14</v>
      </c>
      <c r="AJ112" s="82">
        <f t="shared" si="50"/>
        <v>88042.02526080002</v>
      </c>
      <c r="AK112" s="2">
        <v>88042.02</v>
      </c>
      <c r="AL112" s="2">
        <v>398.38020480000006</v>
      </c>
      <c r="AM112" s="31"/>
      <c r="AN112" s="1">
        <v>1.0469</v>
      </c>
      <c r="AO112" s="291">
        <v>92171.19</v>
      </c>
      <c r="AP112" s="291">
        <v>417.06</v>
      </c>
      <c r="AQ112" s="31"/>
      <c r="AR112" s="179"/>
      <c r="AS112" s="426"/>
      <c r="AT112" s="426"/>
      <c r="AU112" s="426"/>
    </row>
    <row r="113" spans="1:47" ht="15" customHeight="1">
      <c r="A113" s="66" t="s">
        <v>83</v>
      </c>
      <c r="B113" s="67">
        <v>236399542</v>
      </c>
      <c r="C113" s="53" t="s">
        <v>8</v>
      </c>
      <c r="D113" s="193" t="s">
        <v>84</v>
      </c>
      <c r="E113" s="71">
        <v>37802</v>
      </c>
      <c r="F113" s="67" t="s">
        <v>251</v>
      </c>
      <c r="G113" s="67" t="s">
        <v>191</v>
      </c>
      <c r="H113" s="67">
        <v>365</v>
      </c>
      <c r="I113" s="53">
        <v>243768.92</v>
      </c>
      <c r="J113" s="53">
        <v>1.0143</v>
      </c>
      <c r="K113" s="69">
        <f t="shared" si="53"/>
        <v>247254.81555600002</v>
      </c>
      <c r="L113" s="69">
        <f t="shared" si="42"/>
        <v>677.4104535780822</v>
      </c>
      <c r="M113" s="70">
        <v>1.0183</v>
      </c>
      <c r="N113" s="69">
        <f>M113*K113</f>
        <v>251779.5786806748</v>
      </c>
      <c r="O113" s="69">
        <f t="shared" si="43"/>
        <v>689.8070648785612</v>
      </c>
      <c r="P113" s="53">
        <v>1.0151</v>
      </c>
      <c r="Q113" s="69">
        <f t="shared" si="44"/>
        <v>255581.45031875296</v>
      </c>
      <c r="R113" s="69">
        <f t="shared" si="54"/>
        <v>700.2231515582273</v>
      </c>
      <c r="S113" s="53">
        <v>1.0233</v>
      </c>
      <c r="T113" s="69">
        <v>271264.52</v>
      </c>
      <c r="U113" s="69">
        <f>T113/H113</f>
        <v>743.1904657534247</v>
      </c>
      <c r="V113" s="96">
        <v>1.016</v>
      </c>
      <c r="W113" s="2">
        <v>275604.75</v>
      </c>
      <c r="X113" s="2">
        <f t="shared" si="46"/>
        <v>755.081506849315</v>
      </c>
      <c r="Y113" s="13">
        <v>1.0272</v>
      </c>
      <c r="Z113" s="22">
        <v>283101.2</v>
      </c>
      <c r="AA113" s="22">
        <f t="shared" si="47"/>
        <v>775.6197260273973</v>
      </c>
      <c r="AB113" s="23">
        <v>1.0226</v>
      </c>
      <c r="AC113" s="2">
        <v>289499.29</v>
      </c>
      <c r="AD113" s="2">
        <v>793.15</v>
      </c>
      <c r="AE113" s="24">
        <v>1.0254</v>
      </c>
      <c r="AF113" s="3">
        <f t="shared" si="48"/>
        <v>296852.571966</v>
      </c>
      <c r="AG113" s="25">
        <f t="shared" si="49"/>
        <v>813.2947177150685</v>
      </c>
      <c r="AH113" s="31"/>
      <c r="AI113" s="26">
        <v>1.14</v>
      </c>
      <c r="AJ113" s="27">
        <f t="shared" si="50"/>
        <v>338411.93204124</v>
      </c>
      <c r="AK113" s="2">
        <v>338411.93</v>
      </c>
      <c r="AL113" s="2">
        <v>927.155978195178</v>
      </c>
      <c r="AM113" s="31"/>
      <c r="AN113" s="1">
        <v>1.0469</v>
      </c>
      <c r="AO113" s="291">
        <v>354283.45</v>
      </c>
      <c r="AP113" s="291">
        <v>970.64</v>
      </c>
      <c r="AQ113" s="31"/>
      <c r="AR113" s="179"/>
      <c r="AS113" s="426"/>
      <c r="AT113" s="426"/>
      <c r="AU113" s="426"/>
    </row>
    <row r="114" spans="1:47" ht="15" customHeight="1">
      <c r="A114" s="66" t="s">
        <v>83</v>
      </c>
      <c r="B114" s="67">
        <v>236399542</v>
      </c>
      <c r="C114" s="53" t="s">
        <v>10</v>
      </c>
      <c r="D114" s="193" t="s">
        <v>119</v>
      </c>
      <c r="E114" s="71">
        <v>37802</v>
      </c>
      <c r="F114" s="67" t="s">
        <v>254</v>
      </c>
      <c r="G114" s="67" t="s">
        <v>192</v>
      </c>
      <c r="H114" s="67">
        <v>237</v>
      </c>
      <c r="I114" s="53">
        <v>106164.7</v>
      </c>
      <c r="J114" s="53">
        <v>1.0143</v>
      </c>
      <c r="K114" s="69">
        <f t="shared" si="53"/>
        <v>107682.85521</v>
      </c>
      <c r="L114" s="69">
        <f t="shared" si="42"/>
        <v>454.35803886075945</v>
      </c>
      <c r="M114" s="70">
        <v>1.0183</v>
      </c>
      <c r="N114" s="69">
        <f>M114*K114</f>
        <v>109653.45146034299</v>
      </c>
      <c r="O114" s="69">
        <f t="shared" si="43"/>
        <v>462.67279097191135</v>
      </c>
      <c r="P114" s="53">
        <v>1.0151</v>
      </c>
      <c r="Q114" s="69">
        <f t="shared" si="44"/>
        <v>111309.21857739415</v>
      </c>
      <c r="R114" s="69">
        <f t="shared" si="54"/>
        <v>469.6591501155871</v>
      </c>
      <c r="S114" s="53">
        <v>1.0233</v>
      </c>
      <c r="T114" s="69">
        <v>115047.88</v>
      </c>
      <c r="U114" s="69">
        <f t="shared" si="52"/>
        <v>485.43409282700424</v>
      </c>
      <c r="V114" s="96">
        <v>1.016</v>
      </c>
      <c r="W114" s="2">
        <v>116888.65</v>
      </c>
      <c r="X114" s="2">
        <f t="shared" si="46"/>
        <v>493.2010548523206</v>
      </c>
      <c r="Y114" s="13">
        <v>1.0272</v>
      </c>
      <c r="Z114" s="22">
        <v>120068.02</v>
      </c>
      <c r="AA114" s="22">
        <f t="shared" si="47"/>
        <v>506.6161181434599</v>
      </c>
      <c r="AB114" s="23">
        <v>1.0226</v>
      </c>
      <c r="AC114" s="2">
        <v>122781.56</v>
      </c>
      <c r="AD114" s="2">
        <v>518.07</v>
      </c>
      <c r="AE114" s="24">
        <v>1.0254</v>
      </c>
      <c r="AF114" s="3">
        <f t="shared" si="48"/>
        <v>125900.211624</v>
      </c>
      <c r="AG114" s="25">
        <f t="shared" si="49"/>
        <v>531.2245216202532</v>
      </c>
      <c r="AH114" s="31"/>
      <c r="AI114" s="26">
        <v>1.14</v>
      </c>
      <c r="AJ114" s="27">
        <f t="shared" si="50"/>
        <v>143526.24125135998</v>
      </c>
      <c r="AK114" s="2">
        <v>143526.24</v>
      </c>
      <c r="AL114" s="2">
        <v>605.5959546470885</v>
      </c>
      <c r="AM114" s="31"/>
      <c r="AN114" s="1">
        <v>1.0469</v>
      </c>
      <c r="AO114" s="291">
        <v>150257.62</v>
      </c>
      <c r="AP114" s="291">
        <v>634</v>
      </c>
      <c r="AQ114" s="31"/>
      <c r="AR114" s="179"/>
      <c r="AS114" s="426"/>
      <c r="AT114" s="426"/>
      <c r="AU114" s="426"/>
    </row>
    <row r="115" spans="1:47" ht="15" customHeight="1">
      <c r="A115" s="165" t="s">
        <v>396</v>
      </c>
      <c r="B115" s="166">
        <v>364760914</v>
      </c>
      <c r="C115" s="167" t="s">
        <v>10</v>
      </c>
      <c r="D115" s="165" t="s">
        <v>397</v>
      </c>
      <c r="E115" s="168">
        <v>37802</v>
      </c>
      <c r="F115" s="169"/>
      <c r="G115" s="166" t="s">
        <v>409</v>
      </c>
      <c r="H115" s="8">
        <v>180</v>
      </c>
      <c r="I115" s="19"/>
      <c r="J115" s="73"/>
      <c r="K115" s="2">
        <v>69915.23</v>
      </c>
      <c r="L115" s="2">
        <v>388.42</v>
      </c>
      <c r="M115" s="20">
        <v>1.0149</v>
      </c>
      <c r="N115" s="2">
        <f>K115*1.0149</f>
        <v>70956.96692699999</v>
      </c>
      <c r="O115" s="2">
        <f t="shared" si="43"/>
        <v>394.20537181666657</v>
      </c>
      <c r="P115" s="1">
        <v>1.0151</v>
      </c>
      <c r="Q115" s="19">
        <f t="shared" si="44"/>
        <v>72028.41712759768</v>
      </c>
      <c r="R115" s="19">
        <f t="shared" si="54"/>
        <v>400.15787293109827</v>
      </c>
      <c r="S115" s="1">
        <v>1.0233</v>
      </c>
      <c r="T115" s="19">
        <f>S115*Q115</f>
        <v>73706.67924667071</v>
      </c>
      <c r="U115" s="19">
        <f>T115/H115</f>
        <v>409.4815513703928</v>
      </c>
      <c r="V115" s="8">
        <v>1.0263</v>
      </c>
      <c r="W115" s="2">
        <v>86934.55</v>
      </c>
      <c r="X115" s="2">
        <f t="shared" si="46"/>
        <v>482.96972222222223</v>
      </c>
      <c r="Y115" s="13">
        <v>1.0194</v>
      </c>
      <c r="Z115" s="22">
        <v>88621.08</v>
      </c>
      <c r="AA115" s="22">
        <f t="shared" si="47"/>
        <v>492.33933333333334</v>
      </c>
      <c r="AB115" s="23">
        <v>1.0226</v>
      </c>
      <c r="AC115" s="2">
        <v>90623.92</v>
      </c>
      <c r="AD115" s="2">
        <v>503.47</v>
      </c>
      <c r="AE115" s="24">
        <v>1.0254</v>
      </c>
      <c r="AF115" s="3">
        <f t="shared" si="48"/>
        <v>92925.76756800001</v>
      </c>
      <c r="AG115" s="25">
        <f t="shared" si="49"/>
        <v>516.2542642666667</v>
      </c>
      <c r="AH115" s="60"/>
      <c r="AI115" s="26">
        <v>1.14</v>
      </c>
      <c r="AJ115" s="82">
        <f t="shared" si="50"/>
        <v>105935.37502752</v>
      </c>
      <c r="AK115" s="2">
        <v>105935.37</v>
      </c>
      <c r="AL115" s="2">
        <v>588.529861264</v>
      </c>
      <c r="AM115" s="60"/>
      <c r="AN115" s="1">
        <v>1.0469</v>
      </c>
      <c r="AO115" s="291">
        <v>110903.74</v>
      </c>
      <c r="AP115" s="291">
        <v>616.13</v>
      </c>
      <c r="AQ115" s="60"/>
      <c r="AR115" s="179"/>
      <c r="AS115" s="426"/>
      <c r="AT115" s="426"/>
      <c r="AU115" s="426"/>
    </row>
    <row r="116" spans="1:47" ht="15" customHeight="1">
      <c r="A116" s="66" t="s">
        <v>314</v>
      </c>
      <c r="B116" s="72" t="s">
        <v>262</v>
      </c>
      <c r="C116" s="53" t="s">
        <v>10</v>
      </c>
      <c r="D116" s="193" t="s">
        <v>327</v>
      </c>
      <c r="E116" s="71">
        <v>38717</v>
      </c>
      <c r="F116" s="72" t="s">
        <v>286</v>
      </c>
      <c r="G116" s="67" t="s">
        <v>266</v>
      </c>
      <c r="H116" s="47">
        <v>216</v>
      </c>
      <c r="I116" s="51">
        <v>88380.36</v>
      </c>
      <c r="J116" s="52">
        <v>1.0143</v>
      </c>
      <c r="K116" s="51">
        <f aca="true" t="shared" si="55" ref="K116:K123">I116*J116</f>
        <v>89644.199148</v>
      </c>
      <c r="L116" s="51">
        <f aca="true" t="shared" si="56" ref="L116:L123">K116/H116</f>
        <v>415.0194405</v>
      </c>
      <c r="M116" s="52">
        <v>1.0183</v>
      </c>
      <c r="N116" s="51">
        <v>91284.69</v>
      </c>
      <c r="O116" s="51">
        <f t="shared" si="43"/>
        <v>422.6143055555556</v>
      </c>
      <c r="P116" s="48">
        <v>1.0151</v>
      </c>
      <c r="Q116" s="51">
        <f t="shared" si="44"/>
        <v>92663.088819</v>
      </c>
      <c r="R116" s="51">
        <f t="shared" si="54"/>
        <v>428.99578156944443</v>
      </c>
      <c r="S116" s="48">
        <v>1.0233</v>
      </c>
      <c r="T116" s="51">
        <f t="shared" si="51"/>
        <v>94822.13878848271</v>
      </c>
      <c r="U116" s="51">
        <f t="shared" si="52"/>
        <v>438.99138328001254</v>
      </c>
      <c r="V116" s="8">
        <v>1.0263</v>
      </c>
      <c r="W116" s="2">
        <v>97315.96</v>
      </c>
      <c r="X116" s="2">
        <f t="shared" si="46"/>
        <v>450.5368518518519</v>
      </c>
      <c r="Y116" s="13">
        <v>1.0272</v>
      </c>
      <c r="Z116" s="22">
        <v>119730.28</v>
      </c>
      <c r="AA116" s="22">
        <f t="shared" si="47"/>
        <v>554.3068518518519</v>
      </c>
      <c r="AB116" s="14">
        <v>1.0182</v>
      </c>
      <c r="AC116" s="2">
        <v>121909.37</v>
      </c>
      <c r="AD116" s="2">
        <v>564.4</v>
      </c>
      <c r="AE116" s="24">
        <v>1.0254</v>
      </c>
      <c r="AF116" s="3">
        <f t="shared" si="48"/>
        <v>125005.867998</v>
      </c>
      <c r="AG116" s="25">
        <f t="shared" si="49"/>
        <v>578.7308703611111</v>
      </c>
      <c r="AH116" s="47"/>
      <c r="AI116" s="26">
        <v>1.14</v>
      </c>
      <c r="AJ116" s="27">
        <f t="shared" si="50"/>
        <v>142506.68951772</v>
      </c>
      <c r="AK116" s="2">
        <v>142506.69</v>
      </c>
      <c r="AL116" s="2">
        <v>659.7531922116666</v>
      </c>
      <c r="AM116" s="47"/>
      <c r="AN116" s="1">
        <v>1.0469</v>
      </c>
      <c r="AO116" s="291">
        <v>149190.25</v>
      </c>
      <c r="AP116" s="291">
        <v>690.7</v>
      </c>
      <c r="AQ116" s="47"/>
      <c r="AR116" s="179"/>
      <c r="AS116" s="426"/>
      <c r="AT116" s="426"/>
      <c r="AU116" s="426"/>
    </row>
    <row r="117" spans="1:47" ht="15" customHeight="1">
      <c r="A117" s="16" t="s">
        <v>232</v>
      </c>
      <c r="B117" s="18" t="s">
        <v>235</v>
      </c>
      <c r="C117" s="1" t="s">
        <v>10</v>
      </c>
      <c r="D117" s="6" t="s">
        <v>233</v>
      </c>
      <c r="E117" s="17">
        <v>37802</v>
      </c>
      <c r="F117" s="18" t="s">
        <v>250</v>
      </c>
      <c r="G117" s="8" t="s">
        <v>236</v>
      </c>
      <c r="H117" s="67">
        <v>224</v>
      </c>
      <c r="I117" s="53">
        <v>101025.14</v>
      </c>
      <c r="J117" s="53">
        <v>1.0143</v>
      </c>
      <c r="K117" s="69">
        <f t="shared" si="55"/>
        <v>102469.799502</v>
      </c>
      <c r="L117" s="69">
        <f t="shared" si="56"/>
        <v>457.4544620625</v>
      </c>
      <c r="M117" s="70">
        <v>1.0183</v>
      </c>
      <c r="N117" s="69">
        <v>104345</v>
      </c>
      <c r="O117" s="69">
        <f t="shared" si="43"/>
        <v>465.82589285714283</v>
      </c>
      <c r="P117" s="53">
        <v>1.0151</v>
      </c>
      <c r="Q117" s="69">
        <f t="shared" si="44"/>
        <v>105920.60949999999</v>
      </c>
      <c r="R117" s="69">
        <f t="shared" si="54"/>
        <v>472.85986383928565</v>
      </c>
      <c r="S117" s="53">
        <v>1.0233</v>
      </c>
      <c r="T117" s="69">
        <f t="shared" si="51"/>
        <v>108388.55970135001</v>
      </c>
      <c r="U117" s="69">
        <f t="shared" si="52"/>
        <v>483.87749866674113</v>
      </c>
      <c r="V117" s="47">
        <v>1.0263</v>
      </c>
      <c r="W117" s="2">
        <v>111239.18</v>
      </c>
      <c r="X117" s="2">
        <f t="shared" si="46"/>
        <v>496.6034821428571</v>
      </c>
      <c r="Y117" s="13">
        <v>1.0272</v>
      </c>
      <c r="Z117" s="22">
        <v>114264.89</v>
      </c>
      <c r="AA117" s="22">
        <f t="shared" si="47"/>
        <v>510.11111607142857</v>
      </c>
      <c r="AB117" s="23">
        <v>1.0226</v>
      </c>
      <c r="AC117" s="2">
        <v>116847.28</v>
      </c>
      <c r="AD117" s="2">
        <f>AC117/H117</f>
        <v>521.6396428571428</v>
      </c>
      <c r="AE117" s="98">
        <v>1.0254</v>
      </c>
      <c r="AF117" s="3">
        <f t="shared" si="48"/>
        <v>119815.20091200001</v>
      </c>
      <c r="AG117" s="25">
        <f t="shared" si="49"/>
        <v>534.8892897857144</v>
      </c>
      <c r="AH117" s="67" t="s">
        <v>467</v>
      </c>
      <c r="AI117" s="422">
        <v>1.14</v>
      </c>
      <c r="AJ117" s="27">
        <f t="shared" si="50"/>
        <v>136589.32903968001</v>
      </c>
      <c r="AK117" s="2">
        <v>136589.33</v>
      </c>
      <c r="AL117" s="2">
        <v>609.7737903557144</v>
      </c>
      <c r="AM117" s="67" t="s">
        <v>489</v>
      </c>
      <c r="AN117" s="1">
        <v>1.0469</v>
      </c>
      <c r="AO117" s="291">
        <v>142995.37</v>
      </c>
      <c r="AP117" s="291">
        <v>638.37</v>
      </c>
      <c r="AQ117" s="67"/>
      <c r="AR117" s="179"/>
      <c r="AS117" s="426"/>
      <c r="AT117" s="426"/>
      <c r="AU117" s="426"/>
    </row>
    <row r="118" spans="1:47" ht="15" customHeight="1">
      <c r="A118" s="16" t="s">
        <v>265</v>
      </c>
      <c r="B118" s="8">
        <v>42883771</v>
      </c>
      <c r="C118" s="1" t="s">
        <v>10</v>
      </c>
      <c r="D118" s="6" t="s">
        <v>85</v>
      </c>
      <c r="E118" s="17">
        <v>37802</v>
      </c>
      <c r="F118" s="18">
        <v>1</v>
      </c>
      <c r="G118" s="8" t="s">
        <v>193</v>
      </c>
      <c r="H118" s="67">
        <v>220</v>
      </c>
      <c r="I118" s="53">
        <v>61930.01</v>
      </c>
      <c r="J118" s="53">
        <v>1.0143</v>
      </c>
      <c r="K118" s="69">
        <f t="shared" si="55"/>
        <v>62815.609143</v>
      </c>
      <c r="L118" s="69">
        <f t="shared" si="56"/>
        <v>285.5254961045455</v>
      </c>
      <c r="M118" s="70">
        <v>1.0183</v>
      </c>
      <c r="N118" s="69">
        <v>63965.13</v>
      </c>
      <c r="O118" s="69">
        <f t="shared" si="43"/>
        <v>290.7505909090909</v>
      </c>
      <c r="P118" s="53">
        <v>1.0151</v>
      </c>
      <c r="Q118" s="69">
        <f t="shared" si="44"/>
        <v>64931.003462999994</v>
      </c>
      <c r="R118" s="69">
        <f t="shared" si="54"/>
        <v>295.14092483181815</v>
      </c>
      <c r="S118" s="53">
        <v>1.0233</v>
      </c>
      <c r="T118" s="69">
        <f t="shared" si="51"/>
        <v>66443.8958436879</v>
      </c>
      <c r="U118" s="69">
        <f t="shared" si="52"/>
        <v>302.01770838039954</v>
      </c>
      <c r="V118" s="96">
        <v>1.0263</v>
      </c>
      <c r="W118" s="2">
        <v>76645.18</v>
      </c>
      <c r="X118" s="2">
        <f>W118/H118</f>
        <v>348.3871818181818</v>
      </c>
      <c r="Y118" s="13">
        <v>1.0272</v>
      </c>
      <c r="Z118" s="22">
        <v>78729.93</v>
      </c>
      <c r="AA118" s="22">
        <f t="shared" si="47"/>
        <v>357.86331818181816</v>
      </c>
      <c r="AB118" s="23">
        <v>1.0226</v>
      </c>
      <c r="AC118" s="2">
        <v>86149.56</v>
      </c>
      <c r="AD118" s="2">
        <f>AC118/H118</f>
        <v>391.58890909090906</v>
      </c>
      <c r="AE118" s="24">
        <v>1.0254</v>
      </c>
      <c r="AF118" s="3">
        <f t="shared" si="48"/>
        <v>88337.758824</v>
      </c>
      <c r="AG118" s="25">
        <f t="shared" si="49"/>
        <v>401.5352673818182</v>
      </c>
      <c r="AH118" s="67"/>
      <c r="AI118" s="26">
        <v>1.14</v>
      </c>
      <c r="AJ118" s="82">
        <f t="shared" si="50"/>
        <v>100705.04505936</v>
      </c>
      <c r="AK118" s="2">
        <v>100705.04</v>
      </c>
      <c r="AL118" s="2">
        <v>457.7502048152727</v>
      </c>
      <c r="AM118" s="67"/>
      <c r="AN118" s="1">
        <v>1.0469</v>
      </c>
      <c r="AO118" s="291">
        <v>105428.11</v>
      </c>
      <c r="AP118" s="291">
        <v>479.22</v>
      </c>
      <c r="AQ118" s="67"/>
      <c r="AR118" s="179"/>
      <c r="AS118" s="426"/>
      <c r="AT118" s="426"/>
      <c r="AU118" s="426"/>
    </row>
    <row r="119" spans="1:47" ht="15" customHeight="1">
      <c r="A119" s="16" t="s">
        <v>287</v>
      </c>
      <c r="B119" s="8">
        <v>161748440</v>
      </c>
      <c r="C119" s="1" t="s">
        <v>10</v>
      </c>
      <c r="D119" s="6" t="s">
        <v>288</v>
      </c>
      <c r="E119" s="170">
        <v>39447</v>
      </c>
      <c r="F119" s="18" t="s">
        <v>251</v>
      </c>
      <c r="G119" s="8" t="s">
        <v>291</v>
      </c>
      <c r="H119" s="8">
        <v>198</v>
      </c>
      <c r="I119" s="29">
        <v>59030.95</v>
      </c>
      <c r="J119" s="30">
        <v>1.0143</v>
      </c>
      <c r="K119" s="2">
        <f t="shared" si="55"/>
        <v>59875.092585</v>
      </c>
      <c r="L119" s="21">
        <f t="shared" si="56"/>
        <v>302.3994575</v>
      </c>
      <c r="M119" s="20">
        <v>1.0183</v>
      </c>
      <c r="N119" s="21">
        <v>60970.81</v>
      </c>
      <c r="O119" s="21">
        <f t="shared" si="43"/>
        <v>307.9333838383838</v>
      </c>
      <c r="P119" s="1">
        <v>1.0151</v>
      </c>
      <c r="Q119" s="19">
        <f t="shared" si="44"/>
        <v>61891.46923099999</v>
      </c>
      <c r="R119" s="19">
        <f t="shared" si="54"/>
        <v>312.5831779343434</v>
      </c>
      <c r="S119" s="1">
        <v>1.0233</v>
      </c>
      <c r="T119" s="19">
        <f t="shared" si="51"/>
        <v>63333.540464082296</v>
      </c>
      <c r="U119" s="19">
        <f t="shared" si="52"/>
        <v>319.86636598021363</v>
      </c>
      <c r="V119" s="8">
        <v>1.0263</v>
      </c>
      <c r="W119" s="22">
        <v>64999.21</v>
      </c>
      <c r="X119" s="2">
        <f t="shared" si="46"/>
        <v>328.2788383838384</v>
      </c>
      <c r="Y119" s="13">
        <v>1.0272</v>
      </c>
      <c r="Z119" s="22">
        <v>66767.19</v>
      </c>
      <c r="AA119" s="22">
        <f t="shared" si="47"/>
        <v>337.20803030303034</v>
      </c>
      <c r="AB119" s="23">
        <v>1.0226</v>
      </c>
      <c r="AC119" s="2">
        <v>68276.13</v>
      </c>
      <c r="AD119" s="2">
        <v>344.83</v>
      </c>
      <c r="AE119" s="24">
        <v>1.0254</v>
      </c>
      <c r="AF119" s="3">
        <f t="shared" si="48"/>
        <v>70010.34370200001</v>
      </c>
      <c r="AG119" s="25">
        <f t="shared" si="49"/>
        <v>353.5875944545455</v>
      </c>
      <c r="AH119" s="31"/>
      <c r="AI119" s="26">
        <v>1.14</v>
      </c>
      <c r="AJ119" s="27">
        <f t="shared" si="50"/>
        <v>79811.79182028</v>
      </c>
      <c r="AK119" s="2">
        <v>79811.79</v>
      </c>
      <c r="AL119" s="2">
        <v>403.08985767818183</v>
      </c>
      <c r="AM119" s="31"/>
      <c r="AN119" s="1">
        <v>1.0469</v>
      </c>
      <c r="AO119" s="291">
        <v>83554.96</v>
      </c>
      <c r="AP119" s="291">
        <v>421.99</v>
      </c>
      <c r="AQ119" s="31"/>
      <c r="AR119" s="179"/>
      <c r="AS119" s="426"/>
      <c r="AT119" s="426"/>
      <c r="AU119" s="426"/>
    </row>
    <row r="120" spans="1:47" ht="15" customHeight="1">
      <c r="A120" s="66" t="s">
        <v>86</v>
      </c>
      <c r="B120" s="67">
        <v>42708762</v>
      </c>
      <c r="C120" s="53" t="s">
        <v>8</v>
      </c>
      <c r="D120" s="193" t="s">
        <v>130</v>
      </c>
      <c r="E120" s="71">
        <v>37802</v>
      </c>
      <c r="F120" s="72" t="s">
        <v>250</v>
      </c>
      <c r="G120" s="67" t="s">
        <v>194</v>
      </c>
      <c r="H120" s="67">
        <v>365</v>
      </c>
      <c r="I120" s="69">
        <v>316547.45</v>
      </c>
      <c r="J120" s="70">
        <v>1.0143</v>
      </c>
      <c r="K120" s="69">
        <f t="shared" si="55"/>
        <v>321074.078535</v>
      </c>
      <c r="L120" s="69">
        <f t="shared" si="56"/>
        <v>879.6550096849314</v>
      </c>
      <c r="M120" s="70">
        <v>1.0183</v>
      </c>
      <c r="N120" s="69">
        <v>332912.48</v>
      </c>
      <c r="O120" s="69">
        <f t="shared" si="43"/>
        <v>912.0889863013698</v>
      </c>
      <c r="P120" s="53">
        <v>1.0132</v>
      </c>
      <c r="Q120" s="69">
        <f t="shared" si="44"/>
        <v>337306.924736</v>
      </c>
      <c r="R120" s="69">
        <f t="shared" si="54"/>
        <v>924.128560920548</v>
      </c>
      <c r="S120" s="1">
        <v>1.0233</v>
      </c>
      <c r="T120" s="19">
        <f t="shared" si="51"/>
        <v>345166.17608234886</v>
      </c>
      <c r="U120" s="19">
        <f t="shared" si="52"/>
        <v>945.6607563899969</v>
      </c>
      <c r="V120" s="8">
        <v>1.0263</v>
      </c>
      <c r="W120" s="2">
        <v>354244.05</v>
      </c>
      <c r="X120" s="2">
        <f t="shared" si="46"/>
        <v>970.5316438356164</v>
      </c>
      <c r="Y120" s="13">
        <v>1.0272</v>
      </c>
      <c r="Z120" s="22">
        <v>363879.49</v>
      </c>
      <c r="AA120" s="22">
        <f t="shared" si="47"/>
        <v>996.9301095890411</v>
      </c>
      <c r="AB120" s="23">
        <v>1.0226</v>
      </c>
      <c r="AC120" s="2">
        <v>372103.17</v>
      </c>
      <c r="AD120" s="2">
        <v>1019.46</v>
      </c>
      <c r="AE120" s="24">
        <v>1.0254</v>
      </c>
      <c r="AF120" s="3">
        <f t="shared" si="48"/>
        <v>381554.590518</v>
      </c>
      <c r="AG120" s="171">
        <v>1045.35</v>
      </c>
      <c r="AH120" s="31"/>
      <c r="AI120" s="26">
        <v>1.14</v>
      </c>
      <c r="AJ120" s="27">
        <f t="shared" si="50"/>
        <v>434972.23319051997</v>
      </c>
      <c r="AK120" s="2">
        <v>434972.23</v>
      </c>
      <c r="AL120" s="2">
        <v>1191.704748467178</v>
      </c>
      <c r="AM120" s="31"/>
      <c r="AN120" s="1">
        <v>1.0469</v>
      </c>
      <c r="AO120" s="291">
        <v>455372.43</v>
      </c>
      <c r="AP120" s="291">
        <v>1247.6</v>
      </c>
      <c r="AQ120" s="31"/>
      <c r="AR120" s="179"/>
      <c r="AS120" s="426"/>
      <c r="AT120" s="426"/>
      <c r="AU120" s="426"/>
    </row>
    <row r="121" spans="1:47" ht="15" customHeight="1">
      <c r="A121" s="66" t="s">
        <v>86</v>
      </c>
      <c r="B121" s="67" t="s">
        <v>87</v>
      </c>
      <c r="C121" s="53" t="s">
        <v>8</v>
      </c>
      <c r="D121" s="193" t="s">
        <v>131</v>
      </c>
      <c r="E121" s="71">
        <v>37802</v>
      </c>
      <c r="F121" s="72" t="s">
        <v>276</v>
      </c>
      <c r="G121" s="67" t="s">
        <v>195</v>
      </c>
      <c r="H121" s="67">
        <v>365</v>
      </c>
      <c r="I121" s="69">
        <v>208652.76</v>
      </c>
      <c r="J121" s="70">
        <v>1.0143</v>
      </c>
      <c r="K121" s="69">
        <f t="shared" si="55"/>
        <v>211636.49446800002</v>
      </c>
      <c r="L121" s="69">
        <f t="shared" si="56"/>
        <v>579.8260122410959</v>
      </c>
      <c r="M121" s="70">
        <v>1.0183</v>
      </c>
      <c r="N121" s="69">
        <v>228769.64</v>
      </c>
      <c r="O121" s="69">
        <f t="shared" si="43"/>
        <v>626.7661369863014</v>
      </c>
      <c r="P121" s="53">
        <v>1.0132</v>
      </c>
      <c r="Q121" s="69">
        <f t="shared" si="44"/>
        <v>231789.39924800003</v>
      </c>
      <c r="R121" s="69">
        <f t="shared" si="54"/>
        <v>635.0394499945206</v>
      </c>
      <c r="S121" s="1">
        <v>1.0233</v>
      </c>
      <c r="T121" s="19">
        <f t="shared" si="51"/>
        <v>237190.09225047845</v>
      </c>
      <c r="U121" s="19">
        <f t="shared" si="52"/>
        <v>649.8358691793931</v>
      </c>
      <c r="V121" s="8">
        <v>1.0263</v>
      </c>
      <c r="W121" s="2">
        <v>243428.19</v>
      </c>
      <c r="X121" s="2">
        <f t="shared" si="46"/>
        <v>666.9265479452055</v>
      </c>
      <c r="Y121" s="13">
        <v>1.0272</v>
      </c>
      <c r="Z121" s="22">
        <v>250049.44</v>
      </c>
      <c r="AA121" s="22">
        <f t="shared" si="47"/>
        <v>685.0669589041096</v>
      </c>
      <c r="AB121" s="23">
        <v>1.0226</v>
      </c>
      <c r="AC121" s="2">
        <v>255700.56</v>
      </c>
      <c r="AD121" s="2">
        <v>700.55</v>
      </c>
      <c r="AE121" s="24">
        <v>1.0254</v>
      </c>
      <c r="AF121" s="3">
        <f t="shared" si="48"/>
        <v>262195.354224</v>
      </c>
      <c r="AG121" s="25">
        <f aca="true" t="shared" si="57" ref="AG121:AG135">AF121/H121</f>
        <v>718.3434362301371</v>
      </c>
      <c r="AH121" s="31"/>
      <c r="AI121" s="26">
        <v>1.14</v>
      </c>
      <c r="AJ121" s="27">
        <f t="shared" si="50"/>
        <v>298902.70381536</v>
      </c>
      <c r="AK121" s="2">
        <v>298902.7</v>
      </c>
      <c r="AL121" s="2">
        <v>818.9115173023561</v>
      </c>
      <c r="AM121" s="31"/>
      <c r="AN121" s="1">
        <v>1.0469</v>
      </c>
      <c r="AO121" s="291">
        <v>312921.24</v>
      </c>
      <c r="AP121" s="291">
        <v>857.32</v>
      </c>
      <c r="AQ121" s="31"/>
      <c r="AR121" s="179"/>
      <c r="AS121" s="426"/>
      <c r="AT121" s="426"/>
      <c r="AU121" s="426"/>
    </row>
    <row r="122" spans="1:47" ht="15" customHeight="1">
      <c r="A122" s="141" t="s">
        <v>86</v>
      </c>
      <c r="B122" s="94" t="s">
        <v>87</v>
      </c>
      <c r="C122" s="91" t="s">
        <v>8</v>
      </c>
      <c r="D122" s="195" t="s">
        <v>270</v>
      </c>
      <c r="E122" s="92">
        <v>37802</v>
      </c>
      <c r="F122" s="93" t="s">
        <v>292</v>
      </c>
      <c r="G122" s="94" t="s">
        <v>271</v>
      </c>
      <c r="H122" s="94">
        <v>365</v>
      </c>
      <c r="I122" s="19">
        <v>297589.19</v>
      </c>
      <c r="J122" s="73">
        <v>1.0143</v>
      </c>
      <c r="K122" s="19">
        <f t="shared" si="55"/>
        <v>301844.715417</v>
      </c>
      <c r="L122" s="19">
        <f t="shared" si="56"/>
        <v>826.971823060274</v>
      </c>
      <c r="M122" s="20">
        <v>1.0183</v>
      </c>
      <c r="N122" s="19">
        <v>307368.47</v>
      </c>
      <c r="O122" s="19">
        <f t="shared" si="43"/>
        <v>842.1053972602739</v>
      </c>
      <c r="P122" s="1">
        <v>1.0151</v>
      </c>
      <c r="Q122" s="19">
        <f t="shared" si="44"/>
        <v>312009.7338969999</v>
      </c>
      <c r="R122" s="19">
        <f t="shared" si="54"/>
        <v>854.8211887589039</v>
      </c>
      <c r="S122" s="1">
        <v>1.0233</v>
      </c>
      <c r="T122" s="19">
        <f t="shared" si="51"/>
        <v>319279.56069680006</v>
      </c>
      <c r="U122" s="19">
        <f t="shared" si="52"/>
        <v>874.7385224569865</v>
      </c>
      <c r="V122" s="8">
        <v>1.0263</v>
      </c>
      <c r="W122" s="2">
        <v>327676.61</v>
      </c>
      <c r="X122" s="2">
        <f t="shared" si="46"/>
        <v>897.7441369863013</v>
      </c>
      <c r="Y122" s="13">
        <v>1.0272</v>
      </c>
      <c r="Z122" s="22">
        <v>336589.41</v>
      </c>
      <c r="AA122" s="22">
        <f t="shared" si="47"/>
        <v>922.1627671232876</v>
      </c>
      <c r="AB122" s="23">
        <v>1.0226</v>
      </c>
      <c r="AC122" s="2">
        <v>344196.33</v>
      </c>
      <c r="AD122" s="2">
        <v>943</v>
      </c>
      <c r="AE122" s="24">
        <v>1.0254</v>
      </c>
      <c r="AF122" s="3">
        <f t="shared" si="48"/>
        <v>352938.91678200004</v>
      </c>
      <c r="AG122" s="25">
        <f t="shared" si="57"/>
        <v>966.9559363890412</v>
      </c>
      <c r="AH122" s="31"/>
      <c r="AI122" s="26">
        <v>1.14</v>
      </c>
      <c r="AJ122" s="82">
        <f t="shared" si="50"/>
        <v>402350.36513148004</v>
      </c>
      <c r="AK122" s="2">
        <v>402350.36</v>
      </c>
      <c r="AL122" s="2">
        <v>1102.3297674835069</v>
      </c>
      <c r="AM122" s="31"/>
      <c r="AN122" s="1">
        <v>1.0469</v>
      </c>
      <c r="AO122" s="291">
        <v>421220.59</v>
      </c>
      <c r="AP122" s="291">
        <v>1154.03</v>
      </c>
      <c r="AQ122" s="31"/>
      <c r="AR122" s="179"/>
      <c r="AS122" s="426"/>
      <c r="AT122" s="426"/>
      <c r="AU122" s="426"/>
    </row>
    <row r="123" spans="1:47" ht="15" customHeight="1">
      <c r="A123" s="66" t="s">
        <v>86</v>
      </c>
      <c r="B123" s="67" t="s">
        <v>87</v>
      </c>
      <c r="C123" s="53" t="s">
        <v>10</v>
      </c>
      <c r="D123" s="193" t="s">
        <v>124</v>
      </c>
      <c r="E123" s="71">
        <v>37802</v>
      </c>
      <c r="F123" s="72">
        <v>13</v>
      </c>
      <c r="G123" s="67" t="s">
        <v>196</v>
      </c>
      <c r="H123" s="67">
        <v>226</v>
      </c>
      <c r="I123" s="69">
        <v>99810.8</v>
      </c>
      <c r="J123" s="70">
        <v>1.0143</v>
      </c>
      <c r="K123" s="69">
        <f t="shared" si="55"/>
        <v>101238.09444</v>
      </c>
      <c r="L123" s="69">
        <f t="shared" si="56"/>
        <v>447.9561700884956</v>
      </c>
      <c r="M123" s="70">
        <v>1.0183</v>
      </c>
      <c r="N123" s="69">
        <v>114746.14</v>
      </c>
      <c r="O123" s="69">
        <f t="shared" si="43"/>
        <v>507.7262831858407</v>
      </c>
      <c r="P123" s="53">
        <v>1.0132</v>
      </c>
      <c r="Q123" s="69">
        <f t="shared" si="44"/>
        <v>116260.789048</v>
      </c>
      <c r="R123" s="69">
        <f t="shared" si="54"/>
        <v>514.4282701238939</v>
      </c>
      <c r="S123" s="1">
        <v>1.0233</v>
      </c>
      <c r="T123" s="19">
        <f t="shared" si="51"/>
        <v>118969.66543281842</v>
      </c>
      <c r="U123" s="19">
        <f t="shared" si="52"/>
        <v>526.4144488177807</v>
      </c>
      <c r="V123" s="8">
        <v>1.0263</v>
      </c>
      <c r="W123" s="2">
        <v>122098.57</v>
      </c>
      <c r="X123" s="2">
        <f t="shared" si="46"/>
        <v>540.2591592920354</v>
      </c>
      <c r="Y123" s="13">
        <v>1.0272</v>
      </c>
      <c r="Z123" s="22">
        <v>125419.65</v>
      </c>
      <c r="AA123" s="22">
        <f t="shared" si="47"/>
        <v>554.954203539823</v>
      </c>
      <c r="AB123" s="23">
        <v>1.0226</v>
      </c>
      <c r="AC123" s="2">
        <v>128254.13</v>
      </c>
      <c r="AD123" s="2">
        <v>567.5</v>
      </c>
      <c r="AE123" s="24">
        <v>1.0254</v>
      </c>
      <c r="AF123" s="3">
        <f t="shared" si="48"/>
        <v>131511.784902</v>
      </c>
      <c r="AG123" s="25">
        <f t="shared" si="57"/>
        <v>581.9105526637169</v>
      </c>
      <c r="AH123" s="31"/>
      <c r="AI123" s="26">
        <v>1.14</v>
      </c>
      <c r="AJ123" s="27">
        <f t="shared" si="50"/>
        <v>149923.43478828</v>
      </c>
      <c r="AK123" s="2">
        <v>149923.43</v>
      </c>
      <c r="AL123" s="2">
        <v>663.3780300366371</v>
      </c>
      <c r="AM123" s="31"/>
      <c r="AN123" s="1">
        <v>1.0469</v>
      </c>
      <c r="AO123" s="291">
        <v>156954.84</v>
      </c>
      <c r="AP123" s="291">
        <v>694.49</v>
      </c>
      <c r="AQ123" s="31"/>
      <c r="AR123" s="179"/>
      <c r="AS123" s="426"/>
      <c r="AT123" s="426"/>
      <c r="AU123" s="426"/>
    </row>
    <row r="124" spans="40:47" ht="0" customHeight="1" hidden="1">
      <c r="AN124" s="1">
        <v>1.0469</v>
      </c>
      <c r="AO124" s="291">
        <v>0</v>
      </c>
      <c r="AP124" s="291" t="e">
        <v>#DIV/0!</v>
      </c>
      <c r="AR124" s="179"/>
      <c r="AS124" s="426"/>
      <c r="AT124" s="426"/>
      <c r="AU124" s="426"/>
    </row>
    <row r="125" spans="1:47" ht="13.5" customHeight="1">
      <c r="A125" s="16" t="s">
        <v>490</v>
      </c>
      <c r="B125" s="78" t="s">
        <v>496</v>
      </c>
      <c r="C125" s="1" t="s">
        <v>10</v>
      </c>
      <c r="D125" s="6" t="s">
        <v>491</v>
      </c>
      <c r="E125" s="170">
        <v>38260</v>
      </c>
      <c r="F125" s="18" t="s">
        <v>253</v>
      </c>
      <c r="G125" s="8" t="s">
        <v>197</v>
      </c>
      <c r="H125" s="8">
        <v>251</v>
      </c>
      <c r="I125" s="29">
        <v>56989.4</v>
      </c>
      <c r="J125" s="30">
        <v>1.0143</v>
      </c>
      <c r="K125" s="2">
        <f>I125*J125</f>
        <v>57804.34842</v>
      </c>
      <c r="L125" s="21">
        <f>K125/H125</f>
        <v>230.29620884462153</v>
      </c>
      <c r="M125" s="20">
        <v>1.0183</v>
      </c>
      <c r="N125" s="21">
        <v>58862.17</v>
      </c>
      <c r="O125" s="21">
        <f>N125/H125</f>
        <v>234.5106374501992</v>
      </c>
      <c r="P125" s="1">
        <v>1.0151</v>
      </c>
      <c r="Q125" s="19">
        <f>N125*P125</f>
        <v>59750.988766999995</v>
      </c>
      <c r="R125" s="19">
        <f>Q125/H125</f>
        <v>238.0517480756972</v>
      </c>
      <c r="S125" s="1">
        <v>1.0233</v>
      </c>
      <c r="T125" s="19">
        <f>S125*Q125</f>
        <v>61143.1868052711</v>
      </c>
      <c r="U125" s="19">
        <f>T125/H125</f>
        <v>243.59835380586097</v>
      </c>
      <c r="V125" s="8">
        <v>1.0263</v>
      </c>
      <c r="W125" s="2">
        <v>62751.25</v>
      </c>
      <c r="X125" s="2">
        <f>W125/H125</f>
        <v>250.00498007968127</v>
      </c>
      <c r="Y125" s="13">
        <v>1.0272</v>
      </c>
      <c r="Z125" s="22">
        <v>64458.08</v>
      </c>
      <c r="AA125" s="22">
        <f>Z125/H125</f>
        <v>256.8050996015936</v>
      </c>
      <c r="AB125" s="23">
        <v>1.0226</v>
      </c>
      <c r="AC125" s="2">
        <v>65914.83</v>
      </c>
      <c r="AD125" s="2">
        <v>262.61</v>
      </c>
      <c r="AE125" s="24">
        <v>1.0254</v>
      </c>
      <c r="AF125" s="3">
        <f>AC125*AE125</f>
        <v>67589.066682</v>
      </c>
      <c r="AG125" s="25">
        <f>AF125/H125</f>
        <v>269.2791501274901</v>
      </c>
      <c r="AH125" s="31"/>
      <c r="AI125" s="26">
        <v>1.14</v>
      </c>
      <c r="AJ125" s="27">
        <f>AI125*AF125</f>
        <v>77051.53601748</v>
      </c>
      <c r="AK125" s="2">
        <v>77051.54</v>
      </c>
      <c r="AL125" s="2">
        <v>306.97823114533867</v>
      </c>
      <c r="AM125" s="31"/>
      <c r="AN125" s="1">
        <v>1.0469</v>
      </c>
      <c r="AO125" s="291">
        <v>80665.26</v>
      </c>
      <c r="AP125" s="291">
        <v>321.38</v>
      </c>
      <c r="AQ125" s="31"/>
      <c r="AR125" s="179"/>
      <c r="AS125" s="426"/>
      <c r="AT125" s="426"/>
      <c r="AU125" s="426"/>
    </row>
    <row r="126" spans="1:47" ht="15.75" customHeight="1">
      <c r="A126" s="66" t="s">
        <v>89</v>
      </c>
      <c r="B126" s="81" t="s">
        <v>90</v>
      </c>
      <c r="C126" s="53" t="s">
        <v>10</v>
      </c>
      <c r="D126" s="6" t="s">
        <v>56</v>
      </c>
      <c r="E126" s="71">
        <v>37802</v>
      </c>
      <c r="F126" s="72">
        <v>1</v>
      </c>
      <c r="G126" s="67" t="s">
        <v>446</v>
      </c>
      <c r="H126" s="67">
        <v>205</v>
      </c>
      <c r="I126" s="172">
        <v>60905.69</v>
      </c>
      <c r="J126" s="173">
        <v>1.0143</v>
      </c>
      <c r="K126" s="172">
        <f aca="true" t="shared" si="58" ref="K126:K140">I126*J126</f>
        <v>61776.641367000004</v>
      </c>
      <c r="L126" s="172">
        <f aca="true" t="shared" si="59" ref="L126:L141">K126/H126</f>
        <v>301.34947008292687</v>
      </c>
      <c r="M126" s="173">
        <v>1.0183</v>
      </c>
      <c r="N126" s="172">
        <v>62907.15</v>
      </c>
      <c r="O126" s="172">
        <f>N126/H126</f>
        <v>306.8641463414634</v>
      </c>
      <c r="P126" s="174">
        <v>1.0151</v>
      </c>
      <c r="Q126" s="172">
        <f aca="true" t="shared" si="60" ref="Q126:Q140">P126*N126</f>
        <v>63857.047965</v>
      </c>
      <c r="R126" s="172">
        <f aca="true" t="shared" si="61" ref="R126:R141">Q126/H126</f>
        <v>311.4977949512195</v>
      </c>
      <c r="S126" s="174">
        <v>1.0233</v>
      </c>
      <c r="T126" s="172">
        <f t="shared" si="51"/>
        <v>65344.917182584504</v>
      </c>
      <c r="U126" s="172">
        <f t="shared" si="52"/>
        <v>318.75569357358296</v>
      </c>
      <c r="V126" s="175">
        <v>1.0263</v>
      </c>
      <c r="W126" s="172">
        <v>67063.49</v>
      </c>
      <c r="X126" s="172">
        <f t="shared" si="46"/>
        <v>327.13897560975613</v>
      </c>
      <c r="Y126" s="13">
        <v>1.0272</v>
      </c>
      <c r="Z126" s="69">
        <v>137277.79</v>
      </c>
      <c r="AA126" s="69">
        <f aca="true" t="shared" si="62" ref="AA126:AA131">Z126/H126</f>
        <v>669.647756097561</v>
      </c>
      <c r="AB126" s="14">
        <v>1.0182</v>
      </c>
      <c r="AC126" s="2">
        <v>139776.25</v>
      </c>
      <c r="AD126" s="2">
        <v>681.84</v>
      </c>
      <c r="AE126" s="24">
        <v>1.0254</v>
      </c>
      <c r="AF126" s="3">
        <f t="shared" si="48"/>
        <v>143326.56675</v>
      </c>
      <c r="AG126" s="25">
        <f t="shared" si="57"/>
        <v>699.1539841463415</v>
      </c>
      <c r="AH126" s="31"/>
      <c r="AI126" s="26">
        <v>1.14</v>
      </c>
      <c r="AJ126" s="27">
        <f t="shared" si="50"/>
        <v>163392.286095</v>
      </c>
      <c r="AK126" s="2">
        <v>163392.29</v>
      </c>
      <c r="AL126" s="2">
        <v>797.0355419268292</v>
      </c>
      <c r="AM126" s="31"/>
      <c r="AN126" s="1">
        <v>1.0469</v>
      </c>
      <c r="AO126" s="291">
        <v>171055.39</v>
      </c>
      <c r="AP126" s="291">
        <v>834.42</v>
      </c>
      <c r="AQ126" s="31"/>
      <c r="AR126" s="179"/>
      <c r="AS126" s="426"/>
      <c r="AT126" s="426"/>
      <c r="AU126" s="426"/>
    </row>
    <row r="127" spans="1:47" ht="21" customHeight="1">
      <c r="A127" s="66" t="s">
        <v>89</v>
      </c>
      <c r="B127" s="67" t="s">
        <v>90</v>
      </c>
      <c r="C127" s="53" t="s">
        <v>8</v>
      </c>
      <c r="D127" s="6" t="s">
        <v>49</v>
      </c>
      <c r="E127" s="71">
        <v>37802</v>
      </c>
      <c r="F127" s="72">
        <v>3</v>
      </c>
      <c r="G127" s="67" t="s">
        <v>447</v>
      </c>
      <c r="H127" s="67">
        <v>283</v>
      </c>
      <c r="I127" s="172">
        <v>108880.5</v>
      </c>
      <c r="J127" s="173">
        <v>1.0143</v>
      </c>
      <c r="K127" s="172">
        <f t="shared" si="58"/>
        <v>110437.49115</v>
      </c>
      <c r="L127" s="172">
        <f t="shared" si="59"/>
        <v>390.23848462897524</v>
      </c>
      <c r="M127" s="173">
        <v>1.0183</v>
      </c>
      <c r="N127" s="172">
        <v>112458.5</v>
      </c>
      <c r="O127" s="172">
        <f aca="true" t="shared" si="63" ref="O127:O141">N127/H127</f>
        <v>397.3798586572438</v>
      </c>
      <c r="P127" s="174">
        <v>1.0151</v>
      </c>
      <c r="Q127" s="172">
        <f t="shared" si="60"/>
        <v>114156.62335</v>
      </c>
      <c r="R127" s="172">
        <f t="shared" si="61"/>
        <v>403.3802945229682</v>
      </c>
      <c r="S127" s="174">
        <v>1.0233</v>
      </c>
      <c r="T127" s="172">
        <f t="shared" si="51"/>
        <v>116816.47267405501</v>
      </c>
      <c r="U127" s="172">
        <f t="shared" si="52"/>
        <v>412.7790553853534</v>
      </c>
      <c r="V127" s="175">
        <v>1.0263</v>
      </c>
      <c r="W127" s="172">
        <v>119888.75</v>
      </c>
      <c r="X127" s="172">
        <f t="shared" si="46"/>
        <v>423.6351590106007</v>
      </c>
      <c r="Y127" s="13">
        <v>1.0272</v>
      </c>
      <c r="Z127" s="69">
        <v>268181.06</v>
      </c>
      <c r="AA127" s="69">
        <f t="shared" si="62"/>
        <v>947.6362544169612</v>
      </c>
      <c r="AB127" s="14">
        <v>1.0182</v>
      </c>
      <c r="AC127" s="2">
        <v>273061.96</v>
      </c>
      <c r="AD127" s="2">
        <v>964.88</v>
      </c>
      <c r="AE127" s="24">
        <v>1.0254</v>
      </c>
      <c r="AF127" s="3">
        <f t="shared" si="48"/>
        <v>279997.73378400004</v>
      </c>
      <c r="AG127" s="25">
        <f t="shared" si="57"/>
        <v>989.3912854558305</v>
      </c>
      <c r="AH127" s="31"/>
      <c r="AI127" s="26">
        <v>1.14</v>
      </c>
      <c r="AJ127" s="27">
        <f t="shared" si="50"/>
        <v>319197.41651376</v>
      </c>
      <c r="AK127" s="2">
        <v>319197.42</v>
      </c>
      <c r="AL127" s="2">
        <v>1127.9060654196467</v>
      </c>
      <c r="AM127" s="31"/>
      <c r="AN127" s="1">
        <v>1.0469</v>
      </c>
      <c r="AO127" s="291">
        <v>334167.78</v>
      </c>
      <c r="AP127" s="291">
        <v>1180.8</v>
      </c>
      <c r="AQ127" s="31"/>
      <c r="AR127" s="179"/>
      <c r="AS127" s="426"/>
      <c r="AT127" s="426"/>
      <c r="AU127" s="426"/>
    </row>
    <row r="128" spans="1:47" ht="15.75" customHeight="1">
      <c r="A128" s="66" t="s">
        <v>89</v>
      </c>
      <c r="B128" s="67">
        <v>42103616</v>
      </c>
      <c r="C128" s="53" t="s">
        <v>10</v>
      </c>
      <c r="D128" s="141" t="s">
        <v>441</v>
      </c>
      <c r="E128" s="71">
        <v>37802</v>
      </c>
      <c r="F128" s="72">
        <v>7</v>
      </c>
      <c r="G128" s="67" t="s">
        <v>448</v>
      </c>
      <c r="H128" s="67">
        <v>205</v>
      </c>
      <c r="I128" s="172">
        <v>133719.17</v>
      </c>
      <c r="J128" s="173">
        <v>1.0143</v>
      </c>
      <c r="K128" s="172">
        <f t="shared" si="58"/>
        <v>135631.354131</v>
      </c>
      <c r="L128" s="172">
        <f t="shared" si="59"/>
        <v>661.6163616146341</v>
      </c>
      <c r="M128" s="173">
        <v>1.0183</v>
      </c>
      <c r="N128" s="172">
        <v>138113.41</v>
      </c>
      <c r="O128" s="172">
        <f t="shared" si="63"/>
        <v>673.7239512195122</v>
      </c>
      <c r="P128" s="174">
        <v>1.0151</v>
      </c>
      <c r="Q128" s="172">
        <f t="shared" si="60"/>
        <v>140198.92249099998</v>
      </c>
      <c r="R128" s="172">
        <f t="shared" si="61"/>
        <v>683.8971828829267</v>
      </c>
      <c r="S128" s="174">
        <v>1.0233</v>
      </c>
      <c r="T128" s="172">
        <f t="shared" si="51"/>
        <v>143465.5573850403</v>
      </c>
      <c r="U128" s="172">
        <f t="shared" si="52"/>
        <v>699.8319872440991</v>
      </c>
      <c r="V128" s="175">
        <v>1.0263</v>
      </c>
      <c r="W128" s="172">
        <v>147238.7</v>
      </c>
      <c r="X128" s="172">
        <f t="shared" si="46"/>
        <v>718.2375609756098</v>
      </c>
      <c r="Y128" s="13">
        <v>1.0272</v>
      </c>
      <c r="Z128" s="69">
        <v>177947.81</v>
      </c>
      <c r="AA128" s="69">
        <f t="shared" si="62"/>
        <v>868.0380975609756</v>
      </c>
      <c r="AB128" s="14">
        <v>1.0182</v>
      </c>
      <c r="AC128" s="2">
        <v>181186.46</v>
      </c>
      <c r="AD128" s="2">
        <v>883.84</v>
      </c>
      <c r="AE128" s="24">
        <v>1.0254</v>
      </c>
      <c r="AF128" s="3">
        <f t="shared" si="48"/>
        <v>185788.59608400002</v>
      </c>
      <c r="AG128" s="25">
        <f t="shared" si="57"/>
        <v>906.2858345560976</v>
      </c>
      <c r="AH128" s="31"/>
      <c r="AI128" s="26">
        <v>1.14</v>
      </c>
      <c r="AJ128" s="27">
        <f t="shared" si="50"/>
        <v>211798.99953576</v>
      </c>
      <c r="AK128" s="2">
        <v>211799</v>
      </c>
      <c r="AL128" s="2">
        <v>1033.1658513939512</v>
      </c>
      <c r="AM128" s="31"/>
      <c r="AN128" s="1">
        <v>1.0469</v>
      </c>
      <c r="AO128" s="291">
        <v>221732.37</v>
      </c>
      <c r="AP128" s="291">
        <v>1081.62</v>
      </c>
      <c r="AQ128" s="31"/>
      <c r="AR128" s="179"/>
      <c r="AS128" s="426"/>
      <c r="AT128" s="426"/>
      <c r="AU128" s="426"/>
    </row>
    <row r="129" spans="1:47" ht="15" customHeight="1">
      <c r="A129" s="66" t="s">
        <v>89</v>
      </c>
      <c r="B129" s="8">
        <v>42103616</v>
      </c>
      <c r="C129" s="53" t="s">
        <v>8</v>
      </c>
      <c r="D129" s="6" t="s">
        <v>445</v>
      </c>
      <c r="G129" s="67" t="s">
        <v>449</v>
      </c>
      <c r="H129" s="8">
        <v>283</v>
      </c>
      <c r="Z129" s="22">
        <v>338398.29</v>
      </c>
      <c r="AA129" s="28">
        <f t="shared" si="62"/>
        <v>1195.7536749116607</v>
      </c>
      <c r="AB129" s="14">
        <v>1.0182</v>
      </c>
      <c r="AC129" s="2">
        <v>344557.14</v>
      </c>
      <c r="AD129" s="2">
        <v>1217.52</v>
      </c>
      <c r="AE129" s="24">
        <v>1.0254</v>
      </c>
      <c r="AF129" s="3">
        <f t="shared" si="48"/>
        <v>353308.89135600004</v>
      </c>
      <c r="AG129" s="25">
        <f t="shared" si="57"/>
        <v>1248.4413122120143</v>
      </c>
      <c r="AH129" s="31"/>
      <c r="AI129" s="26">
        <v>1.14</v>
      </c>
      <c r="AJ129" s="27">
        <f t="shared" si="50"/>
        <v>402772.13614584</v>
      </c>
      <c r="AK129" s="2">
        <v>402772.14</v>
      </c>
      <c r="AL129" s="2">
        <v>1423.223095921696</v>
      </c>
      <c r="AM129" s="31"/>
      <c r="AN129" s="1">
        <v>1.0469</v>
      </c>
      <c r="AO129" s="291">
        <v>421662.15</v>
      </c>
      <c r="AP129" s="291">
        <v>1489.97</v>
      </c>
      <c r="AQ129" s="31"/>
      <c r="AR129" s="179"/>
      <c r="AS129" s="426"/>
      <c r="AT129" s="426"/>
      <c r="AU129" s="426"/>
    </row>
    <row r="130" spans="1:47" ht="15" customHeight="1">
      <c r="A130" s="66" t="s">
        <v>89</v>
      </c>
      <c r="B130" s="67" t="s">
        <v>90</v>
      </c>
      <c r="C130" s="53" t="s">
        <v>10</v>
      </c>
      <c r="D130" s="6" t="s">
        <v>442</v>
      </c>
      <c r="E130" s="71">
        <v>37802</v>
      </c>
      <c r="F130" s="72">
        <v>5</v>
      </c>
      <c r="G130" s="67" t="s">
        <v>450</v>
      </c>
      <c r="H130" s="67">
        <v>205</v>
      </c>
      <c r="I130" s="172">
        <v>133039.68</v>
      </c>
      <c r="J130" s="173">
        <v>1.0143</v>
      </c>
      <c r="K130" s="172">
        <f>I130*J130</f>
        <v>134942.147424</v>
      </c>
      <c r="L130" s="172">
        <f>K130/H130</f>
        <v>658.2543776780487</v>
      </c>
      <c r="M130" s="173">
        <v>1.0183</v>
      </c>
      <c r="N130" s="172">
        <v>137411.59</v>
      </c>
      <c r="O130" s="172">
        <f>N130/H130</f>
        <v>670.3004390243902</v>
      </c>
      <c r="P130" s="174">
        <v>1.0151</v>
      </c>
      <c r="Q130" s="172">
        <f>P130*N130</f>
        <v>139486.505009</v>
      </c>
      <c r="R130" s="172">
        <f>Q130/H130</f>
        <v>680.4219756536585</v>
      </c>
      <c r="S130" s="174">
        <v>1.0233</v>
      </c>
      <c r="T130" s="172">
        <f>S130*Q130</f>
        <v>142736.5405757097</v>
      </c>
      <c r="U130" s="172">
        <f>T130/H130</f>
        <v>696.2758076863887</v>
      </c>
      <c r="V130" s="175">
        <v>1.0263</v>
      </c>
      <c r="W130" s="172">
        <v>146490.51</v>
      </c>
      <c r="X130" s="172">
        <f>W130/H130</f>
        <v>714.5878536585367</v>
      </c>
      <c r="Y130" s="13">
        <v>1.0272</v>
      </c>
      <c r="Z130" s="69">
        <v>205248.08</v>
      </c>
      <c r="AA130" s="69">
        <f t="shared" si="62"/>
        <v>1001.2101463414633</v>
      </c>
      <c r="AB130" s="14">
        <v>1.0182</v>
      </c>
      <c r="AC130" s="2">
        <v>208983.6</v>
      </c>
      <c r="AD130" s="2">
        <v>1019.43</v>
      </c>
      <c r="AE130" s="24">
        <v>1.0254</v>
      </c>
      <c r="AF130" s="3">
        <f t="shared" si="48"/>
        <v>214291.78344000003</v>
      </c>
      <c r="AG130" s="25">
        <f t="shared" si="57"/>
        <v>1045.3257728780488</v>
      </c>
      <c r="AH130" s="31"/>
      <c r="AI130" s="26">
        <v>1.14</v>
      </c>
      <c r="AJ130" s="27">
        <f t="shared" si="50"/>
        <v>244292.63312160003</v>
      </c>
      <c r="AK130" s="2">
        <v>244292.63</v>
      </c>
      <c r="AL130" s="2">
        <v>1191.6713810809758</v>
      </c>
      <c r="AM130" s="31"/>
      <c r="AN130" s="1">
        <v>1.0469</v>
      </c>
      <c r="AO130" s="291">
        <v>255749.95</v>
      </c>
      <c r="AP130" s="291">
        <v>1247.56</v>
      </c>
      <c r="AQ130" s="31"/>
      <c r="AR130" s="179"/>
      <c r="AS130" s="426"/>
      <c r="AT130" s="426"/>
      <c r="AU130" s="426"/>
    </row>
    <row r="131" spans="1:47" ht="21" customHeight="1">
      <c r="A131" s="66" t="s">
        <v>89</v>
      </c>
      <c r="B131" s="67" t="s">
        <v>90</v>
      </c>
      <c r="C131" s="53" t="s">
        <v>8</v>
      </c>
      <c r="D131" s="141" t="s">
        <v>443</v>
      </c>
      <c r="E131" s="71">
        <v>37802</v>
      </c>
      <c r="F131" s="72">
        <v>4</v>
      </c>
      <c r="G131" s="67" t="s">
        <v>451</v>
      </c>
      <c r="H131" s="67">
        <v>283</v>
      </c>
      <c r="I131" s="172">
        <v>217422.52</v>
      </c>
      <c r="J131" s="173">
        <v>1.0143</v>
      </c>
      <c r="K131" s="172">
        <f>I131*J131</f>
        <v>220531.662036</v>
      </c>
      <c r="L131" s="172">
        <f>K131/H131</f>
        <v>779.2638234487632</v>
      </c>
      <c r="M131" s="173">
        <v>1.0183</v>
      </c>
      <c r="N131" s="172">
        <v>224567.39</v>
      </c>
      <c r="O131" s="172">
        <f>N131/H131</f>
        <v>793.5243462897527</v>
      </c>
      <c r="P131" s="174">
        <v>1.0151</v>
      </c>
      <c r="Q131" s="172">
        <f>P131*N131</f>
        <v>227958.357589</v>
      </c>
      <c r="R131" s="172">
        <f>Q131/H131</f>
        <v>805.5065639187279</v>
      </c>
      <c r="S131" s="174">
        <v>1.0233</v>
      </c>
      <c r="T131" s="172">
        <f>S131*Q131</f>
        <v>233269.7873208237</v>
      </c>
      <c r="U131" s="172">
        <f>T131/H131</f>
        <v>824.2748668580343</v>
      </c>
      <c r="V131" s="175">
        <v>1.0263</v>
      </c>
      <c r="W131" s="172">
        <v>239404.78</v>
      </c>
      <c r="X131" s="172">
        <f>W131/H131</f>
        <v>845.9532862190813</v>
      </c>
      <c r="Y131" s="13">
        <v>1.0272</v>
      </c>
      <c r="Z131" s="69">
        <v>394438.52</v>
      </c>
      <c r="AA131" s="69">
        <f t="shared" si="62"/>
        <v>1393.7756890459364</v>
      </c>
      <c r="AB131" s="14">
        <v>1.0182</v>
      </c>
      <c r="AC131" s="2">
        <v>401617.3</v>
      </c>
      <c r="AD131" s="2">
        <v>1419.14</v>
      </c>
      <c r="AE131" s="24">
        <v>1.0254</v>
      </c>
      <c r="AF131" s="3">
        <f t="shared" si="48"/>
        <v>411818.37942</v>
      </c>
      <c r="AG131" s="25">
        <f t="shared" si="57"/>
        <v>1455.1886198586574</v>
      </c>
      <c r="AH131" s="31"/>
      <c r="AI131" s="26">
        <v>1.14</v>
      </c>
      <c r="AJ131" s="27">
        <f t="shared" si="50"/>
        <v>469472.95253879996</v>
      </c>
      <c r="AK131" s="2">
        <v>469472.95</v>
      </c>
      <c r="AL131" s="2">
        <v>1658.9150266388692</v>
      </c>
      <c r="AM131" s="31"/>
      <c r="AN131" s="1">
        <v>1.0469</v>
      </c>
      <c r="AO131" s="291">
        <v>491491.23</v>
      </c>
      <c r="AP131" s="291">
        <v>1736.72</v>
      </c>
      <c r="AQ131" s="31"/>
      <c r="AR131" s="179"/>
      <c r="AS131" s="426"/>
      <c r="AT131" s="426"/>
      <c r="AU131" s="426"/>
    </row>
    <row r="132" spans="1:47" ht="18.75" customHeight="1">
      <c r="A132" s="16" t="s">
        <v>484</v>
      </c>
      <c r="B132" s="78" t="s">
        <v>432</v>
      </c>
      <c r="C132" s="1" t="s">
        <v>10</v>
      </c>
      <c r="D132" s="6" t="s">
        <v>56</v>
      </c>
      <c r="E132" s="58">
        <v>37802</v>
      </c>
      <c r="F132" s="8" t="s">
        <v>251</v>
      </c>
      <c r="G132" s="8" t="s">
        <v>199</v>
      </c>
      <c r="H132" s="8">
        <v>198</v>
      </c>
      <c r="I132" s="19">
        <v>80612.01</v>
      </c>
      <c r="J132" s="73">
        <v>1.0143</v>
      </c>
      <c r="K132" s="2">
        <f t="shared" si="58"/>
        <v>81764.761743</v>
      </c>
      <c r="L132" s="21">
        <f t="shared" si="59"/>
        <v>412.95334213636363</v>
      </c>
      <c r="M132" s="20">
        <v>1.0183</v>
      </c>
      <c r="N132" s="2">
        <v>83261.06</v>
      </c>
      <c r="O132" s="21">
        <f t="shared" si="63"/>
        <v>420.510404040404</v>
      </c>
      <c r="P132" s="1">
        <v>1.0151</v>
      </c>
      <c r="Q132" s="21">
        <f t="shared" si="60"/>
        <v>84518.30200599998</v>
      </c>
      <c r="R132" s="21">
        <f t="shared" si="61"/>
        <v>426.86011114141405</v>
      </c>
      <c r="S132" s="1">
        <v>1.0233</v>
      </c>
      <c r="T132" s="19">
        <f t="shared" si="51"/>
        <v>86487.57844273979</v>
      </c>
      <c r="U132" s="19">
        <f>T132/H132</f>
        <v>436.80595173100903</v>
      </c>
      <c r="V132" s="8">
        <v>1.0263</v>
      </c>
      <c r="W132" s="2">
        <v>88762.2</v>
      </c>
      <c r="X132" s="2">
        <f aca="true" t="shared" si="64" ref="X132:X141">W132/H132</f>
        <v>448.29393939393935</v>
      </c>
      <c r="Y132" s="13">
        <v>1.0272</v>
      </c>
      <c r="Z132" s="22">
        <v>91176.53</v>
      </c>
      <c r="AA132" s="22">
        <f t="shared" si="47"/>
        <v>460.48752525252524</v>
      </c>
      <c r="AB132" s="23">
        <v>1.0226</v>
      </c>
      <c r="AC132" s="2">
        <v>93237.12</v>
      </c>
      <c r="AD132" s="2">
        <v>470.89</v>
      </c>
      <c r="AE132" s="98">
        <v>1.0254</v>
      </c>
      <c r="AF132" s="3">
        <v>112030.72</v>
      </c>
      <c r="AG132" s="25">
        <f t="shared" si="57"/>
        <v>565.8117171717172</v>
      </c>
      <c r="AH132" s="99">
        <v>44743</v>
      </c>
      <c r="AI132" s="275">
        <v>1.1167</v>
      </c>
      <c r="AJ132" s="27">
        <f>AI132*AF132</f>
        <v>125104.70502400001</v>
      </c>
      <c r="AK132" s="27">
        <v>125104.70502400001</v>
      </c>
      <c r="AL132" s="2">
        <f>AK132/H132</f>
        <v>631.8419445656566</v>
      </c>
      <c r="AM132" s="176">
        <v>44743</v>
      </c>
      <c r="AN132" s="1">
        <v>1.0469</v>
      </c>
      <c r="AO132" s="291">
        <v>130972.12</v>
      </c>
      <c r="AP132" s="291">
        <v>661.48</v>
      </c>
      <c r="AQ132" s="176">
        <v>44743</v>
      </c>
      <c r="AR132" s="179"/>
      <c r="AS132" s="426"/>
      <c r="AT132" s="426"/>
      <c r="AU132" s="426"/>
    </row>
    <row r="133" spans="1:47" ht="16.5" customHeight="1">
      <c r="A133" s="423" t="s">
        <v>476</v>
      </c>
      <c r="B133" s="81" t="s">
        <v>486</v>
      </c>
      <c r="C133" s="53" t="s">
        <v>10</v>
      </c>
      <c r="D133" s="66" t="s">
        <v>494</v>
      </c>
      <c r="E133" s="68">
        <v>37802</v>
      </c>
      <c r="F133" s="67">
        <v>17</v>
      </c>
      <c r="G133" s="67" t="s">
        <v>202</v>
      </c>
      <c r="H133" s="67">
        <v>216</v>
      </c>
      <c r="I133" s="69">
        <v>55081.42</v>
      </c>
      <c r="J133" s="70">
        <v>1.0143</v>
      </c>
      <c r="K133" s="69">
        <f t="shared" si="58"/>
        <v>55869.084306</v>
      </c>
      <c r="L133" s="69">
        <f t="shared" si="59"/>
        <v>258.6531680833333</v>
      </c>
      <c r="M133" s="70">
        <v>1.0183</v>
      </c>
      <c r="N133" s="69">
        <v>56891.49</v>
      </c>
      <c r="O133" s="69">
        <f t="shared" si="63"/>
        <v>263.38652777777776</v>
      </c>
      <c r="P133" s="53">
        <v>1.0151</v>
      </c>
      <c r="Q133" s="69">
        <f t="shared" si="60"/>
        <v>57750.551498999994</v>
      </c>
      <c r="R133" s="69">
        <f t="shared" si="61"/>
        <v>267.3636643472222</v>
      </c>
      <c r="S133" s="53">
        <v>1.0233</v>
      </c>
      <c r="T133" s="69">
        <v>63927.72</v>
      </c>
      <c r="U133" s="69">
        <f t="shared" si="52"/>
        <v>295.96166666666664</v>
      </c>
      <c r="V133" s="67">
        <v>1.0263</v>
      </c>
      <c r="W133" s="69">
        <v>65609.02</v>
      </c>
      <c r="X133" s="69">
        <f t="shared" si="64"/>
        <v>303.74546296296296</v>
      </c>
      <c r="Y133" s="13">
        <v>1.0272</v>
      </c>
      <c r="Z133" s="69">
        <v>70993.46</v>
      </c>
      <c r="AA133" s="69">
        <f t="shared" si="47"/>
        <v>328.673425925926</v>
      </c>
      <c r="AB133" s="14">
        <v>1.0182</v>
      </c>
      <c r="AC133" s="2">
        <v>72285.54</v>
      </c>
      <c r="AD133" s="2">
        <v>334.66</v>
      </c>
      <c r="AE133" s="98">
        <v>1.0254</v>
      </c>
      <c r="AF133" s="3">
        <f t="shared" si="48"/>
        <v>74121.592716</v>
      </c>
      <c r="AG133" s="25">
        <f t="shared" si="57"/>
        <v>343.15552183333335</v>
      </c>
      <c r="AH133" s="99" t="s">
        <v>470</v>
      </c>
      <c r="AI133" s="422">
        <v>1.14</v>
      </c>
      <c r="AJ133" s="139">
        <f>AI133*AF133</f>
        <v>84498.61569624</v>
      </c>
      <c r="AK133" s="2">
        <v>84498.61</v>
      </c>
      <c r="AL133" s="2">
        <v>391.19729488999997</v>
      </c>
      <c r="AM133" s="99" t="s">
        <v>470</v>
      </c>
      <c r="AN133" s="1">
        <v>1.0469</v>
      </c>
      <c r="AO133" s="291">
        <v>88461.59</v>
      </c>
      <c r="AP133" s="291">
        <v>409.54</v>
      </c>
      <c r="AQ133" s="99"/>
      <c r="AR133" s="179"/>
      <c r="AS133" s="426"/>
      <c r="AT133" s="426"/>
      <c r="AU133" s="426"/>
    </row>
    <row r="134" spans="1:47" ht="15" customHeight="1" hidden="1">
      <c r="A134" s="66" t="s">
        <v>280</v>
      </c>
      <c r="B134" s="67" t="s">
        <v>92</v>
      </c>
      <c r="C134" s="53" t="s">
        <v>8</v>
      </c>
      <c r="D134" s="66" t="s">
        <v>93</v>
      </c>
      <c r="E134" s="68">
        <v>37802</v>
      </c>
      <c r="F134" s="67" t="s">
        <v>251</v>
      </c>
      <c r="G134" s="67"/>
      <c r="H134" s="67"/>
      <c r="I134" s="69"/>
      <c r="J134" s="70"/>
      <c r="K134" s="69"/>
      <c r="L134" s="69"/>
      <c r="M134" s="70"/>
      <c r="N134" s="69"/>
      <c r="O134" s="69"/>
      <c r="P134" s="53"/>
      <c r="Q134" s="69"/>
      <c r="R134" s="69"/>
      <c r="S134" s="53"/>
      <c r="T134" s="69"/>
      <c r="U134" s="69"/>
      <c r="V134" s="67"/>
      <c r="W134" s="69"/>
      <c r="X134" s="69"/>
      <c r="Y134" s="13"/>
      <c r="Z134" s="69"/>
      <c r="AA134" s="69"/>
      <c r="AB134" s="14"/>
      <c r="AE134" s="98"/>
      <c r="AG134" s="25"/>
      <c r="AH134" s="99"/>
      <c r="AI134" s="422"/>
      <c r="AJ134" s="27"/>
      <c r="AM134" s="99"/>
      <c r="AN134" s="1">
        <v>1.0469</v>
      </c>
      <c r="AO134" s="291">
        <v>0</v>
      </c>
      <c r="AP134" s="291" t="e">
        <v>#DIV/0!</v>
      </c>
      <c r="AQ134" s="99"/>
      <c r="AR134" s="179"/>
      <c r="AS134" s="426"/>
      <c r="AT134" s="426"/>
      <c r="AU134" s="426"/>
    </row>
    <row r="135" spans="1:47" ht="16.5" customHeight="1">
      <c r="A135" s="423" t="s">
        <v>476</v>
      </c>
      <c r="B135" s="81" t="s">
        <v>486</v>
      </c>
      <c r="C135" s="53" t="s">
        <v>10</v>
      </c>
      <c r="D135" s="424" t="s">
        <v>495</v>
      </c>
      <c r="E135" s="71">
        <v>37802</v>
      </c>
      <c r="F135" s="72" t="s">
        <v>488</v>
      </c>
      <c r="G135" s="67" t="s">
        <v>371</v>
      </c>
      <c r="H135" s="67">
        <v>216</v>
      </c>
      <c r="I135" s="69">
        <v>56062.96</v>
      </c>
      <c r="J135" s="70">
        <v>1.0143</v>
      </c>
      <c r="K135" s="69">
        <f t="shared" si="58"/>
        <v>56864.660328</v>
      </c>
      <c r="L135" s="69">
        <f t="shared" si="59"/>
        <v>263.26231633333333</v>
      </c>
      <c r="M135" s="70">
        <v>1.0183</v>
      </c>
      <c r="N135" s="69">
        <v>57905.28</v>
      </c>
      <c r="O135" s="69">
        <f t="shared" si="63"/>
        <v>268.08</v>
      </c>
      <c r="P135" s="53">
        <v>1.0151</v>
      </c>
      <c r="Q135" s="69">
        <f t="shared" si="60"/>
        <v>58779.64972799999</v>
      </c>
      <c r="R135" s="69">
        <f t="shared" si="61"/>
        <v>272.12800799999997</v>
      </c>
      <c r="S135" s="53">
        <v>1.0233</v>
      </c>
      <c r="T135" s="69">
        <f t="shared" si="51"/>
        <v>60149.215566662395</v>
      </c>
      <c r="U135" s="69">
        <f t="shared" si="52"/>
        <v>278.46859058639996</v>
      </c>
      <c r="V135" s="67">
        <v>1.0263</v>
      </c>
      <c r="W135" s="69">
        <v>69214.41</v>
      </c>
      <c r="X135" s="69">
        <f t="shared" si="64"/>
        <v>320.43708333333336</v>
      </c>
      <c r="Y135" s="13">
        <v>1.0272</v>
      </c>
      <c r="Z135" s="69">
        <v>73323.36</v>
      </c>
      <c r="AA135" s="69">
        <f aca="true" t="shared" si="65" ref="AA135:AA141">Z135/H135</f>
        <v>339.46</v>
      </c>
      <c r="AB135" s="14">
        <v>1.0182</v>
      </c>
      <c r="AC135" s="2">
        <v>74657.85</v>
      </c>
      <c r="AD135" s="2">
        <v>345.64</v>
      </c>
      <c r="AE135" s="98">
        <v>1.0254</v>
      </c>
      <c r="AF135" s="3">
        <f t="shared" si="48"/>
        <v>76554.15939000002</v>
      </c>
      <c r="AG135" s="25">
        <f t="shared" si="57"/>
        <v>354.4174045833334</v>
      </c>
      <c r="AH135" s="99" t="s">
        <v>465</v>
      </c>
      <c r="AI135" s="422">
        <v>1.14</v>
      </c>
      <c r="AJ135" s="27">
        <f>AI135*AF135</f>
        <v>87271.7417046</v>
      </c>
      <c r="AK135" s="2">
        <v>87271.74</v>
      </c>
      <c r="AL135" s="2">
        <v>404.035841225</v>
      </c>
      <c r="AM135" s="99" t="s">
        <v>465</v>
      </c>
      <c r="AN135" s="1">
        <v>1.0469</v>
      </c>
      <c r="AO135" s="291">
        <v>91364.78</v>
      </c>
      <c r="AP135" s="291">
        <v>422.99</v>
      </c>
      <c r="AQ135" s="99"/>
      <c r="AR135" s="179"/>
      <c r="AS135" s="426"/>
      <c r="AT135" s="426"/>
      <c r="AU135" s="426"/>
    </row>
    <row r="136" spans="1:47" ht="28.5" customHeight="1">
      <c r="A136" s="423" t="s">
        <v>476</v>
      </c>
      <c r="B136" s="81" t="s">
        <v>486</v>
      </c>
      <c r="C136" s="1" t="s">
        <v>8</v>
      </c>
      <c r="D136" s="16" t="s">
        <v>492</v>
      </c>
      <c r="F136" s="8" t="s">
        <v>251</v>
      </c>
      <c r="G136" s="8" t="s">
        <v>155</v>
      </c>
      <c r="H136" s="8">
        <v>365</v>
      </c>
      <c r="I136" s="19">
        <v>194232.44</v>
      </c>
      <c r="J136" s="73">
        <v>1.0143</v>
      </c>
      <c r="K136" s="2">
        <f>I136*J136</f>
        <v>197009.963892</v>
      </c>
      <c r="L136" s="21">
        <f>K136/H136</f>
        <v>539.7533257315068</v>
      </c>
      <c r="M136" s="20">
        <v>1.0183</v>
      </c>
      <c r="N136" s="2">
        <v>200615.25</v>
      </c>
      <c r="O136" s="21">
        <f>N136/H136</f>
        <v>549.6308219178082</v>
      </c>
      <c r="P136" s="1">
        <v>1.0151</v>
      </c>
      <c r="Q136" s="21">
        <f>N136*P136</f>
        <v>203644.54027499998</v>
      </c>
      <c r="R136" s="21">
        <f>Q136/H136</f>
        <v>557.9302473287671</v>
      </c>
      <c r="S136" s="1">
        <v>1.0233</v>
      </c>
      <c r="T136" s="21">
        <f>S136*Q136</f>
        <v>208389.4580634075</v>
      </c>
      <c r="U136" s="21">
        <f>T136/H136</f>
        <v>570.9300220915275</v>
      </c>
      <c r="V136" s="8">
        <v>1.0263</v>
      </c>
      <c r="W136" s="2">
        <v>222478.2</v>
      </c>
      <c r="X136" s="2">
        <f>W136/H136</f>
        <v>609.5293150684931</v>
      </c>
      <c r="Y136" s="13">
        <v>1.0194</v>
      </c>
      <c r="Z136" s="22">
        <v>226794.27708000003</v>
      </c>
      <c r="AA136" s="22">
        <f t="shared" si="65"/>
        <v>621.354183780822</v>
      </c>
      <c r="AB136" s="23">
        <v>1.0226</v>
      </c>
      <c r="AC136" s="2">
        <v>231919.83</v>
      </c>
      <c r="AD136" s="2">
        <v>635.4</v>
      </c>
      <c r="AE136" s="98">
        <v>1.0254</v>
      </c>
      <c r="AF136" s="3">
        <f>AC136*AE136</f>
        <v>237810.593682</v>
      </c>
      <c r="AG136" s="25">
        <f>AF136/H136</f>
        <v>651.5358731013699</v>
      </c>
      <c r="AH136" s="99" t="s">
        <v>465</v>
      </c>
      <c r="AI136" s="422">
        <v>1.14</v>
      </c>
      <c r="AJ136" s="27">
        <f t="shared" si="50"/>
        <v>271104.07679748</v>
      </c>
      <c r="AK136" s="2">
        <v>271104.08</v>
      </c>
      <c r="AL136" s="2">
        <v>742.7508953355616</v>
      </c>
      <c r="AM136" s="99" t="s">
        <v>465</v>
      </c>
      <c r="AN136" s="1">
        <v>1.0469</v>
      </c>
      <c r="AO136" s="291">
        <v>283818.86</v>
      </c>
      <c r="AP136" s="291">
        <v>777.59</v>
      </c>
      <c r="AQ136" s="99"/>
      <c r="AR136" s="179"/>
      <c r="AS136" s="426"/>
      <c r="AT136" s="426"/>
      <c r="AU136" s="426"/>
    </row>
    <row r="137" spans="1:47" ht="27" customHeight="1">
      <c r="A137" s="423" t="s">
        <v>476</v>
      </c>
      <c r="B137" s="81" t="s">
        <v>486</v>
      </c>
      <c r="C137" s="1" t="s">
        <v>115</v>
      </c>
      <c r="D137" s="16" t="s">
        <v>493</v>
      </c>
      <c r="F137" s="18" t="s">
        <v>256</v>
      </c>
      <c r="G137" s="8" t="s">
        <v>156</v>
      </c>
      <c r="H137" s="8">
        <v>218</v>
      </c>
      <c r="I137" s="19">
        <v>62540.07</v>
      </c>
      <c r="J137" s="73">
        <v>1.0143</v>
      </c>
      <c r="K137" s="2">
        <f>I137*J137</f>
        <v>63434.393001</v>
      </c>
      <c r="L137" s="21">
        <f>K137/H137</f>
        <v>290.9834541330275</v>
      </c>
      <c r="M137" s="20">
        <v>1.0183</v>
      </c>
      <c r="N137" s="2">
        <v>64595.24</v>
      </c>
      <c r="O137" s="21">
        <f>N137/H137</f>
        <v>296.3084403669725</v>
      </c>
      <c r="P137" s="1">
        <v>1.0151</v>
      </c>
      <c r="Q137" s="21">
        <f>N137*P137</f>
        <v>65570.628124</v>
      </c>
      <c r="R137" s="21">
        <f>Q137/H137</f>
        <v>300.78269781651375</v>
      </c>
      <c r="S137" s="1">
        <v>1.0233</v>
      </c>
      <c r="T137" s="21">
        <f>S137*Q137</f>
        <v>67098.4237592892</v>
      </c>
      <c r="U137" s="21">
        <f>T137/H137</f>
        <v>307.79093467563854</v>
      </c>
      <c r="V137" s="8">
        <v>1.0263</v>
      </c>
      <c r="W137" s="2">
        <v>75529.27</v>
      </c>
      <c r="X137" s="2">
        <f>W137/H137</f>
        <v>346.4645412844037</v>
      </c>
      <c r="Y137" s="13">
        <v>1.0194</v>
      </c>
      <c r="Z137" s="22">
        <v>76994.537838</v>
      </c>
      <c r="AA137" s="22">
        <f t="shared" si="65"/>
        <v>353.1859533853211</v>
      </c>
      <c r="AB137" s="23">
        <v>1.0226</v>
      </c>
      <c r="AC137" s="2">
        <v>78734.61</v>
      </c>
      <c r="AD137" s="2">
        <v>361.17</v>
      </c>
      <c r="AE137" s="98">
        <v>1.0254</v>
      </c>
      <c r="AF137" s="3">
        <f>AC137*AE137</f>
        <v>80734.46909400001</v>
      </c>
      <c r="AG137" s="25">
        <f>AF137/H137</f>
        <v>370.3416013486239</v>
      </c>
      <c r="AH137" s="99" t="s">
        <v>465</v>
      </c>
      <c r="AI137" s="422">
        <v>1.14</v>
      </c>
      <c r="AJ137" s="139">
        <f t="shared" si="50"/>
        <v>92037.29476716001</v>
      </c>
      <c r="AK137" s="2">
        <v>92037.29</v>
      </c>
      <c r="AL137" s="2">
        <v>422.18942553743125</v>
      </c>
      <c r="AM137" s="99" t="s">
        <v>465</v>
      </c>
      <c r="AN137" s="1">
        <v>1.0469</v>
      </c>
      <c r="AO137" s="291">
        <v>96353.84</v>
      </c>
      <c r="AP137" s="291">
        <v>441.99</v>
      </c>
      <c r="AQ137" s="99"/>
      <c r="AR137" s="179"/>
      <c r="AS137" s="426"/>
      <c r="AT137" s="426"/>
      <c r="AU137" s="426"/>
    </row>
    <row r="138" spans="1:47" ht="15" customHeight="1">
      <c r="A138" s="83" t="s">
        <v>281</v>
      </c>
      <c r="B138" s="54">
        <v>208511604</v>
      </c>
      <c r="C138" s="55" t="s">
        <v>10</v>
      </c>
      <c r="D138" s="194" t="s">
        <v>22</v>
      </c>
      <c r="E138" s="177">
        <v>39629</v>
      </c>
      <c r="F138" s="54" t="s">
        <v>251</v>
      </c>
      <c r="G138" s="54" t="s">
        <v>289</v>
      </c>
      <c r="H138" s="54">
        <v>221</v>
      </c>
      <c r="I138" s="87">
        <v>116967.61</v>
      </c>
      <c r="J138" s="88">
        <v>1.0143</v>
      </c>
      <c r="K138" s="41">
        <f t="shared" si="58"/>
        <v>118640.246823</v>
      </c>
      <c r="L138" s="41">
        <f t="shared" si="59"/>
        <v>536.8336960316742</v>
      </c>
      <c r="M138" s="89">
        <v>1.0183</v>
      </c>
      <c r="N138" s="41">
        <v>120811.36</v>
      </c>
      <c r="O138" s="56">
        <f t="shared" si="63"/>
        <v>546.6577375565611</v>
      </c>
      <c r="P138" s="55">
        <v>1.0151</v>
      </c>
      <c r="Q138" s="56">
        <f t="shared" si="60"/>
        <v>122635.61153599998</v>
      </c>
      <c r="R138" s="56">
        <f t="shared" si="61"/>
        <v>554.912269393665</v>
      </c>
      <c r="S138" s="55">
        <v>1.0233</v>
      </c>
      <c r="T138" s="87">
        <f t="shared" si="51"/>
        <v>125493.02128478879</v>
      </c>
      <c r="U138" s="87">
        <f t="shared" si="52"/>
        <v>567.8417252705375</v>
      </c>
      <c r="V138" s="54">
        <v>1.0263</v>
      </c>
      <c r="W138" s="41">
        <v>128793.49</v>
      </c>
      <c r="X138" s="41">
        <f t="shared" si="64"/>
        <v>582.7759728506787</v>
      </c>
      <c r="Y138" s="39">
        <v>1.0272</v>
      </c>
      <c r="Z138" s="57">
        <v>132296.67</v>
      </c>
      <c r="AA138" s="57">
        <f t="shared" si="65"/>
        <v>598.6274660633485</v>
      </c>
      <c r="AB138" s="40">
        <v>1.0226</v>
      </c>
      <c r="AC138" s="41">
        <v>135286.57</v>
      </c>
      <c r="AD138" s="41">
        <v>612.16</v>
      </c>
      <c r="AE138" s="42">
        <v>1.0254</v>
      </c>
      <c r="AF138" s="43">
        <f t="shared" si="48"/>
        <v>138722.84887800002</v>
      </c>
      <c r="AG138" s="178">
        <v>627.7</v>
      </c>
      <c r="AH138" s="45" t="s">
        <v>466</v>
      </c>
      <c r="AI138" s="26">
        <v>1.14</v>
      </c>
      <c r="AJ138" s="27">
        <f t="shared" si="50"/>
        <v>158144.04772092</v>
      </c>
      <c r="AK138" s="41">
        <v>158144.05</v>
      </c>
      <c r="AL138" s="41">
        <v>715.5839263390045</v>
      </c>
      <c r="AM138" s="45" t="s">
        <v>466</v>
      </c>
      <c r="AN138" s="55">
        <v>1.0469</v>
      </c>
      <c r="AO138" s="297">
        <v>165561.01</v>
      </c>
      <c r="AP138" s="297">
        <v>749.14</v>
      </c>
      <c r="AQ138" s="45" t="s">
        <v>466</v>
      </c>
      <c r="AR138" s="179"/>
      <c r="AS138" s="426"/>
      <c r="AT138" s="426"/>
      <c r="AU138" s="426"/>
    </row>
    <row r="139" spans="1:47" ht="15" customHeight="1">
      <c r="A139" s="83" t="s">
        <v>281</v>
      </c>
      <c r="B139" s="54">
        <v>208511604</v>
      </c>
      <c r="C139" s="55" t="s">
        <v>10</v>
      </c>
      <c r="D139" s="194" t="s">
        <v>282</v>
      </c>
      <c r="E139" s="177">
        <v>39629</v>
      </c>
      <c r="F139" s="54" t="s">
        <v>253</v>
      </c>
      <c r="G139" s="54" t="s">
        <v>290</v>
      </c>
      <c r="H139" s="54">
        <v>221</v>
      </c>
      <c r="I139" s="87">
        <v>84763.85</v>
      </c>
      <c r="J139" s="88">
        <v>1.0143</v>
      </c>
      <c r="K139" s="41">
        <f t="shared" si="58"/>
        <v>85975.97305500001</v>
      </c>
      <c r="L139" s="41">
        <f t="shared" si="59"/>
        <v>389.0315522850679</v>
      </c>
      <c r="M139" s="89">
        <v>1.0183</v>
      </c>
      <c r="N139" s="41">
        <v>87549.33</v>
      </c>
      <c r="O139" s="56">
        <f t="shared" si="63"/>
        <v>396.15081447963803</v>
      </c>
      <c r="P139" s="55">
        <v>1.0151</v>
      </c>
      <c r="Q139" s="56">
        <f t="shared" si="60"/>
        <v>88871.324883</v>
      </c>
      <c r="R139" s="56">
        <f t="shared" si="61"/>
        <v>402.1326917782805</v>
      </c>
      <c r="S139" s="55">
        <v>1.0233</v>
      </c>
      <c r="T139" s="87">
        <f t="shared" si="51"/>
        <v>90942.0267527739</v>
      </c>
      <c r="U139" s="87">
        <f t="shared" si="52"/>
        <v>411.5023834967145</v>
      </c>
      <c r="V139" s="54">
        <v>1.0263</v>
      </c>
      <c r="W139" s="41">
        <v>93333.8</v>
      </c>
      <c r="X139" s="41">
        <f t="shared" si="64"/>
        <v>422.3248868778281</v>
      </c>
      <c r="Y139" s="39">
        <v>1.0272</v>
      </c>
      <c r="Z139" s="57">
        <v>95872.48</v>
      </c>
      <c r="AA139" s="57">
        <f t="shared" si="65"/>
        <v>433.81212669683254</v>
      </c>
      <c r="AB139" s="40">
        <v>1.0226</v>
      </c>
      <c r="AC139" s="41">
        <v>98039.2</v>
      </c>
      <c r="AD139" s="41">
        <v>443.62</v>
      </c>
      <c r="AE139" s="42">
        <v>1.0254</v>
      </c>
      <c r="AF139" s="43">
        <f t="shared" si="48"/>
        <v>100529.39568</v>
      </c>
      <c r="AG139" s="44">
        <f>AF139/H139</f>
        <v>454.8841433484163</v>
      </c>
      <c r="AH139" s="45" t="s">
        <v>466</v>
      </c>
      <c r="AI139" s="26">
        <v>1.14</v>
      </c>
      <c r="AJ139" s="27">
        <f t="shared" si="50"/>
        <v>114603.51107519999</v>
      </c>
      <c r="AK139" s="41">
        <v>114603.51</v>
      </c>
      <c r="AL139" s="41">
        <v>518.5679234171945</v>
      </c>
      <c r="AM139" s="45" t="s">
        <v>466</v>
      </c>
      <c r="AN139" s="55">
        <v>1.0469</v>
      </c>
      <c r="AO139" s="297">
        <v>119978.41</v>
      </c>
      <c r="AP139" s="297">
        <v>542.89</v>
      </c>
      <c r="AQ139" s="45" t="s">
        <v>466</v>
      </c>
      <c r="AR139" s="179"/>
      <c r="AS139" s="426"/>
      <c r="AT139" s="426"/>
      <c r="AU139" s="426"/>
    </row>
    <row r="140" spans="1:47" ht="15" customHeight="1">
      <c r="A140" s="66" t="s">
        <v>337</v>
      </c>
      <c r="B140" s="72" t="s">
        <v>363</v>
      </c>
      <c r="C140" s="53" t="s">
        <v>10</v>
      </c>
      <c r="D140" s="193" t="s">
        <v>338</v>
      </c>
      <c r="E140" s="71">
        <v>37802</v>
      </c>
      <c r="F140" s="72" t="s">
        <v>364</v>
      </c>
      <c r="G140" s="67" t="s">
        <v>339</v>
      </c>
      <c r="H140" s="67">
        <v>226</v>
      </c>
      <c r="I140" s="69">
        <v>57297.23</v>
      </c>
      <c r="J140" s="70">
        <v>1.0143</v>
      </c>
      <c r="K140" s="69">
        <f t="shared" si="58"/>
        <v>58116.580389</v>
      </c>
      <c r="L140" s="69">
        <f t="shared" si="59"/>
        <v>257.1530105707965</v>
      </c>
      <c r="M140" s="70">
        <v>1.0183</v>
      </c>
      <c r="N140" s="69">
        <v>59180.11</v>
      </c>
      <c r="O140" s="69">
        <f t="shared" si="63"/>
        <v>261.8588938053097</v>
      </c>
      <c r="P140" s="53">
        <v>1.0151</v>
      </c>
      <c r="Q140" s="69">
        <f t="shared" si="60"/>
        <v>60073.729661</v>
      </c>
      <c r="R140" s="69">
        <f t="shared" si="61"/>
        <v>265.8129631017699</v>
      </c>
      <c r="S140" s="53">
        <v>1.0233</v>
      </c>
      <c r="T140" s="69">
        <f t="shared" si="51"/>
        <v>61473.447562101304</v>
      </c>
      <c r="U140" s="69">
        <f t="shared" si="52"/>
        <v>272.00640514204116</v>
      </c>
      <c r="V140" s="67">
        <v>1.0263</v>
      </c>
      <c r="W140" s="69">
        <v>63090.2</v>
      </c>
      <c r="X140" s="69">
        <f t="shared" si="64"/>
        <v>279.1601769911504</v>
      </c>
      <c r="Y140" s="13">
        <v>1.0272</v>
      </c>
      <c r="Z140" s="69">
        <v>74836.5</v>
      </c>
      <c r="AA140" s="69">
        <f t="shared" si="65"/>
        <v>331.13495575221236</v>
      </c>
      <c r="AB140" s="14">
        <v>1.0182</v>
      </c>
      <c r="AC140" s="2">
        <v>76198.52</v>
      </c>
      <c r="AD140" s="2">
        <v>337.16</v>
      </c>
      <c r="AE140" s="24">
        <v>1.0254</v>
      </c>
      <c r="AF140" s="3">
        <f t="shared" si="48"/>
        <v>78133.962408</v>
      </c>
      <c r="AG140" s="171">
        <v>345.725497380531</v>
      </c>
      <c r="AH140" s="179"/>
      <c r="AI140" s="26">
        <v>1.14</v>
      </c>
      <c r="AJ140" s="27">
        <f t="shared" si="50"/>
        <v>89072.71714512</v>
      </c>
      <c r="AK140" s="2">
        <v>89072.72</v>
      </c>
      <c r="AL140" s="2">
        <v>394.1270670138053</v>
      </c>
      <c r="AM140" s="179"/>
      <c r="AN140" s="1">
        <v>1.0469</v>
      </c>
      <c r="AO140" s="291">
        <v>93250.23</v>
      </c>
      <c r="AP140" s="291">
        <v>412.61</v>
      </c>
      <c r="AQ140" s="296"/>
      <c r="AR140" s="179"/>
      <c r="AS140" s="426"/>
      <c r="AT140" s="426"/>
      <c r="AU140" s="426"/>
    </row>
    <row r="141" spans="1:47" ht="15" customHeight="1">
      <c r="A141" s="46" t="s">
        <v>94</v>
      </c>
      <c r="B141" s="80" t="s">
        <v>95</v>
      </c>
      <c r="C141" s="48" t="s">
        <v>8</v>
      </c>
      <c r="D141" s="191" t="s">
        <v>96</v>
      </c>
      <c r="E141" s="49">
        <v>37802</v>
      </c>
      <c r="F141" s="50">
        <v>1</v>
      </c>
      <c r="G141" s="47" t="s">
        <v>203</v>
      </c>
      <c r="H141" s="47">
        <v>244</v>
      </c>
      <c r="I141" s="51">
        <v>72037.35</v>
      </c>
      <c r="J141" s="52">
        <v>1.0143</v>
      </c>
      <c r="K141" s="51">
        <v>76391.19</v>
      </c>
      <c r="L141" s="51">
        <f t="shared" si="59"/>
        <v>313.07864754098364</v>
      </c>
      <c r="M141" s="52">
        <v>1.0183</v>
      </c>
      <c r="N141" s="51">
        <f>K141*M141</f>
        <v>77789.148777</v>
      </c>
      <c r="O141" s="51">
        <f t="shared" si="63"/>
        <v>318.8079867909836</v>
      </c>
      <c r="P141" s="1">
        <v>1.0151</v>
      </c>
      <c r="Q141" s="51">
        <v>81090.24</v>
      </c>
      <c r="R141" s="51">
        <f t="shared" si="61"/>
        <v>332.3370491803279</v>
      </c>
      <c r="S141" s="1">
        <v>1.0233</v>
      </c>
      <c r="T141" s="19">
        <f t="shared" si="51"/>
        <v>82979.64259200002</v>
      </c>
      <c r="U141" s="19">
        <f t="shared" si="52"/>
        <v>340.0805024262296</v>
      </c>
      <c r="V141" s="8">
        <v>1.0263</v>
      </c>
      <c r="W141" s="2">
        <v>85162.01</v>
      </c>
      <c r="X141" s="2">
        <f t="shared" si="64"/>
        <v>349.02463114754096</v>
      </c>
      <c r="Y141" s="13">
        <v>1.0272</v>
      </c>
      <c r="Z141" s="22">
        <v>87478.42</v>
      </c>
      <c r="AA141" s="22">
        <f t="shared" si="65"/>
        <v>358.51811475409835</v>
      </c>
      <c r="AB141" s="23">
        <v>1.0226</v>
      </c>
      <c r="AC141" s="2">
        <v>89455.43</v>
      </c>
      <c r="AD141" s="2">
        <v>366.62</v>
      </c>
      <c r="AE141" s="24">
        <v>1.0254</v>
      </c>
      <c r="AF141" s="3">
        <f t="shared" si="48"/>
        <v>91727.597922</v>
      </c>
      <c r="AG141" s="25">
        <f>AF141/H141</f>
        <v>375.93277836885244</v>
      </c>
      <c r="AH141" s="31"/>
      <c r="AI141" s="26">
        <v>1.14</v>
      </c>
      <c r="AJ141" s="27">
        <f t="shared" si="50"/>
        <v>104569.46163107999</v>
      </c>
      <c r="AK141" s="2">
        <v>104569.46</v>
      </c>
      <c r="AL141" s="2">
        <v>428.56336734049177</v>
      </c>
      <c r="AM141" s="31"/>
      <c r="AN141" s="1">
        <v>1.0469</v>
      </c>
      <c r="AO141" s="291">
        <v>109473.77</v>
      </c>
      <c r="AP141" s="291">
        <v>448.66</v>
      </c>
      <c r="AQ141" s="31"/>
      <c r="AR141" s="179"/>
      <c r="AS141" s="426"/>
      <c r="AT141" s="426"/>
      <c r="AU141" s="426"/>
    </row>
    <row r="142" spans="1:47" ht="15" customHeight="1" thickBot="1">
      <c r="A142" s="413"/>
      <c r="B142" s="414"/>
      <c r="C142" s="253"/>
      <c r="D142" s="415"/>
      <c r="E142" s="414"/>
      <c r="F142" s="416"/>
      <c r="G142" s="414"/>
      <c r="H142" s="414"/>
      <c r="I142" s="417"/>
      <c r="J142" s="417"/>
      <c r="K142" s="253"/>
      <c r="L142" s="253"/>
      <c r="M142" s="253"/>
      <c r="N142" s="231"/>
      <c r="O142" s="253"/>
      <c r="P142" s="253"/>
      <c r="Q142" s="253"/>
      <c r="R142" s="253"/>
      <c r="S142" s="253"/>
      <c r="T142" s="253"/>
      <c r="U142" s="253"/>
      <c r="V142" s="253"/>
      <c r="W142" s="231"/>
      <c r="X142" s="231"/>
      <c r="Y142" s="418"/>
      <c r="Z142" s="233"/>
      <c r="AA142" s="419"/>
      <c r="AB142" s="420"/>
      <c r="AC142" s="231"/>
      <c r="AD142" s="231"/>
      <c r="AE142" s="235"/>
      <c r="AF142" s="236"/>
      <c r="AG142" s="253"/>
      <c r="AH142" s="238"/>
      <c r="AI142" s="239"/>
      <c r="AJ142" s="240"/>
      <c r="AK142" s="231"/>
      <c r="AL142" s="231"/>
      <c r="AM142" s="238"/>
      <c r="AN142" s="253"/>
      <c r="AO142" s="412"/>
      <c r="AP142" s="412"/>
      <c r="AQ142" s="31"/>
      <c r="AR142" s="179"/>
      <c r="AS142" s="426"/>
      <c r="AT142" s="426"/>
      <c r="AU142" s="426"/>
    </row>
    <row r="143" spans="1:47" ht="15" customHeight="1">
      <c r="A143" s="329" t="s">
        <v>483</v>
      </c>
      <c r="B143" s="330"/>
      <c r="C143" s="428" t="s">
        <v>0</v>
      </c>
      <c r="D143" s="332" t="s">
        <v>1</v>
      </c>
      <c r="E143" s="428" t="s">
        <v>227</v>
      </c>
      <c r="F143" s="333" t="s">
        <v>2</v>
      </c>
      <c r="G143" s="428" t="s">
        <v>372</v>
      </c>
      <c r="H143" s="428" t="s">
        <v>3</v>
      </c>
      <c r="I143" s="334" t="s">
        <v>315</v>
      </c>
      <c r="J143" s="335" t="s">
        <v>316</v>
      </c>
      <c r="K143" s="428"/>
      <c r="L143" s="428"/>
      <c r="M143" s="335" t="s">
        <v>316</v>
      </c>
      <c r="N143" s="434" t="s">
        <v>399</v>
      </c>
      <c r="O143" s="434"/>
      <c r="P143" s="335" t="s">
        <v>316</v>
      </c>
      <c r="Q143" s="434" t="s">
        <v>404</v>
      </c>
      <c r="R143" s="434"/>
      <c r="S143" s="428" t="s">
        <v>316</v>
      </c>
      <c r="T143" s="428" t="s">
        <v>410</v>
      </c>
      <c r="U143" s="428"/>
      <c r="V143" s="428" t="s">
        <v>316</v>
      </c>
      <c r="W143" s="430" t="s">
        <v>415</v>
      </c>
      <c r="X143" s="430"/>
      <c r="Y143" s="337"/>
      <c r="Z143" s="430" t="s">
        <v>422</v>
      </c>
      <c r="AA143" s="430"/>
      <c r="AB143" s="338"/>
      <c r="AC143" s="430" t="s">
        <v>456</v>
      </c>
      <c r="AD143" s="430"/>
      <c r="AE143" s="338"/>
      <c r="AF143" s="430" t="s">
        <v>471</v>
      </c>
      <c r="AG143" s="430"/>
      <c r="AH143" s="338"/>
      <c r="AI143" s="338"/>
      <c r="AJ143" s="338"/>
      <c r="AK143" s="430" t="s">
        <v>480</v>
      </c>
      <c r="AL143" s="430"/>
      <c r="AM143" s="338"/>
      <c r="AN143" s="338" t="s">
        <v>481</v>
      </c>
      <c r="AO143" s="435" t="s">
        <v>513</v>
      </c>
      <c r="AP143" s="436"/>
      <c r="AQ143" s="201"/>
      <c r="AR143" s="179"/>
      <c r="AS143" s="426"/>
      <c r="AT143" s="426"/>
      <c r="AU143" s="426"/>
    </row>
    <row r="144" spans="1:47" ht="15" customHeight="1" thickBot="1">
      <c r="A144" s="339"/>
      <c r="B144" s="340"/>
      <c r="C144" s="341" t="s">
        <v>4</v>
      </c>
      <c r="D144" s="342" t="s">
        <v>5</v>
      </c>
      <c r="E144" s="341"/>
      <c r="F144" s="343" t="s">
        <v>224</v>
      </c>
      <c r="G144" s="341" t="s">
        <v>0</v>
      </c>
      <c r="H144" s="341" t="s">
        <v>6</v>
      </c>
      <c r="I144" s="344" t="s">
        <v>310</v>
      </c>
      <c r="J144" s="344"/>
      <c r="K144" s="341" t="s">
        <v>315</v>
      </c>
      <c r="L144" s="341"/>
      <c r="M144" s="341" t="s">
        <v>310</v>
      </c>
      <c r="N144" s="341" t="s">
        <v>310</v>
      </c>
      <c r="O144" s="341" t="s">
        <v>311</v>
      </c>
      <c r="P144" s="341" t="s">
        <v>310</v>
      </c>
      <c r="Q144" s="341" t="s">
        <v>310</v>
      </c>
      <c r="R144" s="341" t="s">
        <v>311</v>
      </c>
      <c r="S144" s="341"/>
      <c r="T144" s="341" t="s">
        <v>310</v>
      </c>
      <c r="U144" s="341" t="s">
        <v>311</v>
      </c>
      <c r="V144" s="341" t="s">
        <v>416</v>
      </c>
      <c r="W144" s="345" t="s">
        <v>310</v>
      </c>
      <c r="X144" s="345" t="s">
        <v>311</v>
      </c>
      <c r="Y144" s="346" t="s">
        <v>457</v>
      </c>
      <c r="Z144" s="345" t="s">
        <v>310</v>
      </c>
      <c r="AA144" s="345" t="s">
        <v>311</v>
      </c>
      <c r="AB144" s="347" t="s">
        <v>457</v>
      </c>
      <c r="AC144" s="345" t="s">
        <v>310</v>
      </c>
      <c r="AD144" s="345" t="s">
        <v>311</v>
      </c>
      <c r="AE144" s="347" t="s">
        <v>457</v>
      </c>
      <c r="AF144" s="348" t="s">
        <v>315</v>
      </c>
      <c r="AG144" s="345" t="s">
        <v>311</v>
      </c>
      <c r="AH144" s="349"/>
      <c r="AI144" s="349" t="s">
        <v>481</v>
      </c>
      <c r="AJ144" s="350" t="s">
        <v>315</v>
      </c>
      <c r="AK144" s="345" t="s">
        <v>310</v>
      </c>
      <c r="AL144" s="345" t="s">
        <v>311</v>
      </c>
      <c r="AM144" s="349"/>
      <c r="AN144" s="350"/>
      <c r="AO144" s="351" t="s">
        <v>310</v>
      </c>
      <c r="AP144" s="352" t="s">
        <v>311</v>
      </c>
      <c r="AQ144" s="201"/>
      <c r="AR144" s="179"/>
      <c r="AS144" s="426"/>
      <c r="AT144" s="426"/>
      <c r="AU144" s="426"/>
    </row>
    <row r="145" spans="1:47" ht="15" customHeight="1">
      <c r="A145" s="241" t="s">
        <v>94</v>
      </c>
      <c r="B145" s="247" t="s">
        <v>95</v>
      </c>
      <c r="C145" s="243" t="s">
        <v>10</v>
      </c>
      <c r="D145" s="244" t="s">
        <v>355</v>
      </c>
      <c r="E145" s="245">
        <v>37802</v>
      </c>
      <c r="F145" s="421" t="s">
        <v>276</v>
      </c>
      <c r="G145" s="247" t="s">
        <v>356</v>
      </c>
      <c r="H145" s="247">
        <v>180</v>
      </c>
      <c r="I145" s="248">
        <v>42978.61</v>
      </c>
      <c r="J145" s="249">
        <v>1.0143</v>
      </c>
      <c r="K145" s="248">
        <f>I145*J145</f>
        <v>43593.204123</v>
      </c>
      <c r="L145" s="248">
        <f>K145/H145</f>
        <v>242.18446735</v>
      </c>
      <c r="M145" s="249">
        <v>1.0183</v>
      </c>
      <c r="N145" s="248">
        <v>44390.96</v>
      </c>
      <c r="O145" s="248">
        <f aca="true" t="shared" si="66" ref="O145:O150">N145/H145</f>
        <v>246.61644444444443</v>
      </c>
      <c r="P145" s="209">
        <v>1.0151</v>
      </c>
      <c r="Q145" s="248">
        <v>47036.64</v>
      </c>
      <c r="R145" s="248">
        <f aca="true" t="shared" si="67" ref="R145:R150">Q145/H145</f>
        <v>261.31466666666665</v>
      </c>
      <c r="S145" s="209">
        <v>1.0233</v>
      </c>
      <c r="T145" s="207">
        <f aca="true" t="shared" si="68" ref="T145:T150">S145*Q145</f>
        <v>48132.593712</v>
      </c>
      <c r="U145" s="207">
        <f>T145/H145</f>
        <v>267.4032984</v>
      </c>
      <c r="V145" s="210">
        <v>1.0263</v>
      </c>
      <c r="W145" s="211">
        <v>49398.48</v>
      </c>
      <c r="X145" s="211">
        <f>W145/H145</f>
        <v>274.43600000000004</v>
      </c>
      <c r="Y145" s="212">
        <v>1.0272</v>
      </c>
      <c r="Z145" s="214">
        <v>50742.12</v>
      </c>
      <c r="AA145" s="214">
        <f>Z145/H145</f>
        <v>281.90066666666667</v>
      </c>
      <c r="AB145" s="215">
        <v>1.0226</v>
      </c>
      <c r="AC145" s="211">
        <v>51888.89</v>
      </c>
      <c r="AD145" s="211">
        <v>288.27162173333335</v>
      </c>
      <c r="AE145" s="216">
        <v>1.0254</v>
      </c>
      <c r="AF145" s="217">
        <f aca="true" t="shared" si="69" ref="AF145:AF169">AC145*AE145</f>
        <v>53206.867806</v>
      </c>
      <c r="AG145" s="217">
        <f aca="true" t="shared" si="70" ref="AG145:AG150">AF145/H145</f>
        <v>295.59371003333337</v>
      </c>
      <c r="AH145" s="219"/>
      <c r="AI145" s="220">
        <v>1.14</v>
      </c>
      <c r="AJ145" s="221">
        <f aca="true" t="shared" si="71" ref="AJ145:AJ150">AI145*AF145</f>
        <v>60655.82929884</v>
      </c>
      <c r="AK145" s="211">
        <v>60655.83</v>
      </c>
      <c r="AL145" s="211">
        <v>336.976829438</v>
      </c>
      <c r="AM145" s="219"/>
      <c r="AN145" s="209">
        <v>1.0469</v>
      </c>
      <c r="AO145" s="328">
        <v>63500.59</v>
      </c>
      <c r="AP145" s="328">
        <v>352.78</v>
      </c>
      <c r="AQ145" s="31"/>
      <c r="AR145" s="179"/>
      <c r="AS145" s="426"/>
      <c r="AT145" s="426"/>
      <c r="AU145" s="426"/>
    </row>
    <row r="146" spans="1:47" ht="15" customHeight="1">
      <c r="A146" s="16" t="s">
        <v>226</v>
      </c>
      <c r="B146" s="78" t="s">
        <v>97</v>
      </c>
      <c r="C146" s="1" t="s">
        <v>10</v>
      </c>
      <c r="D146" s="6" t="s">
        <v>98</v>
      </c>
      <c r="E146" s="58">
        <v>37802</v>
      </c>
      <c r="F146" s="8">
        <v>2</v>
      </c>
      <c r="G146" s="8" t="s">
        <v>204</v>
      </c>
      <c r="H146" s="8">
        <v>180</v>
      </c>
      <c r="I146" s="19">
        <v>48709.37</v>
      </c>
      <c r="J146" s="73">
        <v>1.0143</v>
      </c>
      <c r="K146" s="2">
        <f>I146*J146</f>
        <v>49405.913991</v>
      </c>
      <c r="L146" s="21">
        <f>K146/H146</f>
        <v>274.47729995000003</v>
      </c>
      <c r="M146" s="20">
        <v>1.0183</v>
      </c>
      <c r="N146" s="2">
        <v>50310.04</v>
      </c>
      <c r="O146" s="21">
        <f t="shared" si="66"/>
        <v>279.50022222222225</v>
      </c>
      <c r="P146" s="1">
        <v>1.0151</v>
      </c>
      <c r="Q146" s="21">
        <f aca="true" t="shared" si="72" ref="Q146:Q151">P146*N146</f>
        <v>51069.721604</v>
      </c>
      <c r="R146" s="21">
        <f t="shared" si="67"/>
        <v>283.7206755777778</v>
      </c>
      <c r="S146" s="1">
        <v>1.0233</v>
      </c>
      <c r="T146" s="19">
        <f t="shared" si="68"/>
        <v>52259.6461173732</v>
      </c>
      <c r="U146" s="19">
        <f>T146/H146</f>
        <v>290.33136731874004</v>
      </c>
      <c r="V146" s="8">
        <v>1.0263</v>
      </c>
      <c r="W146" s="2">
        <v>54880.77</v>
      </c>
      <c r="X146" s="2">
        <f>W146/H146</f>
        <v>304.8931666666667</v>
      </c>
      <c r="Y146" s="13">
        <v>1.0272</v>
      </c>
      <c r="Z146" s="22">
        <v>56373.53</v>
      </c>
      <c r="AA146" s="22">
        <f>Z146/H146</f>
        <v>313.1862777777778</v>
      </c>
      <c r="AB146" s="23">
        <v>1.0226</v>
      </c>
      <c r="AC146" s="2">
        <v>57647.57</v>
      </c>
      <c r="AD146" s="2">
        <v>320.26</v>
      </c>
      <c r="AE146" s="24">
        <v>1.0254</v>
      </c>
      <c r="AF146" s="3">
        <f t="shared" si="69"/>
        <v>59111.818278000006</v>
      </c>
      <c r="AG146" s="3">
        <f t="shared" si="70"/>
        <v>328.3989904333334</v>
      </c>
      <c r="AH146" s="31"/>
      <c r="AI146" s="26">
        <v>1.14</v>
      </c>
      <c r="AJ146" s="27">
        <f t="shared" si="71"/>
        <v>67387.47283692</v>
      </c>
      <c r="AK146" s="2">
        <v>67387.47</v>
      </c>
      <c r="AL146" s="2">
        <v>374.374849094</v>
      </c>
      <c r="AM146" s="31"/>
      <c r="AN146" s="1">
        <v>1.0469</v>
      </c>
      <c r="AO146" s="291">
        <v>70547.94</v>
      </c>
      <c r="AP146" s="291">
        <v>391.93</v>
      </c>
      <c r="AQ146" s="31"/>
      <c r="AR146" s="179"/>
      <c r="AS146" s="426"/>
      <c r="AT146" s="426"/>
      <c r="AU146" s="426"/>
    </row>
    <row r="147" spans="1:47" ht="15" customHeight="1">
      <c r="A147" s="16" t="s">
        <v>226</v>
      </c>
      <c r="B147" s="8" t="s">
        <v>97</v>
      </c>
      <c r="C147" s="1" t="s">
        <v>8</v>
      </c>
      <c r="D147" s="6" t="s">
        <v>99</v>
      </c>
      <c r="E147" s="58">
        <v>37802</v>
      </c>
      <c r="F147" s="8">
        <v>1</v>
      </c>
      <c r="G147" s="8" t="s">
        <v>205</v>
      </c>
      <c r="H147" s="8">
        <v>365</v>
      </c>
      <c r="I147" s="19">
        <v>169049.44</v>
      </c>
      <c r="J147" s="73">
        <v>1.0143</v>
      </c>
      <c r="K147" s="2">
        <f>I147*J147</f>
        <v>171466.846992</v>
      </c>
      <c r="L147" s="21">
        <f>K147/H147</f>
        <v>469.77218353972603</v>
      </c>
      <c r="M147" s="20">
        <v>1.0183</v>
      </c>
      <c r="N147" s="2">
        <v>174604.69</v>
      </c>
      <c r="O147" s="21">
        <f t="shared" si="66"/>
        <v>478.36901369863017</v>
      </c>
      <c r="P147" s="1">
        <v>1.0151</v>
      </c>
      <c r="Q147" s="21">
        <f t="shared" si="72"/>
        <v>177241.22081899998</v>
      </c>
      <c r="R147" s="21">
        <f t="shared" si="67"/>
        <v>485.5923858054794</v>
      </c>
      <c r="S147" s="1">
        <v>1.0233</v>
      </c>
      <c r="T147" s="19">
        <f t="shared" si="68"/>
        <v>181370.9412640827</v>
      </c>
      <c r="U147" s="19">
        <f>T147/H147</f>
        <v>496.90668839474716</v>
      </c>
      <c r="V147" s="8">
        <v>1.0263</v>
      </c>
      <c r="W147" s="2">
        <v>196531.41</v>
      </c>
      <c r="X147" s="2">
        <f>W147/H147</f>
        <v>538.4422191780822</v>
      </c>
      <c r="Y147" s="13">
        <v>1.0272</v>
      </c>
      <c r="Z147" s="22">
        <v>201877.06</v>
      </c>
      <c r="AA147" s="22">
        <f>Z147/H147</f>
        <v>553.0878356164384</v>
      </c>
      <c r="AB147" s="23">
        <v>1.0226</v>
      </c>
      <c r="AC147" s="2">
        <v>206439.48</v>
      </c>
      <c r="AD147" s="2">
        <v>565.59</v>
      </c>
      <c r="AE147" s="24">
        <v>1.0254</v>
      </c>
      <c r="AF147" s="3">
        <f t="shared" si="69"/>
        <v>211683.04279200002</v>
      </c>
      <c r="AG147" s="3">
        <f t="shared" si="70"/>
        <v>579.9535418958905</v>
      </c>
      <c r="AH147" s="31"/>
      <c r="AI147" s="26">
        <v>1.14</v>
      </c>
      <c r="AJ147" s="27">
        <f t="shared" si="71"/>
        <v>241318.66878288</v>
      </c>
      <c r="AK147" s="2">
        <v>241318.67</v>
      </c>
      <c r="AL147" s="2">
        <v>661.1470377613151</v>
      </c>
      <c r="AM147" s="31"/>
      <c r="AN147" s="1">
        <v>1.0469</v>
      </c>
      <c r="AO147" s="291">
        <v>252636.52</v>
      </c>
      <c r="AP147" s="291">
        <v>692.15</v>
      </c>
      <c r="AQ147" s="31"/>
      <c r="AR147" s="179"/>
      <c r="AS147" s="426"/>
      <c r="AT147" s="426"/>
      <c r="AU147" s="426"/>
    </row>
    <row r="148" spans="1:47" ht="15" customHeight="1">
      <c r="A148" s="16" t="s">
        <v>226</v>
      </c>
      <c r="B148" s="8" t="s">
        <v>97</v>
      </c>
      <c r="C148" s="1" t="s">
        <v>36</v>
      </c>
      <c r="D148" s="6" t="s">
        <v>345</v>
      </c>
      <c r="E148" s="58">
        <v>40724</v>
      </c>
      <c r="F148" s="8" t="s">
        <v>257</v>
      </c>
      <c r="G148" s="8" t="s">
        <v>346</v>
      </c>
      <c r="H148" s="8">
        <v>36</v>
      </c>
      <c r="I148" s="19">
        <v>8058.44</v>
      </c>
      <c r="J148" s="73">
        <v>1.0143</v>
      </c>
      <c r="K148" s="2">
        <f>I148*J148</f>
        <v>8173.675692</v>
      </c>
      <c r="L148" s="21">
        <f>K148/H148</f>
        <v>227.046547</v>
      </c>
      <c r="M148" s="20">
        <v>1.0183</v>
      </c>
      <c r="N148" s="2">
        <v>8323.25</v>
      </c>
      <c r="O148" s="21">
        <f t="shared" si="66"/>
        <v>231.20138888888889</v>
      </c>
      <c r="P148" s="1">
        <v>1.0151</v>
      </c>
      <c r="Q148" s="21">
        <f t="shared" si="72"/>
        <v>8448.931074999999</v>
      </c>
      <c r="R148" s="21">
        <f t="shared" si="67"/>
        <v>234.69252986111107</v>
      </c>
      <c r="S148" s="1">
        <v>1.0233</v>
      </c>
      <c r="T148" s="19">
        <f t="shared" si="68"/>
        <v>8645.7911690475</v>
      </c>
      <c r="U148" s="19">
        <f>T148/H148</f>
        <v>240.160865806875</v>
      </c>
      <c r="V148" s="8">
        <v>1.0263</v>
      </c>
      <c r="W148" s="2">
        <v>9252.5</v>
      </c>
      <c r="X148" s="2">
        <f>W148/H148</f>
        <v>257.0138888888889</v>
      </c>
      <c r="Y148" s="13">
        <v>1.0272</v>
      </c>
      <c r="Z148" s="22">
        <v>9504.17</v>
      </c>
      <c r="AA148" s="22">
        <f>Z148/H148</f>
        <v>264.0047222222222</v>
      </c>
      <c r="AB148" s="23">
        <v>1.0226</v>
      </c>
      <c r="AC148" s="2">
        <v>9718.96</v>
      </c>
      <c r="AD148" s="2">
        <v>269.97</v>
      </c>
      <c r="AE148" s="24">
        <v>1.0254</v>
      </c>
      <c r="AF148" s="3">
        <f t="shared" si="69"/>
        <v>9965.821584</v>
      </c>
      <c r="AG148" s="3">
        <f t="shared" si="70"/>
        <v>276.8283773333333</v>
      </c>
      <c r="AH148" s="31"/>
      <c r="AI148" s="26">
        <v>1.14</v>
      </c>
      <c r="AJ148" s="27">
        <f t="shared" si="71"/>
        <v>11361.036605759999</v>
      </c>
      <c r="AK148" s="2">
        <v>11361.04</v>
      </c>
      <c r="AL148" s="2">
        <v>315.58435016</v>
      </c>
      <c r="AM148" s="31"/>
      <c r="AN148" s="1">
        <v>1.0469</v>
      </c>
      <c r="AO148" s="291">
        <v>11893.87</v>
      </c>
      <c r="AP148" s="291">
        <v>330.39</v>
      </c>
      <c r="AQ148" s="31"/>
      <c r="AR148" s="179"/>
      <c r="AS148" s="426"/>
      <c r="AT148" s="426"/>
      <c r="AU148" s="426"/>
    </row>
    <row r="149" spans="1:47" s="101" customFormat="1" ht="15" customHeight="1">
      <c r="A149" s="141" t="s">
        <v>244</v>
      </c>
      <c r="B149" s="90" t="s">
        <v>100</v>
      </c>
      <c r="C149" s="91" t="s">
        <v>10</v>
      </c>
      <c r="D149" s="195" t="s">
        <v>101</v>
      </c>
      <c r="E149" s="140">
        <v>37802</v>
      </c>
      <c r="F149" s="94" t="s">
        <v>251</v>
      </c>
      <c r="G149" s="94" t="s">
        <v>206</v>
      </c>
      <c r="H149" s="94">
        <v>180</v>
      </c>
      <c r="I149" s="19">
        <v>63205.26</v>
      </c>
      <c r="J149" s="91">
        <v>1.0143</v>
      </c>
      <c r="K149" s="19">
        <v>67217</v>
      </c>
      <c r="L149" s="19">
        <f aca="true" t="shared" si="73" ref="L149:L159">K149/H149</f>
        <v>373.4277777777778</v>
      </c>
      <c r="M149" s="20">
        <v>1.0183</v>
      </c>
      <c r="N149" s="19">
        <f>M149*K149</f>
        <v>68447.0711</v>
      </c>
      <c r="O149" s="19">
        <f t="shared" si="66"/>
        <v>380.2615061111111</v>
      </c>
      <c r="P149" s="1">
        <v>1.0151</v>
      </c>
      <c r="Q149" s="21">
        <f t="shared" si="72"/>
        <v>69480.62187361</v>
      </c>
      <c r="R149" s="21">
        <f t="shared" si="67"/>
        <v>386.00345485338886</v>
      </c>
      <c r="S149" s="1">
        <v>1.0233</v>
      </c>
      <c r="T149" s="19">
        <f t="shared" si="68"/>
        <v>71099.52036326512</v>
      </c>
      <c r="U149" s="19">
        <f t="shared" si="52"/>
        <v>394.99733535147294</v>
      </c>
      <c r="V149" s="8">
        <v>1.0263</v>
      </c>
      <c r="W149" s="2">
        <f>84714.78*V149</f>
        <v>86942.778714</v>
      </c>
      <c r="X149" s="2">
        <f aca="true" t="shared" si="74" ref="X149:X169">W149/H149</f>
        <v>483.0154373</v>
      </c>
      <c r="Y149" s="13">
        <v>1.0272</v>
      </c>
      <c r="Z149" s="22">
        <v>89307.62</v>
      </c>
      <c r="AA149" s="22">
        <f aca="true" t="shared" si="75" ref="AA149:AA169">Z149/H149</f>
        <v>496.1534444444444</v>
      </c>
      <c r="AB149" s="23">
        <v>1.0226</v>
      </c>
      <c r="AC149" s="2">
        <v>91325.97</v>
      </c>
      <c r="AD149" s="2">
        <v>507.37</v>
      </c>
      <c r="AE149" s="24">
        <v>1.0254</v>
      </c>
      <c r="AF149" s="3">
        <f t="shared" si="69"/>
        <v>93645.649638</v>
      </c>
      <c r="AG149" s="3">
        <f t="shared" si="70"/>
        <v>520.2536091000001</v>
      </c>
      <c r="AH149" s="31"/>
      <c r="AI149" s="26">
        <v>1.14</v>
      </c>
      <c r="AJ149" s="27">
        <f t="shared" si="71"/>
        <v>106756.04058731999</v>
      </c>
      <c r="AK149" s="2">
        <v>106756.04</v>
      </c>
      <c r="AL149" s="2">
        <v>593.0891143739999</v>
      </c>
      <c r="AM149" s="31"/>
      <c r="AN149" s="1">
        <v>1.0469</v>
      </c>
      <c r="AO149" s="291">
        <v>111762.9</v>
      </c>
      <c r="AP149" s="291">
        <v>620.91</v>
      </c>
      <c r="AQ149" s="31"/>
      <c r="AR149" s="179"/>
      <c r="AS149" s="426"/>
      <c r="AT149" s="426"/>
      <c r="AU149" s="426"/>
    </row>
    <row r="150" spans="1:47" s="101" customFormat="1" ht="15" customHeight="1">
      <c r="A150" s="141" t="s">
        <v>244</v>
      </c>
      <c r="B150" s="94" t="s">
        <v>100</v>
      </c>
      <c r="C150" s="91" t="s">
        <v>36</v>
      </c>
      <c r="D150" s="195" t="s">
        <v>102</v>
      </c>
      <c r="E150" s="92">
        <v>37802</v>
      </c>
      <c r="F150" s="93" t="s">
        <v>250</v>
      </c>
      <c r="G150" s="94" t="s">
        <v>207</v>
      </c>
      <c r="H150" s="94">
        <v>30</v>
      </c>
      <c r="I150" s="19">
        <v>5232.67</v>
      </c>
      <c r="J150" s="73">
        <v>1.0143</v>
      </c>
      <c r="K150" s="19">
        <f>I150*J150</f>
        <v>5307.497181</v>
      </c>
      <c r="L150" s="19">
        <f t="shared" si="73"/>
        <v>176.9165727</v>
      </c>
      <c r="M150" s="20">
        <v>1.0183</v>
      </c>
      <c r="N150" s="19">
        <v>5404.62</v>
      </c>
      <c r="O150" s="19">
        <f t="shared" si="66"/>
        <v>180.154</v>
      </c>
      <c r="P150" s="1">
        <v>1.0151</v>
      </c>
      <c r="Q150" s="19">
        <f t="shared" si="72"/>
        <v>5486.229761999999</v>
      </c>
      <c r="R150" s="19">
        <f t="shared" si="67"/>
        <v>182.87432539999998</v>
      </c>
      <c r="S150" s="1">
        <v>1.0233</v>
      </c>
      <c r="T150" s="19">
        <f t="shared" si="68"/>
        <v>5614.0589154546</v>
      </c>
      <c r="U150" s="19">
        <f t="shared" si="52"/>
        <v>187.13529718182</v>
      </c>
      <c r="V150" s="8">
        <v>1.0263</v>
      </c>
      <c r="W150" s="2">
        <v>5761.71</v>
      </c>
      <c r="X150" s="2">
        <f t="shared" si="74"/>
        <v>192.057</v>
      </c>
      <c r="Y150" s="13">
        <v>1.0272</v>
      </c>
      <c r="Z150" s="22">
        <v>5918.43</v>
      </c>
      <c r="AA150" s="22">
        <f t="shared" si="75"/>
        <v>197.281</v>
      </c>
      <c r="AB150" s="23">
        <v>1.0226</v>
      </c>
      <c r="AC150" s="2">
        <v>6052.189</v>
      </c>
      <c r="AD150" s="2">
        <v>201.74</v>
      </c>
      <c r="AE150" s="98">
        <v>1.0254</v>
      </c>
      <c r="AF150" s="3">
        <v>8045.96</v>
      </c>
      <c r="AG150" s="3">
        <f t="shared" si="70"/>
        <v>268.19866666666667</v>
      </c>
      <c r="AH150" s="99">
        <v>44743</v>
      </c>
      <c r="AI150" s="275">
        <v>1.1167</v>
      </c>
      <c r="AJ150" s="82">
        <f t="shared" si="71"/>
        <v>8984.923532</v>
      </c>
      <c r="AK150" s="2">
        <v>8984.24</v>
      </c>
      <c r="AL150" s="2">
        <f>AK150/H150</f>
        <v>299.4746666666667</v>
      </c>
      <c r="AM150" s="278"/>
      <c r="AN150" s="1">
        <v>1.0469</v>
      </c>
      <c r="AO150" s="291">
        <v>9405.6</v>
      </c>
      <c r="AP150" s="291">
        <v>313.52</v>
      </c>
      <c r="AQ150" s="278"/>
      <c r="AR150" s="179"/>
      <c r="AS150" s="426"/>
      <c r="AT150" s="426"/>
      <c r="AU150" s="426"/>
    </row>
    <row r="151" spans="1:47" s="101" customFormat="1" ht="15" customHeight="1">
      <c r="A151" s="141" t="s">
        <v>244</v>
      </c>
      <c r="B151" s="94" t="s">
        <v>100</v>
      </c>
      <c r="C151" s="91" t="s">
        <v>10</v>
      </c>
      <c r="D151" s="195" t="s">
        <v>103</v>
      </c>
      <c r="E151" s="140">
        <v>37802</v>
      </c>
      <c r="F151" s="94" t="s">
        <v>255</v>
      </c>
      <c r="G151" s="94" t="s">
        <v>208</v>
      </c>
      <c r="H151" s="94">
        <v>180</v>
      </c>
      <c r="I151" s="87">
        <v>55491.31</v>
      </c>
      <c r="J151" s="288">
        <v>1.0143</v>
      </c>
      <c r="K151" s="87">
        <v>60055.94</v>
      </c>
      <c r="L151" s="87">
        <f t="shared" si="73"/>
        <v>333.6441111111111</v>
      </c>
      <c r="M151" s="89">
        <v>1.0183</v>
      </c>
      <c r="N151" s="87">
        <v>65729.05</v>
      </c>
      <c r="O151" s="87">
        <f aca="true" t="shared" si="76" ref="O151:O160">N151/H151</f>
        <v>365.1613888888889</v>
      </c>
      <c r="P151" s="34">
        <v>1.0132</v>
      </c>
      <c r="Q151" s="56">
        <f t="shared" si="72"/>
        <v>66596.67346</v>
      </c>
      <c r="R151" s="56">
        <f aca="true" t="shared" si="77" ref="R151:R159">Q151/H151</f>
        <v>369.98151922222223</v>
      </c>
      <c r="S151" s="55">
        <v>1.0233</v>
      </c>
      <c r="T151" s="56">
        <v>68148.38</v>
      </c>
      <c r="U151" s="87">
        <f>T151/H151</f>
        <v>378.6021111111111</v>
      </c>
      <c r="V151" s="54">
        <v>1.0263</v>
      </c>
      <c r="W151" s="41">
        <v>69940.68</v>
      </c>
      <c r="X151" s="41">
        <f t="shared" si="74"/>
        <v>388.5593333333333</v>
      </c>
      <c r="Y151" s="39">
        <v>1.0272</v>
      </c>
      <c r="Z151" s="57">
        <v>71843.07</v>
      </c>
      <c r="AA151" s="57">
        <f t="shared" si="75"/>
        <v>399.1281666666667</v>
      </c>
      <c r="AB151" s="40">
        <v>1.0226</v>
      </c>
      <c r="AC151" s="41">
        <v>73466.72</v>
      </c>
      <c r="AD151" s="41">
        <v>408.15</v>
      </c>
      <c r="AE151" s="42">
        <v>1.0254</v>
      </c>
      <c r="AF151" s="3">
        <v>84801.47</v>
      </c>
      <c r="AG151" s="184">
        <v>418.51</v>
      </c>
      <c r="AH151" s="45" t="s">
        <v>466</v>
      </c>
      <c r="AI151" s="275">
        <v>1.1167</v>
      </c>
      <c r="AJ151" s="27">
        <f>AF151*AI151</f>
        <v>94697.80154900001</v>
      </c>
      <c r="AK151" s="2">
        <v>94697.8</v>
      </c>
      <c r="AL151" s="2">
        <f>AK151/H151</f>
        <v>526.098888888889</v>
      </c>
      <c r="AM151" s="278">
        <v>5</v>
      </c>
      <c r="AN151" s="1">
        <v>1.0469</v>
      </c>
      <c r="AO151" s="291">
        <v>99139.13</v>
      </c>
      <c r="AP151" s="291">
        <v>550.77</v>
      </c>
      <c r="AQ151" s="278"/>
      <c r="AR151" s="179"/>
      <c r="AS151" s="426"/>
      <c r="AT151" s="426"/>
      <c r="AU151" s="426"/>
    </row>
    <row r="152" spans="1:47" ht="15.75" customHeight="1">
      <c r="A152" s="16" t="s">
        <v>228</v>
      </c>
      <c r="B152" s="18" t="s">
        <v>231</v>
      </c>
      <c r="C152" s="1" t="s">
        <v>10</v>
      </c>
      <c r="D152" s="6" t="s">
        <v>247</v>
      </c>
      <c r="E152" s="17">
        <v>38168</v>
      </c>
      <c r="F152" s="18" t="s">
        <v>279</v>
      </c>
      <c r="G152" s="8" t="s">
        <v>229</v>
      </c>
      <c r="H152" s="8">
        <v>251</v>
      </c>
      <c r="I152" s="29">
        <v>45506.57</v>
      </c>
      <c r="J152" s="30">
        <v>1.0143</v>
      </c>
      <c r="K152" s="2">
        <f aca="true" t="shared" si="78" ref="K152:K159">I152*J152</f>
        <v>46157.313951</v>
      </c>
      <c r="L152" s="21">
        <f t="shared" si="73"/>
        <v>183.89368107968127</v>
      </c>
      <c r="M152" s="20">
        <v>1.0183</v>
      </c>
      <c r="N152" s="21">
        <v>47001.99</v>
      </c>
      <c r="O152" s="21">
        <f t="shared" si="76"/>
        <v>187.25892430278884</v>
      </c>
      <c r="P152" s="1">
        <v>1.0151</v>
      </c>
      <c r="Q152" s="21">
        <f aca="true" t="shared" si="79" ref="Q152:Q158">P152*N152</f>
        <v>47711.720048999996</v>
      </c>
      <c r="R152" s="21">
        <f t="shared" si="77"/>
        <v>190.08653405976094</v>
      </c>
      <c r="S152" s="1">
        <v>1.0233</v>
      </c>
      <c r="T152" s="21">
        <f aca="true" t="shared" si="80" ref="T152:T169">S152*Q152</f>
        <v>48823.403126141704</v>
      </c>
      <c r="U152" s="19">
        <f t="shared" si="52"/>
        <v>194.5155503033534</v>
      </c>
      <c r="V152" s="8">
        <v>1.0263</v>
      </c>
      <c r="W152" s="2">
        <v>50107.46</v>
      </c>
      <c r="X152" s="2">
        <f t="shared" si="74"/>
        <v>199.63131474103585</v>
      </c>
      <c r="Y152" s="13">
        <v>1.0272</v>
      </c>
      <c r="Z152" s="22">
        <v>51470.38</v>
      </c>
      <c r="AA152" s="22">
        <f t="shared" si="75"/>
        <v>205.0612749003984</v>
      </c>
      <c r="AB152" s="23">
        <v>1.0226</v>
      </c>
      <c r="AC152" s="2">
        <v>52633.61</v>
      </c>
      <c r="AD152" s="2">
        <v>209.7</v>
      </c>
      <c r="AE152" s="24">
        <v>1.0254</v>
      </c>
      <c r="AF152" s="3">
        <f t="shared" si="69"/>
        <v>53970.50369400001</v>
      </c>
      <c r="AG152" s="3">
        <f aca="true" t="shared" si="81" ref="AG152:AG166">AF152/H152</f>
        <v>215.0219270677291</v>
      </c>
      <c r="AH152" s="31"/>
      <c r="AI152" s="26">
        <v>1.14</v>
      </c>
      <c r="AJ152" s="27">
        <f aca="true" t="shared" si="82" ref="AJ152:AJ169">AI152*AF152</f>
        <v>61526.37421116</v>
      </c>
      <c r="AK152" s="2">
        <v>61526.37</v>
      </c>
      <c r="AL152" s="2">
        <v>245.12499685721116</v>
      </c>
      <c r="AM152" s="31"/>
      <c r="AN152" s="1">
        <v>1.0469</v>
      </c>
      <c r="AO152" s="291">
        <v>64411.96</v>
      </c>
      <c r="AP152" s="291">
        <v>256.62</v>
      </c>
      <c r="AQ152" s="31"/>
      <c r="AR152" s="179"/>
      <c r="AS152" s="426"/>
      <c r="AT152" s="426"/>
      <c r="AU152" s="426"/>
    </row>
    <row r="153" spans="1:47" ht="16.5" customHeight="1">
      <c r="A153" s="16" t="s">
        <v>228</v>
      </c>
      <c r="B153" s="8">
        <v>43293659</v>
      </c>
      <c r="C153" s="1" t="s">
        <v>8</v>
      </c>
      <c r="D153" s="6" t="s">
        <v>104</v>
      </c>
      <c r="E153" s="17">
        <v>37802</v>
      </c>
      <c r="F153" s="18" t="s">
        <v>384</v>
      </c>
      <c r="G153" s="8" t="s">
        <v>210</v>
      </c>
      <c r="H153" s="8">
        <v>365</v>
      </c>
      <c r="I153" s="29">
        <v>186491.92</v>
      </c>
      <c r="J153" s="30">
        <v>1.0143</v>
      </c>
      <c r="K153" s="2">
        <f t="shared" si="78"/>
        <v>189158.754456</v>
      </c>
      <c r="L153" s="21">
        <f t="shared" si="73"/>
        <v>518.2431628931507</v>
      </c>
      <c r="M153" s="20">
        <v>1.0183</v>
      </c>
      <c r="N153" s="21">
        <v>192620.36</v>
      </c>
      <c r="O153" s="21">
        <f t="shared" si="76"/>
        <v>527.7270136986301</v>
      </c>
      <c r="P153" s="1">
        <v>1.0151</v>
      </c>
      <c r="Q153" s="21">
        <f t="shared" si="79"/>
        <v>195528.92743599997</v>
      </c>
      <c r="R153" s="21">
        <f t="shared" si="77"/>
        <v>535.6956916054794</v>
      </c>
      <c r="S153" s="1">
        <v>1.0233</v>
      </c>
      <c r="T153" s="21">
        <f t="shared" si="80"/>
        <v>200084.7514452588</v>
      </c>
      <c r="U153" s="19">
        <f t="shared" si="52"/>
        <v>548.1774012198871</v>
      </c>
      <c r="V153" s="8">
        <v>1.0263</v>
      </c>
      <c r="W153" s="2">
        <v>205346.98</v>
      </c>
      <c r="X153" s="2">
        <f t="shared" si="74"/>
        <v>562.5944657534247</v>
      </c>
      <c r="Y153" s="13">
        <v>1.0272</v>
      </c>
      <c r="Z153" s="22">
        <v>210932.42</v>
      </c>
      <c r="AA153" s="22">
        <f t="shared" si="75"/>
        <v>577.8970410958905</v>
      </c>
      <c r="AB153" s="23">
        <v>1.0226</v>
      </c>
      <c r="AC153" s="2">
        <v>215699.49</v>
      </c>
      <c r="AD153" s="2">
        <v>590.96</v>
      </c>
      <c r="AE153" s="24">
        <v>1.0254</v>
      </c>
      <c r="AF153" s="3">
        <f t="shared" si="69"/>
        <v>221178.257046</v>
      </c>
      <c r="AG153" s="3">
        <f t="shared" si="81"/>
        <v>605.9678275232877</v>
      </c>
      <c r="AH153" s="31"/>
      <c r="AI153" s="26">
        <v>1.14</v>
      </c>
      <c r="AJ153" s="27">
        <f t="shared" si="82"/>
        <v>252143.21303244</v>
      </c>
      <c r="AK153" s="2">
        <v>252143.21</v>
      </c>
      <c r="AL153" s="2">
        <v>690.803323376548</v>
      </c>
      <c r="AM153" s="31"/>
      <c r="AN153" s="1">
        <v>1.0469</v>
      </c>
      <c r="AO153" s="291">
        <v>263968.73</v>
      </c>
      <c r="AP153" s="291">
        <v>723.2</v>
      </c>
      <c r="AQ153" s="31"/>
      <c r="AR153" s="179"/>
      <c r="AS153" s="426"/>
      <c r="AT153" s="426"/>
      <c r="AU153" s="426"/>
    </row>
    <row r="154" spans="1:47" ht="15" customHeight="1">
      <c r="A154" s="141" t="s">
        <v>353</v>
      </c>
      <c r="B154" s="94">
        <v>273575446</v>
      </c>
      <c r="C154" s="91" t="s">
        <v>10</v>
      </c>
      <c r="D154" s="195" t="s">
        <v>354</v>
      </c>
      <c r="E154" s="92">
        <v>37802</v>
      </c>
      <c r="F154" s="93" t="s">
        <v>278</v>
      </c>
      <c r="G154" s="94" t="s">
        <v>230</v>
      </c>
      <c r="H154" s="94">
        <v>180</v>
      </c>
      <c r="I154" s="29">
        <v>37225.76</v>
      </c>
      <c r="J154" s="181">
        <v>1.0091</v>
      </c>
      <c r="K154" s="19">
        <f t="shared" si="78"/>
        <v>37564.514416000005</v>
      </c>
      <c r="L154" s="19">
        <f t="shared" si="73"/>
        <v>208.69174675555558</v>
      </c>
      <c r="M154" s="20">
        <v>1.0183</v>
      </c>
      <c r="N154" s="19">
        <v>38251.95</v>
      </c>
      <c r="O154" s="19">
        <f t="shared" si="76"/>
        <v>212.51083333333332</v>
      </c>
      <c r="P154" s="1">
        <v>1.0151</v>
      </c>
      <c r="Q154" s="21">
        <f t="shared" si="79"/>
        <v>38829.554444999994</v>
      </c>
      <c r="R154" s="21">
        <f t="shared" si="77"/>
        <v>215.71974691666662</v>
      </c>
      <c r="S154" s="1">
        <v>1.0233</v>
      </c>
      <c r="T154" s="21">
        <f t="shared" si="80"/>
        <v>39734.283063568495</v>
      </c>
      <c r="U154" s="19">
        <f t="shared" si="52"/>
        <v>220.74601701982496</v>
      </c>
      <c r="V154" s="8">
        <v>1.0263</v>
      </c>
      <c r="W154" s="2">
        <v>40779.29</v>
      </c>
      <c r="X154" s="2">
        <f t="shared" si="74"/>
        <v>226.55161111111113</v>
      </c>
      <c r="Y154" s="13">
        <v>1.0272</v>
      </c>
      <c r="Z154" s="22">
        <v>41888.49</v>
      </c>
      <c r="AA154" s="22">
        <f t="shared" si="75"/>
        <v>232.71383333333333</v>
      </c>
      <c r="AB154" s="23">
        <v>1.0226</v>
      </c>
      <c r="AC154" s="2">
        <v>42835.17</v>
      </c>
      <c r="AD154" s="2">
        <v>237.97</v>
      </c>
      <c r="AE154" s="24">
        <v>1.0254</v>
      </c>
      <c r="AF154" s="3">
        <f t="shared" si="69"/>
        <v>43923.183318</v>
      </c>
      <c r="AG154" s="3">
        <f t="shared" si="81"/>
        <v>244.01768510000002</v>
      </c>
      <c r="AH154" s="31"/>
      <c r="AI154" s="26">
        <v>1.14</v>
      </c>
      <c r="AJ154" s="27">
        <f t="shared" si="82"/>
        <v>50072.428982519996</v>
      </c>
      <c r="AK154" s="2">
        <v>50072.43</v>
      </c>
      <c r="AL154" s="2">
        <v>278.18016101399996</v>
      </c>
      <c r="AM154" s="31"/>
      <c r="AN154" s="1">
        <v>1.0469</v>
      </c>
      <c r="AO154" s="291">
        <v>52420.83</v>
      </c>
      <c r="AP154" s="291">
        <v>291.23</v>
      </c>
      <c r="AQ154" s="31"/>
      <c r="AR154" s="179"/>
      <c r="AS154" s="426"/>
      <c r="AT154" s="426"/>
      <c r="AU154" s="426"/>
    </row>
    <row r="155" spans="1:47" ht="15" customHeight="1">
      <c r="A155" s="141" t="s">
        <v>353</v>
      </c>
      <c r="B155" s="94">
        <v>273575446</v>
      </c>
      <c r="C155" s="91" t="s">
        <v>36</v>
      </c>
      <c r="D155" s="195" t="s">
        <v>354</v>
      </c>
      <c r="E155" s="92">
        <v>37802</v>
      </c>
      <c r="F155" s="93"/>
      <c r="G155" s="94" t="s">
        <v>395</v>
      </c>
      <c r="H155" s="94">
        <v>30</v>
      </c>
      <c r="I155" s="29">
        <v>5828.69</v>
      </c>
      <c r="J155" s="181">
        <v>1.0091</v>
      </c>
      <c r="K155" s="19">
        <f t="shared" si="78"/>
        <v>5881.731079</v>
      </c>
      <c r="L155" s="19">
        <f t="shared" si="73"/>
        <v>196.05770263333335</v>
      </c>
      <c r="M155" s="20">
        <v>1.0183</v>
      </c>
      <c r="N155" s="19">
        <v>5989.37</v>
      </c>
      <c r="O155" s="19">
        <f t="shared" si="76"/>
        <v>199.64566666666667</v>
      </c>
      <c r="P155" s="1">
        <v>1.0151</v>
      </c>
      <c r="Q155" s="21">
        <f t="shared" si="79"/>
        <v>6079.8094869999995</v>
      </c>
      <c r="R155" s="21">
        <f t="shared" si="77"/>
        <v>202.6603162333333</v>
      </c>
      <c r="S155" s="1">
        <v>1.0233</v>
      </c>
      <c r="T155" s="21">
        <f t="shared" si="80"/>
        <v>6221.4690480471</v>
      </c>
      <c r="U155" s="19">
        <f t="shared" si="52"/>
        <v>207.38230160157</v>
      </c>
      <c r="V155" s="8">
        <v>1.0263</v>
      </c>
      <c r="W155" s="2">
        <v>6385.09</v>
      </c>
      <c r="X155" s="2">
        <f t="shared" si="74"/>
        <v>212.83633333333333</v>
      </c>
      <c r="Y155" s="13">
        <v>1.0272</v>
      </c>
      <c r="Z155" s="22">
        <v>6558.76</v>
      </c>
      <c r="AA155" s="22">
        <f t="shared" si="75"/>
        <v>218.62533333333334</v>
      </c>
      <c r="AB155" s="23">
        <v>1.0226</v>
      </c>
      <c r="AC155" s="2">
        <v>6706.99</v>
      </c>
      <c r="AD155" s="2">
        <v>223.57</v>
      </c>
      <c r="AE155" s="24">
        <v>1.0254</v>
      </c>
      <c r="AF155" s="3">
        <f t="shared" si="69"/>
        <v>6877.347546</v>
      </c>
      <c r="AG155" s="3">
        <f t="shared" si="81"/>
        <v>229.2449182</v>
      </c>
      <c r="AH155" s="31"/>
      <c r="AI155" s="26">
        <v>1.14</v>
      </c>
      <c r="AJ155" s="27">
        <f t="shared" si="82"/>
        <v>7840.1762024399995</v>
      </c>
      <c r="AK155" s="2">
        <v>7840.18</v>
      </c>
      <c r="AL155" s="2">
        <v>261.339206748</v>
      </c>
      <c r="AM155" s="31"/>
      <c r="AN155" s="1">
        <v>1.0469</v>
      </c>
      <c r="AO155" s="291">
        <v>8207.88</v>
      </c>
      <c r="AP155" s="291">
        <v>273.6</v>
      </c>
      <c r="AQ155" s="31"/>
      <c r="AR155" s="179"/>
      <c r="AS155" s="426"/>
      <c r="AT155" s="426"/>
      <c r="AU155" s="426"/>
    </row>
    <row r="156" spans="1:47" ht="19.5" customHeight="1">
      <c r="A156" s="182" t="s">
        <v>320</v>
      </c>
      <c r="B156" s="18" t="s">
        <v>321</v>
      </c>
      <c r="C156" s="1" t="s">
        <v>10</v>
      </c>
      <c r="D156" s="6" t="s">
        <v>322</v>
      </c>
      <c r="E156" s="17">
        <v>40359</v>
      </c>
      <c r="F156" s="18" t="s">
        <v>251</v>
      </c>
      <c r="G156" s="8" t="s">
        <v>323</v>
      </c>
      <c r="H156" s="8">
        <v>220</v>
      </c>
      <c r="I156" s="29">
        <v>67219.23</v>
      </c>
      <c r="J156" s="30">
        <v>1.0143</v>
      </c>
      <c r="K156" s="2">
        <f t="shared" si="78"/>
        <v>68180.464989</v>
      </c>
      <c r="L156" s="21">
        <f t="shared" si="73"/>
        <v>309.91120449545457</v>
      </c>
      <c r="M156" s="20">
        <v>1.0183</v>
      </c>
      <c r="N156" s="21">
        <v>69428.17</v>
      </c>
      <c r="O156" s="21">
        <f t="shared" si="76"/>
        <v>315.5825909090909</v>
      </c>
      <c r="P156" s="1">
        <v>1.0151</v>
      </c>
      <c r="Q156" s="21">
        <f t="shared" si="79"/>
        <v>70476.53536699999</v>
      </c>
      <c r="R156" s="21">
        <f t="shared" si="77"/>
        <v>320.3478880318181</v>
      </c>
      <c r="S156" s="1">
        <v>1.0233</v>
      </c>
      <c r="T156" s="21">
        <v>72118.64</v>
      </c>
      <c r="U156" s="19">
        <f t="shared" si="52"/>
        <v>327.812</v>
      </c>
      <c r="V156" s="8">
        <v>1.0263</v>
      </c>
      <c r="W156" s="2">
        <v>74015.36</v>
      </c>
      <c r="X156" s="2">
        <f t="shared" si="74"/>
        <v>336.43345454545454</v>
      </c>
      <c r="Y156" s="13">
        <v>1.0272</v>
      </c>
      <c r="Z156" s="22">
        <v>76028.58</v>
      </c>
      <c r="AA156" s="22">
        <f t="shared" si="75"/>
        <v>345.58445454545455</v>
      </c>
      <c r="AB156" s="23">
        <v>1.0226</v>
      </c>
      <c r="AC156" s="2">
        <v>77746.83</v>
      </c>
      <c r="AD156" s="2">
        <v>353.39</v>
      </c>
      <c r="AE156" s="24">
        <v>1.0254</v>
      </c>
      <c r="AF156" s="3">
        <f t="shared" si="69"/>
        <v>79721.599482</v>
      </c>
      <c r="AG156" s="3">
        <f t="shared" si="81"/>
        <v>362.3709067363637</v>
      </c>
      <c r="AH156" s="31"/>
      <c r="AI156" s="26">
        <v>1.14</v>
      </c>
      <c r="AJ156" s="27">
        <f t="shared" si="82"/>
        <v>90882.62340948</v>
      </c>
      <c r="AK156" s="2">
        <v>90882.62</v>
      </c>
      <c r="AL156" s="2">
        <v>413.10283367945453</v>
      </c>
      <c r="AM156" s="31"/>
      <c r="AN156" s="1">
        <v>1.0469</v>
      </c>
      <c r="AO156" s="291">
        <v>95145.01</v>
      </c>
      <c r="AP156" s="291">
        <v>432.48</v>
      </c>
      <c r="AQ156" s="31"/>
      <c r="AR156" s="179"/>
      <c r="AS156" s="426"/>
      <c r="AT156" s="426"/>
      <c r="AU156" s="426"/>
    </row>
    <row r="157" spans="1:47" ht="15" customHeight="1">
      <c r="A157" s="16" t="s">
        <v>380</v>
      </c>
      <c r="B157" s="78" t="s">
        <v>381</v>
      </c>
      <c r="C157" s="1" t="s">
        <v>10</v>
      </c>
      <c r="D157" s="6" t="s">
        <v>382</v>
      </c>
      <c r="E157" s="17">
        <v>37802</v>
      </c>
      <c r="F157" s="18" t="s">
        <v>250</v>
      </c>
      <c r="G157" s="8" t="s">
        <v>390</v>
      </c>
      <c r="H157" s="8">
        <v>224</v>
      </c>
      <c r="I157" s="19">
        <v>56539</v>
      </c>
      <c r="J157" s="20">
        <v>1.0091</v>
      </c>
      <c r="K157" s="2">
        <f t="shared" si="78"/>
        <v>57053.50490000001</v>
      </c>
      <c r="L157" s="21">
        <f t="shared" si="73"/>
        <v>254.70314687500004</v>
      </c>
      <c r="M157" s="20">
        <v>1.0183</v>
      </c>
      <c r="N157" s="21">
        <v>58097.58</v>
      </c>
      <c r="O157" s="21">
        <f t="shared" si="76"/>
        <v>259.36419642857146</v>
      </c>
      <c r="P157" s="1">
        <v>1.0151</v>
      </c>
      <c r="Q157" s="21">
        <f t="shared" si="79"/>
        <v>58974.853458</v>
      </c>
      <c r="R157" s="21">
        <f t="shared" si="77"/>
        <v>263.28059579464286</v>
      </c>
      <c r="S157" s="1">
        <v>1.0233</v>
      </c>
      <c r="T157" s="21">
        <f>S157*Q157</f>
        <v>60348.9675435714</v>
      </c>
      <c r="U157" s="19">
        <f aca="true" t="shared" si="83" ref="U157:U169">T157/H157</f>
        <v>269.415033676658</v>
      </c>
      <c r="V157" s="8">
        <v>1.0263</v>
      </c>
      <c r="W157" s="2">
        <v>61936.15</v>
      </c>
      <c r="X157" s="2">
        <f t="shared" si="74"/>
        <v>276.50066964285713</v>
      </c>
      <c r="Y157" s="13">
        <v>1.0272</v>
      </c>
      <c r="Z157" s="22">
        <v>63620.81</v>
      </c>
      <c r="AA157" s="22">
        <f t="shared" si="75"/>
        <v>284.0214732142857</v>
      </c>
      <c r="AB157" s="23">
        <v>1.0226</v>
      </c>
      <c r="AC157" s="2">
        <v>65058.64</v>
      </c>
      <c r="AD157" s="2">
        <v>290.44</v>
      </c>
      <c r="AE157" s="98">
        <v>1.0254</v>
      </c>
      <c r="AF157" s="3">
        <v>87504</v>
      </c>
      <c r="AG157" s="3">
        <f t="shared" si="81"/>
        <v>390.64285714285717</v>
      </c>
      <c r="AH157" s="99">
        <v>44805</v>
      </c>
      <c r="AI157" s="275">
        <v>1.1167</v>
      </c>
      <c r="AJ157" s="27">
        <f>AI157*AF157</f>
        <v>97715.71680000001</v>
      </c>
      <c r="AK157" s="2">
        <f>AJ157</f>
        <v>97715.71680000001</v>
      </c>
      <c r="AL157" s="2">
        <f>AJ157/H157</f>
        <v>436.2308785714286</v>
      </c>
      <c r="AM157" s="278">
        <v>5</v>
      </c>
      <c r="AN157" s="1">
        <v>1.0469</v>
      </c>
      <c r="AO157" s="291">
        <v>102298.58</v>
      </c>
      <c r="AP157" s="291">
        <v>456.69</v>
      </c>
      <c r="AQ157" s="278"/>
      <c r="AR157" s="179"/>
      <c r="AS157" s="426"/>
      <c r="AT157" s="426"/>
      <c r="AU157" s="426"/>
    </row>
    <row r="158" spans="1:47" s="101" customFormat="1" ht="15">
      <c r="A158" s="16" t="s">
        <v>380</v>
      </c>
      <c r="B158" s="8" t="s">
        <v>381</v>
      </c>
      <c r="C158" s="1" t="s">
        <v>8</v>
      </c>
      <c r="D158" s="6" t="s">
        <v>386</v>
      </c>
      <c r="E158" s="17">
        <v>37802</v>
      </c>
      <c r="F158" s="18" t="s">
        <v>251</v>
      </c>
      <c r="G158" s="8" t="s">
        <v>379</v>
      </c>
      <c r="H158" s="8">
        <v>365</v>
      </c>
      <c r="I158" s="19">
        <v>165711.47</v>
      </c>
      <c r="J158" s="73">
        <v>1.0143</v>
      </c>
      <c r="K158" s="2">
        <f t="shared" si="78"/>
        <v>168081.144021</v>
      </c>
      <c r="L158" s="21">
        <f t="shared" si="73"/>
        <v>460.49628498904104</v>
      </c>
      <c r="M158" s="20">
        <v>1.0183</v>
      </c>
      <c r="N158" s="21">
        <v>171157.03</v>
      </c>
      <c r="O158" s="21">
        <f t="shared" si="76"/>
        <v>468.9233698630137</v>
      </c>
      <c r="P158" s="1">
        <v>1.0151</v>
      </c>
      <c r="Q158" s="21">
        <f t="shared" si="79"/>
        <v>173741.501153</v>
      </c>
      <c r="R158" s="21">
        <f t="shared" si="77"/>
        <v>476.00411274794516</v>
      </c>
      <c r="S158" s="1">
        <v>1.0233</v>
      </c>
      <c r="T158" s="21">
        <f>S158*Q158</f>
        <v>177789.67812986491</v>
      </c>
      <c r="U158" s="19">
        <f t="shared" si="83"/>
        <v>487.0950085749724</v>
      </c>
      <c r="V158" s="8">
        <v>1.0263</v>
      </c>
      <c r="W158" s="2">
        <v>182465.55</v>
      </c>
      <c r="X158" s="2">
        <f t="shared" si="74"/>
        <v>499.9056164383561</v>
      </c>
      <c r="Y158" s="13">
        <v>1.0272</v>
      </c>
      <c r="Z158" s="22">
        <v>187428.61</v>
      </c>
      <c r="AA158" s="22">
        <f t="shared" si="75"/>
        <v>513.5030410958904</v>
      </c>
      <c r="AB158" s="23">
        <v>1.0226</v>
      </c>
      <c r="AC158" s="2">
        <v>191664.5</v>
      </c>
      <c r="AD158" s="2">
        <v>525.11</v>
      </c>
      <c r="AE158" s="98">
        <v>1.0254</v>
      </c>
      <c r="AF158" s="3">
        <v>236359.69</v>
      </c>
      <c r="AG158" s="3">
        <f t="shared" si="81"/>
        <v>647.5607945205479</v>
      </c>
      <c r="AH158" s="99">
        <v>44805</v>
      </c>
      <c r="AI158" s="24">
        <v>1.1167</v>
      </c>
      <c r="AJ158" s="27">
        <f>AI158*AF158</f>
        <v>263942.86582300003</v>
      </c>
      <c r="AK158" s="2">
        <v>263942.86</v>
      </c>
      <c r="AL158" s="2">
        <f>AJ158/H158</f>
        <v>723.131139241096</v>
      </c>
      <c r="AM158" s="74">
        <v>44805</v>
      </c>
      <c r="AN158" s="1">
        <v>1.0469</v>
      </c>
      <c r="AO158" s="291">
        <v>276321.78</v>
      </c>
      <c r="AP158" s="291">
        <v>757.05</v>
      </c>
      <c r="AQ158" s="74">
        <v>44805</v>
      </c>
      <c r="AR158" s="179"/>
      <c r="AS158" s="426"/>
      <c r="AT158" s="426"/>
      <c r="AU158" s="426"/>
    </row>
    <row r="159" spans="1:47" ht="14.25">
      <c r="A159" s="66" t="s">
        <v>306</v>
      </c>
      <c r="B159" s="67">
        <v>760845512</v>
      </c>
      <c r="C159" s="53" t="s">
        <v>10</v>
      </c>
      <c r="D159" s="193" t="s">
        <v>307</v>
      </c>
      <c r="E159" s="68">
        <v>40359</v>
      </c>
      <c r="F159" s="67" t="s">
        <v>251</v>
      </c>
      <c r="G159" s="67" t="s">
        <v>308</v>
      </c>
      <c r="H159" s="67">
        <v>198</v>
      </c>
      <c r="I159" s="69">
        <v>39488.53</v>
      </c>
      <c r="J159" s="70">
        <v>1.0143</v>
      </c>
      <c r="K159" s="69">
        <f t="shared" si="78"/>
        <v>40053.215979</v>
      </c>
      <c r="L159" s="69">
        <f t="shared" si="73"/>
        <v>202.2889695909091</v>
      </c>
      <c r="M159" s="70">
        <v>1.0183</v>
      </c>
      <c r="N159" s="69">
        <v>40786.19</v>
      </c>
      <c r="O159" s="69">
        <f t="shared" si="76"/>
        <v>205.9908585858586</v>
      </c>
      <c r="P159" s="53">
        <v>1.0151</v>
      </c>
      <c r="Q159" s="69">
        <v>43108.5</v>
      </c>
      <c r="R159" s="69">
        <f t="shared" si="77"/>
        <v>217.71969696969697</v>
      </c>
      <c r="S159" s="1">
        <v>1.0233</v>
      </c>
      <c r="T159" s="21">
        <v>49835.77</v>
      </c>
      <c r="U159" s="19">
        <f t="shared" si="83"/>
        <v>251.69580808080806</v>
      </c>
      <c r="V159" s="96">
        <v>1.016</v>
      </c>
      <c r="W159" s="2">
        <v>50633.14</v>
      </c>
      <c r="X159" s="2">
        <f t="shared" si="74"/>
        <v>255.72292929292928</v>
      </c>
      <c r="Y159" s="13">
        <v>1.0272</v>
      </c>
      <c r="Z159" s="22">
        <v>52010.36</v>
      </c>
      <c r="AA159" s="22">
        <f t="shared" si="75"/>
        <v>262.67858585858585</v>
      </c>
      <c r="AB159" s="23">
        <v>1.0226</v>
      </c>
      <c r="AC159" s="2">
        <v>53185.79</v>
      </c>
      <c r="AD159" s="2">
        <v>268.62</v>
      </c>
      <c r="AE159" s="24">
        <v>1.0254</v>
      </c>
      <c r="AF159" s="3">
        <f t="shared" si="69"/>
        <v>54536.709066</v>
      </c>
      <c r="AG159" s="3">
        <f t="shared" si="81"/>
        <v>275.43792457575756</v>
      </c>
      <c r="AH159" s="31"/>
      <c r="AI159" s="26">
        <v>1.14</v>
      </c>
      <c r="AJ159" s="27">
        <f t="shared" si="82"/>
        <v>62171.84833524</v>
      </c>
      <c r="AK159" s="2">
        <v>62171.85</v>
      </c>
      <c r="AL159" s="2">
        <v>313.99923401636363</v>
      </c>
      <c r="AM159" s="31"/>
      <c r="AN159" s="1">
        <v>1.0469</v>
      </c>
      <c r="AO159" s="291">
        <v>65087.71</v>
      </c>
      <c r="AP159" s="291">
        <v>328.73</v>
      </c>
      <c r="AQ159" s="31"/>
      <c r="AR159" s="179"/>
      <c r="AS159" s="426"/>
      <c r="AT159" s="426"/>
      <c r="AU159" s="426"/>
    </row>
    <row r="160" spans="1:47" ht="15" customHeight="1">
      <c r="A160" s="46" t="s">
        <v>112</v>
      </c>
      <c r="B160" s="80" t="s">
        <v>123</v>
      </c>
      <c r="C160" s="48" t="s">
        <v>36</v>
      </c>
      <c r="D160" s="191" t="s">
        <v>121</v>
      </c>
      <c r="E160" s="49">
        <v>37802</v>
      </c>
      <c r="F160" s="50" t="s">
        <v>253</v>
      </c>
      <c r="G160" s="47" t="s">
        <v>215</v>
      </c>
      <c r="H160" s="47">
        <v>30</v>
      </c>
      <c r="I160" s="51">
        <v>4572.64</v>
      </c>
      <c r="J160" s="52">
        <v>1.0143</v>
      </c>
      <c r="K160" s="51">
        <f aca="true" t="shared" si="84" ref="K160:K169">I160*J160</f>
        <v>4638.028752</v>
      </c>
      <c r="L160" s="51">
        <f aca="true" t="shared" si="85" ref="L160:L169">K160/H160</f>
        <v>154.6009584</v>
      </c>
      <c r="M160" s="52">
        <v>1.0183</v>
      </c>
      <c r="N160" s="51">
        <v>4722.9</v>
      </c>
      <c r="O160" s="51">
        <f t="shared" si="76"/>
        <v>157.42999999999998</v>
      </c>
      <c r="P160" s="183">
        <v>1.0151</v>
      </c>
      <c r="Q160" s="51">
        <v>5900</v>
      </c>
      <c r="R160" s="51">
        <v>196.66</v>
      </c>
      <c r="S160" s="1">
        <v>1.0155</v>
      </c>
      <c r="T160" s="21">
        <f t="shared" si="80"/>
        <v>5991.450000000001</v>
      </c>
      <c r="U160" s="19">
        <f t="shared" si="83"/>
        <v>199.71500000000003</v>
      </c>
      <c r="V160" s="8">
        <v>1.0263</v>
      </c>
      <c r="W160" s="2">
        <v>6149.025135000001</v>
      </c>
      <c r="X160" s="2">
        <f t="shared" si="74"/>
        <v>204.96750450000002</v>
      </c>
      <c r="Y160" s="13">
        <v>1.0272</v>
      </c>
      <c r="Z160" s="22">
        <v>6316.28</v>
      </c>
      <c r="AA160" s="22">
        <f t="shared" si="75"/>
        <v>210.54266666666666</v>
      </c>
      <c r="AB160" s="23">
        <v>1.0226</v>
      </c>
      <c r="AC160" s="2">
        <v>6459.03</v>
      </c>
      <c r="AD160" s="2">
        <v>215.3</v>
      </c>
      <c r="AE160" s="24">
        <v>1.0254</v>
      </c>
      <c r="AF160" s="3">
        <f t="shared" si="69"/>
        <v>6623.089362000001</v>
      </c>
      <c r="AG160" s="3">
        <f t="shared" si="81"/>
        <v>220.76964540000003</v>
      </c>
      <c r="AH160" s="31"/>
      <c r="AI160" s="26">
        <v>1.14</v>
      </c>
      <c r="AJ160" s="27">
        <f t="shared" si="82"/>
        <v>7550.32187268</v>
      </c>
      <c r="AK160" s="2">
        <v>7550.32</v>
      </c>
      <c r="AL160" s="2">
        <v>251.67739575599998</v>
      </c>
      <c r="AM160" s="31"/>
      <c r="AN160" s="1">
        <v>1.0469</v>
      </c>
      <c r="AO160" s="291">
        <v>7904.43</v>
      </c>
      <c r="AP160" s="291">
        <v>263.48</v>
      </c>
      <c r="AQ160" s="31"/>
      <c r="AR160" s="179"/>
      <c r="AS160" s="426"/>
      <c r="AT160" s="426"/>
      <c r="AU160" s="426"/>
    </row>
    <row r="161" spans="1:47" ht="15" customHeight="1">
      <c r="A161" s="46" t="s">
        <v>112</v>
      </c>
      <c r="B161" s="80" t="s">
        <v>123</v>
      </c>
      <c r="C161" s="48" t="s">
        <v>10</v>
      </c>
      <c r="D161" s="191" t="s">
        <v>112</v>
      </c>
      <c r="E161" s="49">
        <v>37802</v>
      </c>
      <c r="F161" s="50" t="s">
        <v>251</v>
      </c>
      <c r="G161" s="47" t="s">
        <v>216</v>
      </c>
      <c r="H161" s="47">
        <v>180</v>
      </c>
      <c r="I161" s="51">
        <v>38723.99</v>
      </c>
      <c r="J161" s="52">
        <v>1.0143</v>
      </c>
      <c r="K161" s="51">
        <f t="shared" si="84"/>
        <v>39277.743057</v>
      </c>
      <c r="L161" s="51">
        <f t="shared" si="85"/>
        <v>218.20968365</v>
      </c>
      <c r="M161" s="52">
        <v>1.0183</v>
      </c>
      <c r="N161" s="51">
        <v>39996.53</v>
      </c>
      <c r="O161" s="51">
        <f aca="true" t="shared" si="86" ref="O161:O169">N161/H161</f>
        <v>222.20294444444443</v>
      </c>
      <c r="P161" s="183">
        <v>1.0151</v>
      </c>
      <c r="Q161" s="51">
        <v>49500</v>
      </c>
      <c r="R161" s="51">
        <f aca="true" t="shared" si="87" ref="R161:R169">Q161/H161</f>
        <v>275</v>
      </c>
      <c r="S161" s="1">
        <v>1.0155</v>
      </c>
      <c r="T161" s="21">
        <f t="shared" si="80"/>
        <v>50267.25</v>
      </c>
      <c r="U161" s="19">
        <f t="shared" si="83"/>
        <v>279.2625</v>
      </c>
      <c r="V161" s="8">
        <v>1.0263</v>
      </c>
      <c r="W161" s="2">
        <v>51589.28</v>
      </c>
      <c r="X161" s="2">
        <f t="shared" si="74"/>
        <v>286.6071111111111</v>
      </c>
      <c r="Y161" s="13">
        <v>1.0272</v>
      </c>
      <c r="Z161" s="22">
        <v>52992.51</v>
      </c>
      <c r="AA161" s="22">
        <f t="shared" si="75"/>
        <v>294.4028333333333</v>
      </c>
      <c r="AB161" s="23">
        <v>1.0226</v>
      </c>
      <c r="AC161" s="2">
        <v>54190.14</v>
      </c>
      <c r="AD161" s="2">
        <v>301.06</v>
      </c>
      <c r="AE161" s="24">
        <v>1.0254</v>
      </c>
      <c r="AF161" s="3">
        <f t="shared" si="69"/>
        <v>55566.569556</v>
      </c>
      <c r="AG161" s="3">
        <f t="shared" si="81"/>
        <v>308.7031642</v>
      </c>
      <c r="AH161" s="31"/>
      <c r="AI161" s="26">
        <v>1.14</v>
      </c>
      <c r="AJ161" s="27">
        <f t="shared" si="82"/>
        <v>63345.889293839995</v>
      </c>
      <c r="AK161" s="2">
        <v>63345.89</v>
      </c>
      <c r="AL161" s="2">
        <v>351.921607188</v>
      </c>
      <c r="AM161" s="31"/>
      <c r="AN161" s="1">
        <v>1.0469</v>
      </c>
      <c r="AO161" s="291">
        <v>66316.81</v>
      </c>
      <c r="AP161" s="291">
        <v>368.43</v>
      </c>
      <c r="AQ161" s="31"/>
      <c r="AR161" s="179"/>
      <c r="AS161" s="426"/>
      <c r="AT161" s="426"/>
      <c r="AU161" s="426"/>
    </row>
    <row r="162" spans="1:47" ht="15" customHeight="1">
      <c r="A162" s="298" t="s">
        <v>394</v>
      </c>
      <c r="B162" s="299" t="s">
        <v>106</v>
      </c>
      <c r="C162" s="300" t="s">
        <v>10</v>
      </c>
      <c r="D162" s="301" t="s">
        <v>107</v>
      </c>
      <c r="E162" s="302">
        <v>37802</v>
      </c>
      <c r="F162" s="303" t="s">
        <v>256</v>
      </c>
      <c r="G162" s="304" t="s">
        <v>217</v>
      </c>
      <c r="H162" s="304">
        <v>198</v>
      </c>
      <c r="I162" s="305">
        <v>53700.54</v>
      </c>
      <c r="J162" s="306">
        <v>1.0143</v>
      </c>
      <c r="K162" s="305">
        <f t="shared" si="84"/>
        <v>54468.457722</v>
      </c>
      <c r="L162" s="305">
        <f t="shared" si="85"/>
        <v>275.0932208181818</v>
      </c>
      <c r="M162" s="307">
        <v>1.0183</v>
      </c>
      <c r="N162" s="308">
        <v>55465.23</v>
      </c>
      <c r="O162" s="309">
        <f t="shared" si="86"/>
        <v>280.12742424242424</v>
      </c>
      <c r="P162" s="310">
        <v>1.0151</v>
      </c>
      <c r="Q162" s="309">
        <f aca="true" t="shared" si="88" ref="Q162:Q169">P162*N162</f>
        <v>56302.754972999996</v>
      </c>
      <c r="R162" s="309">
        <f t="shared" si="87"/>
        <v>284.35734834848483</v>
      </c>
      <c r="S162" s="310">
        <v>1.0233</v>
      </c>
      <c r="T162" s="309">
        <f t="shared" si="80"/>
        <v>57614.609163870904</v>
      </c>
      <c r="U162" s="305">
        <f t="shared" si="83"/>
        <v>290.9828745650046</v>
      </c>
      <c r="V162" s="311">
        <v>1.0263</v>
      </c>
      <c r="W162" s="308">
        <v>59129.87</v>
      </c>
      <c r="X162" s="308">
        <f t="shared" si="74"/>
        <v>298.6357070707071</v>
      </c>
      <c r="Y162" s="312">
        <v>1.0272</v>
      </c>
      <c r="Z162" s="313">
        <v>60738.2</v>
      </c>
      <c r="AA162" s="313">
        <f t="shared" si="75"/>
        <v>306.75858585858583</v>
      </c>
      <c r="AB162" s="314">
        <v>1.0226</v>
      </c>
      <c r="AC162" s="308">
        <v>62110.88</v>
      </c>
      <c r="AD162" s="308">
        <v>313.69</v>
      </c>
      <c r="AE162" s="315">
        <v>1.0254</v>
      </c>
      <c r="AF162" s="316">
        <f t="shared" si="69"/>
        <v>63688.496352</v>
      </c>
      <c r="AG162" s="316">
        <f t="shared" si="81"/>
        <v>321.6590724848485</v>
      </c>
      <c r="AH162" s="317"/>
      <c r="AI162" s="318">
        <v>1.14</v>
      </c>
      <c r="AJ162" s="319">
        <f t="shared" si="82"/>
        <v>72604.88584127999</v>
      </c>
      <c r="AK162" s="308">
        <v>72604.88</v>
      </c>
      <c r="AL162" s="308">
        <v>366.69134263272724</v>
      </c>
      <c r="AM162" s="317"/>
      <c r="AN162" s="310">
        <v>1.0469</v>
      </c>
      <c r="AO162" s="320">
        <v>76010.05</v>
      </c>
      <c r="AP162" s="320">
        <v>383.89</v>
      </c>
      <c r="AQ162" s="295" t="s">
        <v>515</v>
      </c>
      <c r="AR162" s="179"/>
      <c r="AS162" s="426"/>
      <c r="AT162" s="426"/>
      <c r="AU162" s="426"/>
    </row>
    <row r="163" spans="1:47" ht="15" customHeight="1">
      <c r="A163" s="298" t="s">
        <v>394</v>
      </c>
      <c r="B163" s="311" t="s">
        <v>106</v>
      </c>
      <c r="C163" s="310" t="s">
        <v>10</v>
      </c>
      <c r="D163" s="321" t="s">
        <v>108</v>
      </c>
      <c r="E163" s="322">
        <v>37802</v>
      </c>
      <c r="F163" s="323" t="s">
        <v>253</v>
      </c>
      <c r="G163" s="311" t="s">
        <v>218</v>
      </c>
      <c r="H163" s="311">
        <v>216</v>
      </c>
      <c r="I163" s="305">
        <v>83254.59</v>
      </c>
      <c r="J163" s="306">
        <v>1.0143</v>
      </c>
      <c r="K163" s="308">
        <f t="shared" si="84"/>
        <v>84445.130637</v>
      </c>
      <c r="L163" s="309">
        <f t="shared" si="85"/>
        <v>390.94967887499996</v>
      </c>
      <c r="M163" s="307">
        <v>1.0183</v>
      </c>
      <c r="N163" s="308">
        <v>85990.48</v>
      </c>
      <c r="O163" s="309">
        <f t="shared" si="86"/>
        <v>398.10407407407405</v>
      </c>
      <c r="P163" s="310">
        <v>1.0151</v>
      </c>
      <c r="Q163" s="309">
        <f t="shared" si="88"/>
        <v>87288.93624799998</v>
      </c>
      <c r="R163" s="309">
        <f t="shared" si="87"/>
        <v>404.1154455925925</v>
      </c>
      <c r="S163" s="310">
        <v>1.0233</v>
      </c>
      <c r="T163" s="309">
        <f t="shared" si="80"/>
        <v>89322.76846257839</v>
      </c>
      <c r="U163" s="305">
        <f t="shared" si="83"/>
        <v>413.53133547489995</v>
      </c>
      <c r="V163" s="311">
        <v>1.0263</v>
      </c>
      <c r="W163" s="308">
        <v>91671.96</v>
      </c>
      <c r="X163" s="308">
        <f t="shared" si="74"/>
        <v>424.40722222222223</v>
      </c>
      <c r="Y163" s="312">
        <v>1.0272</v>
      </c>
      <c r="Z163" s="313">
        <v>94165.44</v>
      </c>
      <c r="AA163" s="313">
        <f t="shared" si="75"/>
        <v>435.9511111111111</v>
      </c>
      <c r="AB163" s="314">
        <v>1.0226</v>
      </c>
      <c r="AC163" s="308">
        <v>96293.58</v>
      </c>
      <c r="AD163" s="308">
        <v>445.8</v>
      </c>
      <c r="AE163" s="315">
        <v>1.0254</v>
      </c>
      <c r="AF163" s="316">
        <f t="shared" si="69"/>
        <v>98739.43693200001</v>
      </c>
      <c r="AG163" s="316">
        <f t="shared" si="81"/>
        <v>457.1270228333334</v>
      </c>
      <c r="AH163" s="317"/>
      <c r="AI163" s="318">
        <v>1.14</v>
      </c>
      <c r="AJ163" s="319">
        <f t="shared" si="82"/>
        <v>112562.95810248</v>
      </c>
      <c r="AK163" s="308">
        <v>112562.96</v>
      </c>
      <c r="AL163" s="308">
        <v>521.12480603</v>
      </c>
      <c r="AM163" s="317"/>
      <c r="AN163" s="310">
        <v>1.0469</v>
      </c>
      <c r="AO163" s="320">
        <v>117842.16</v>
      </c>
      <c r="AP163" s="320">
        <v>545.57</v>
      </c>
      <c r="AQ163" s="295" t="s">
        <v>515</v>
      </c>
      <c r="AR163" s="179"/>
      <c r="AS163" s="426"/>
      <c r="AT163" s="426"/>
      <c r="AU163" s="426"/>
    </row>
    <row r="164" spans="1:47" ht="15" customHeight="1">
      <c r="A164" s="141" t="s">
        <v>394</v>
      </c>
      <c r="B164" s="8" t="s">
        <v>106</v>
      </c>
      <c r="C164" s="1" t="s">
        <v>8</v>
      </c>
      <c r="D164" s="6" t="s">
        <v>43</v>
      </c>
      <c r="E164" s="17">
        <v>37802</v>
      </c>
      <c r="F164" s="18" t="s">
        <v>255</v>
      </c>
      <c r="G164" s="8" t="s">
        <v>219</v>
      </c>
      <c r="H164" s="8">
        <v>365</v>
      </c>
      <c r="I164" s="29">
        <v>230557.57</v>
      </c>
      <c r="J164" s="30">
        <v>1.0143</v>
      </c>
      <c r="K164" s="2">
        <f t="shared" si="84"/>
        <v>233854.543251</v>
      </c>
      <c r="L164" s="21">
        <f t="shared" si="85"/>
        <v>640.697378769863</v>
      </c>
      <c r="M164" s="20">
        <v>1.0183</v>
      </c>
      <c r="N164" s="2">
        <v>238134.08</v>
      </c>
      <c r="O164" s="21">
        <f t="shared" si="86"/>
        <v>652.4221369863013</v>
      </c>
      <c r="P164" s="1">
        <v>1.0151</v>
      </c>
      <c r="Q164" s="21">
        <f t="shared" si="88"/>
        <v>241729.90460799995</v>
      </c>
      <c r="R164" s="21">
        <f t="shared" si="87"/>
        <v>662.2737112547944</v>
      </c>
      <c r="S164" s="1">
        <v>1.0233</v>
      </c>
      <c r="T164" s="21">
        <f t="shared" si="80"/>
        <v>247362.2113853664</v>
      </c>
      <c r="U164" s="19">
        <f t="shared" si="83"/>
        <v>677.7046887270312</v>
      </c>
      <c r="V164" s="8">
        <v>1.0263</v>
      </c>
      <c r="W164" s="2">
        <v>253867.84</v>
      </c>
      <c r="X164" s="2">
        <f t="shared" si="74"/>
        <v>695.5283287671233</v>
      </c>
      <c r="Y164" s="13">
        <v>1.0272</v>
      </c>
      <c r="Z164" s="22">
        <v>260773.05</v>
      </c>
      <c r="AA164" s="22">
        <f t="shared" si="75"/>
        <v>714.446712328767</v>
      </c>
      <c r="AB164" s="23">
        <v>1.0226</v>
      </c>
      <c r="AC164" s="2">
        <v>266666.52</v>
      </c>
      <c r="AD164" s="2">
        <v>730.59</v>
      </c>
      <c r="AE164" s="24">
        <v>1.0254</v>
      </c>
      <c r="AF164" s="3">
        <f t="shared" si="69"/>
        <v>273439.849608</v>
      </c>
      <c r="AG164" s="3">
        <f t="shared" si="81"/>
        <v>749.1502728986302</v>
      </c>
      <c r="AH164" s="31"/>
      <c r="AI164" s="26">
        <v>1.14</v>
      </c>
      <c r="AJ164" s="27">
        <f t="shared" si="82"/>
        <v>311721.42855312</v>
      </c>
      <c r="AK164" s="2">
        <v>311721.43</v>
      </c>
      <c r="AL164" s="2">
        <v>854.0313111044384</v>
      </c>
      <c r="AM164" s="31"/>
      <c r="AN164" s="1">
        <v>1.0469</v>
      </c>
      <c r="AO164" s="291">
        <v>326341.17</v>
      </c>
      <c r="AP164" s="291">
        <v>894.09</v>
      </c>
      <c r="AQ164" s="31"/>
      <c r="AR164" s="179"/>
      <c r="AS164" s="426"/>
      <c r="AT164" s="426"/>
      <c r="AU164" s="426"/>
    </row>
    <row r="165" spans="1:47" ht="18" customHeight="1">
      <c r="A165" s="66" t="s">
        <v>245</v>
      </c>
      <c r="B165" s="81" t="s">
        <v>109</v>
      </c>
      <c r="C165" s="53" t="s">
        <v>8</v>
      </c>
      <c r="D165" s="193" t="s">
        <v>444</v>
      </c>
      <c r="E165" s="68">
        <v>37802</v>
      </c>
      <c r="F165" s="67" t="s">
        <v>366</v>
      </c>
      <c r="G165" s="67" t="s">
        <v>220</v>
      </c>
      <c r="H165" s="67">
        <v>365</v>
      </c>
      <c r="I165" s="69">
        <v>164272.64</v>
      </c>
      <c r="J165" s="70">
        <v>1.0143</v>
      </c>
      <c r="K165" s="69">
        <f>I165*J165</f>
        <v>166621.738752</v>
      </c>
      <c r="L165" s="69">
        <f t="shared" si="85"/>
        <v>456.4979143890411</v>
      </c>
      <c r="M165" s="70">
        <v>1.0183</v>
      </c>
      <c r="N165" s="69">
        <v>169670.92</v>
      </c>
      <c r="O165" s="69">
        <f t="shared" si="86"/>
        <v>464.8518356164384</v>
      </c>
      <c r="P165" s="53">
        <v>1.0151</v>
      </c>
      <c r="Q165" s="69">
        <f t="shared" si="88"/>
        <v>172232.950892</v>
      </c>
      <c r="R165" s="69">
        <f t="shared" si="87"/>
        <v>471.87109833424654</v>
      </c>
      <c r="S165" s="53">
        <v>1.0233</v>
      </c>
      <c r="T165" s="69">
        <f t="shared" si="80"/>
        <v>176245.9786477836</v>
      </c>
      <c r="U165" s="69">
        <f t="shared" si="83"/>
        <v>482.8656949254345</v>
      </c>
      <c r="V165" s="67">
        <v>1.0263</v>
      </c>
      <c r="W165" s="69">
        <v>180881.25</v>
      </c>
      <c r="X165" s="69">
        <f t="shared" si="74"/>
        <v>495.5650684931507</v>
      </c>
      <c r="Y165" s="13">
        <v>1.0272</v>
      </c>
      <c r="Z165" s="69">
        <v>262710.88</v>
      </c>
      <c r="AA165" s="69">
        <f t="shared" si="75"/>
        <v>719.7558356164384</v>
      </c>
      <c r="AB165" s="14">
        <v>1.0182</v>
      </c>
      <c r="AC165" s="2">
        <v>267492.22</v>
      </c>
      <c r="AD165" s="2">
        <v>732.86</v>
      </c>
      <c r="AE165" s="24">
        <v>1.0254</v>
      </c>
      <c r="AF165" s="3">
        <f t="shared" si="69"/>
        <v>274286.522388</v>
      </c>
      <c r="AG165" s="3">
        <f t="shared" si="81"/>
        <v>751.4699243506849</v>
      </c>
      <c r="AH165" s="31"/>
      <c r="AI165" s="26">
        <v>1.14</v>
      </c>
      <c r="AJ165" s="27">
        <f t="shared" si="82"/>
        <v>312686.63552231994</v>
      </c>
      <c r="AK165" s="2">
        <v>312686.63</v>
      </c>
      <c r="AL165" s="2">
        <v>856.6757137597806</v>
      </c>
      <c r="AM165" s="31"/>
      <c r="AN165" s="1">
        <v>1.0469</v>
      </c>
      <c r="AO165" s="291">
        <v>327351.63</v>
      </c>
      <c r="AP165" s="291">
        <v>896.85</v>
      </c>
      <c r="AQ165" s="31"/>
      <c r="AR165" s="179"/>
      <c r="AS165" s="426"/>
      <c r="AT165" s="426"/>
      <c r="AU165" s="426"/>
    </row>
    <row r="166" spans="1:47" ht="19.5" customHeight="1">
      <c r="A166" s="66" t="s">
        <v>245</v>
      </c>
      <c r="B166" s="67" t="s">
        <v>109</v>
      </c>
      <c r="C166" s="53" t="s">
        <v>10</v>
      </c>
      <c r="D166" s="193" t="s">
        <v>127</v>
      </c>
      <c r="E166" s="68">
        <v>37802</v>
      </c>
      <c r="F166" s="67" t="s">
        <v>367</v>
      </c>
      <c r="G166" s="67" t="s">
        <v>221</v>
      </c>
      <c r="H166" s="67">
        <v>220</v>
      </c>
      <c r="I166" s="69">
        <v>52823</v>
      </c>
      <c r="J166" s="70">
        <v>1.0143</v>
      </c>
      <c r="K166" s="69">
        <f>I166*J166</f>
        <v>53578.3689</v>
      </c>
      <c r="L166" s="69">
        <f t="shared" si="85"/>
        <v>243.53804045454547</v>
      </c>
      <c r="M166" s="70">
        <v>1.0183</v>
      </c>
      <c r="N166" s="69">
        <v>54558.85</v>
      </c>
      <c r="O166" s="69">
        <f t="shared" si="86"/>
        <v>247.99477272727273</v>
      </c>
      <c r="P166" s="53">
        <v>1.0151</v>
      </c>
      <c r="Q166" s="69">
        <f t="shared" si="88"/>
        <v>55382.68863499999</v>
      </c>
      <c r="R166" s="69">
        <f t="shared" si="87"/>
        <v>251.7394937954545</v>
      </c>
      <c r="S166" s="53">
        <v>1.0233</v>
      </c>
      <c r="T166" s="69">
        <f t="shared" si="80"/>
        <v>56673.105280195494</v>
      </c>
      <c r="U166" s="69">
        <f t="shared" si="83"/>
        <v>257.6050240008886</v>
      </c>
      <c r="V166" s="67">
        <v>1.0263</v>
      </c>
      <c r="W166" s="69">
        <v>58163.61</v>
      </c>
      <c r="X166" s="69">
        <f t="shared" si="74"/>
        <v>264.38004545454544</v>
      </c>
      <c r="Y166" s="13">
        <v>1.0272</v>
      </c>
      <c r="Z166" s="69">
        <v>69540.09</v>
      </c>
      <c r="AA166" s="69">
        <f t="shared" si="75"/>
        <v>316.09131818181817</v>
      </c>
      <c r="AB166" s="14">
        <v>1.0182</v>
      </c>
      <c r="AC166" s="2">
        <v>70805.72</v>
      </c>
      <c r="AD166" s="2">
        <v>321.84</v>
      </c>
      <c r="AE166" s="24">
        <v>1.0254</v>
      </c>
      <c r="AF166" s="3">
        <f t="shared" si="69"/>
        <v>72604.18528800001</v>
      </c>
      <c r="AG166" s="3">
        <f t="shared" si="81"/>
        <v>330.01902403636365</v>
      </c>
      <c r="AH166" s="31"/>
      <c r="AI166" s="26">
        <v>1.14</v>
      </c>
      <c r="AJ166" s="27">
        <f t="shared" si="82"/>
        <v>82768.77122832001</v>
      </c>
      <c r="AK166" s="2">
        <v>82768.77</v>
      </c>
      <c r="AL166" s="2">
        <v>376.2216874014546</v>
      </c>
      <c r="AM166" s="31"/>
      <c r="AN166" s="1">
        <v>1.0469</v>
      </c>
      <c r="AO166" s="291">
        <v>86650.63</v>
      </c>
      <c r="AP166" s="291">
        <v>393.87</v>
      </c>
      <c r="AQ166" s="31"/>
      <c r="AR166" s="179"/>
      <c r="AS166" s="426"/>
      <c r="AT166" s="426"/>
      <c r="AU166" s="426"/>
    </row>
    <row r="167" spans="1:47" ht="14.25" customHeight="1">
      <c r="A167" s="66" t="s">
        <v>357</v>
      </c>
      <c r="B167" s="72" t="s">
        <v>358</v>
      </c>
      <c r="C167" s="53" t="s">
        <v>8</v>
      </c>
      <c r="D167" s="193" t="s">
        <v>43</v>
      </c>
      <c r="E167" s="71">
        <v>37802</v>
      </c>
      <c r="F167" s="72">
        <v>2</v>
      </c>
      <c r="G167" s="67" t="s">
        <v>359</v>
      </c>
      <c r="H167" s="67">
        <v>365</v>
      </c>
      <c r="I167" s="69">
        <v>228950.05</v>
      </c>
      <c r="J167" s="70">
        <v>1.0143</v>
      </c>
      <c r="K167" s="69">
        <f t="shared" si="84"/>
        <v>232224.03571499998</v>
      </c>
      <c r="L167" s="69">
        <f t="shared" si="85"/>
        <v>636.2302348356163</v>
      </c>
      <c r="M167" s="70">
        <v>1.0183</v>
      </c>
      <c r="N167" s="69">
        <v>236473.74</v>
      </c>
      <c r="O167" s="69">
        <f t="shared" si="86"/>
        <v>647.8732602739726</v>
      </c>
      <c r="P167" s="53">
        <v>1.0151</v>
      </c>
      <c r="Q167" s="69">
        <f t="shared" si="88"/>
        <v>240044.49347399996</v>
      </c>
      <c r="R167" s="69">
        <f t="shared" si="87"/>
        <v>657.6561465041095</v>
      </c>
      <c r="S167" s="53">
        <v>1.0233</v>
      </c>
      <c r="T167" s="69">
        <f t="shared" si="80"/>
        <v>245637.53017194418</v>
      </c>
      <c r="U167" s="69">
        <f t="shared" si="83"/>
        <v>672.9795347176553</v>
      </c>
      <c r="V167" s="67">
        <v>1.0263</v>
      </c>
      <c r="W167" s="69">
        <v>252097.8</v>
      </c>
      <c r="X167" s="69">
        <f t="shared" si="74"/>
        <v>690.678904109589</v>
      </c>
      <c r="Y167" s="13">
        <v>1.0272</v>
      </c>
      <c r="Z167" s="69">
        <v>307576.33</v>
      </c>
      <c r="AA167" s="69">
        <f t="shared" si="75"/>
        <v>842.6748767123288</v>
      </c>
      <c r="AB167" s="14">
        <v>1.0182</v>
      </c>
      <c r="AC167" s="2">
        <v>313174.22</v>
      </c>
      <c r="AD167" s="2">
        <v>858.01</v>
      </c>
      <c r="AE167" s="24">
        <v>1.0254</v>
      </c>
      <c r="AF167" s="3">
        <f t="shared" si="69"/>
        <v>321128.845188</v>
      </c>
      <c r="AG167" s="184">
        <v>879.8</v>
      </c>
      <c r="AH167" s="31"/>
      <c r="AI167" s="26">
        <v>1.14</v>
      </c>
      <c r="AJ167" s="27">
        <f t="shared" si="82"/>
        <v>366086.88351431995</v>
      </c>
      <c r="AK167" s="2">
        <v>366086.88</v>
      </c>
      <c r="AL167" s="2">
        <v>1002.9777630529314</v>
      </c>
      <c r="AM167" s="31"/>
      <c r="AN167" s="1">
        <v>1.0469</v>
      </c>
      <c r="AO167" s="291">
        <v>383256.35</v>
      </c>
      <c r="AP167" s="291">
        <v>1050.02</v>
      </c>
      <c r="AQ167" s="31"/>
      <c r="AR167" s="179"/>
      <c r="AS167" s="426"/>
      <c r="AT167" s="426"/>
      <c r="AU167" s="426"/>
    </row>
    <row r="168" spans="1:47" ht="14.25" customHeight="1">
      <c r="A168" s="66" t="s">
        <v>110</v>
      </c>
      <c r="B168" s="81" t="s">
        <v>433</v>
      </c>
      <c r="C168" s="53" t="s">
        <v>10</v>
      </c>
      <c r="D168" s="193" t="s">
        <v>10</v>
      </c>
      <c r="E168" s="68">
        <v>37802</v>
      </c>
      <c r="F168" s="67" t="s">
        <v>251</v>
      </c>
      <c r="G168" s="67" t="s">
        <v>222</v>
      </c>
      <c r="H168" s="67">
        <v>180</v>
      </c>
      <c r="I168" s="69">
        <v>42959.84</v>
      </c>
      <c r="J168" s="70">
        <v>1</v>
      </c>
      <c r="K168" s="69">
        <v>47050.7</v>
      </c>
      <c r="L168" s="69">
        <f t="shared" si="85"/>
        <v>261.3927777777778</v>
      </c>
      <c r="M168" s="70">
        <v>1.0183</v>
      </c>
      <c r="N168" s="69">
        <v>55729.4</v>
      </c>
      <c r="O168" s="69">
        <f t="shared" si="86"/>
        <v>309.6077777777778</v>
      </c>
      <c r="P168" s="53">
        <v>1.0132</v>
      </c>
      <c r="Q168" s="69">
        <f t="shared" si="88"/>
        <v>56465.028080000004</v>
      </c>
      <c r="R168" s="69">
        <f t="shared" si="87"/>
        <v>313.69460044444446</v>
      </c>
      <c r="S168" s="1">
        <v>1.0233</v>
      </c>
      <c r="T168" s="21">
        <f t="shared" si="80"/>
        <v>57780.66323426401</v>
      </c>
      <c r="U168" s="19">
        <f t="shared" si="83"/>
        <v>321.00368463480004</v>
      </c>
      <c r="V168" s="8">
        <v>1.0263</v>
      </c>
      <c r="W168" s="2">
        <v>59300.29</v>
      </c>
      <c r="X168" s="2">
        <f t="shared" si="74"/>
        <v>329.4460555555556</v>
      </c>
      <c r="Y168" s="13">
        <v>1.0272</v>
      </c>
      <c r="Z168" s="22">
        <v>60913.26</v>
      </c>
      <c r="AA168" s="22">
        <f t="shared" si="75"/>
        <v>338.40700000000004</v>
      </c>
      <c r="AB168" s="23">
        <v>1.0226</v>
      </c>
      <c r="AC168" s="2">
        <v>62289.9</v>
      </c>
      <c r="AD168" s="2">
        <v>346.05</v>
      </c>
      <c r="AE168" s="24">
        <v>1.0254</v>
      </c>
      <c r="AF168" s="3">
        <v>71142.64</v>
      </c>
      <c r="AG168" s="3">
        <f>AF168/H168</f>
        <v>395.23688888888887</v>
      </c>
      <c r="AH168" s="31">
        <v>44774</v>
      </c>
      <c r="AI168" s="275">
        <v>1.1167</v>
      </c>
      <c r="AJ168" s="27">
        <f>AI168*AF168</f>
        <v>79444.986088</v>
      </c>
      <c r="AK168" s="2">
        <f>AJ168</f>
        <v>79444.986088</v>
      </c>
      <c r="AL168" s="2">
        <f>AJ168/H168</f>
        <v>441.3610338222222</v>
      </c>
      <c r="AM168" s="289">
        <v>5</v>
      </c>
      <c r="AN168" s="1">
        <v>1.0469</v>
      </c>
      <c r="AO168" s="291">
        <v>83170.96</v>
      </c>
      <c r="AP168" s="291">
        <v>462.06</v>
      </c>
      <c r="AQ168" s="289"/>
      <c r="AR168" s="179"/>
      <c r="AS168" s="426"/>
      <c r="AT168" s="426"/>
      <c r="AU168" s="426"/>
    </row>
    <row r="169" spans="1:47" ht="14.25" customHeight="1">
      <c r="A169" s="16" t="s">
        <v>111</v>
      </c>
      <c r="B169" s="78" t="s">
        <v>434</v>
      </c>
      <c r="C169" s="1" t="s">
        <v>10</v>
      </c>
      <c r="D169" s="6" t="s">
        <v>111</v>
      </c>
      <c r="E169" s="17">
        <v>37802</v>
      </c>
      <c r="F169" s="18" t="s">
        <v>278</v>
      </c>
      <c r="G169" s="8" t="s">
        <v>223</v>
      </c>
      <c r="H169" s="8">
        <v>180</v>
      </c>
      <c r="I169" s="19">
        <v>50205.27</v>
      </c>
      <c r="J169" s="73">
        <v>1.0143</v>
      </c>
      <c r="K169" s="2">
        <f t="shared" si="84"/>
        <v>50923.20536099999</v>
      </c>
      <c r="L169" s="21">
        <f t="shared" si="85"/>
        <v>282.90669644999997</v>
      </c>
      <c r="M169" s="20">
        <v>1.0183</v>
      </c>
      <c r="N169" s="2">
        <v>51855.1</v>
      </c>
      <c r="O169" s="21">
        <f t="shared" si="86"/>
        <v>288.0838888888889</v>
      </c>
      <c r="P169" s="1">
        <v>1.0151</v>
      </c>
      <c r="Q169" s="21">
        <f t="shared" si="88"/>
        <v>52638.11200999999</v>
      </c>
      <c r="R169" s="21">
        <f t="shared" si="87"/>
        <v>292.43395561111106</v>
      </c>
      <c r="S169" s="1">
        <v>1.0233</v>
      </c>
      <c r="T169" s="21">
        <f t="shared" si="80"/>
        <v>53864.580019832996</v>
      </c>
      <c r="U169" s="19">
        <f t="shared" si="83"/>
        <v>299.24766677685</v>
      </c>
      <c r="V169" s="8">
        <v>1.0263</v>
      </c>
      <c r="W169" s="2">
        <v>55281.22</v>
      </c>
      <c r="X169" s="2">
        <f t="shared" si="74"/>
        <v>307.1178888888889</v>
      </c>
      <c r="Y169" s="13">
        <v>1.0272</v>
      </c>
      <c r="Z169" s="22">
        <v>56784.87</v>
      </c>
      <c r="AA169" s="22">
        <f t="shared" si="75"/>
        <v>315.4715</v>
      </c>
      <c r="AB169" s="23">
        <v>1.0226</v>
      </c>
      <c r="AC169" s="2">
        <v>58068.21</v>
      </c>
      <c r="AD169" s="2">
        <v>322.6</v>
      </c>
      <c r="AE169" s="98">
        <v>1.0254</v>
      </c>
      <c r="AF169" s="3">
        <f t="shared" si="69"/>
        <v>59543.142534000006</v>
      </c>
      <c r="AG169" s="3">
        <f>AF169/H169</f>
        <v>330.79523630000006</v>
      </c>
      <c r="AH169" s="99" t="s">
        <v>479</v>
      </c>
      <c r="AI169" s="422">
        <v>1.14</v>
      </c>
      <c r="AJ169" s="27">
        <f t="shared" si="82"/>
        <v>67879.18248876</v>
      </c>
      <c r="AK169" s="2">
        <v>67879.18</v>
      </c>
      <c r="AL169" s="2">
        <v>377.106569382</v>
      </c>
      <c r="AM169" s="99" t="s">
        <v>479</v>
      </c>
      <c r="AN169" s="1">
        <v>1.0469</v>
      </c>
      <c r="AO169" s="291">
        <v>71062.71</v>
      </c>
      <c r="AP169" s="291">
        <v>394.79</v>
      </c>
      <c r="AQ169" s="425"/>
      <c r="AR169" s="179"/>
      <c r="AS169" s="426"/>
      <c r="AT169" s="426"/>
      <c r="AU169" s="426"/>
    </row>
    <row r="170" spans="1:47" ht="14.25">
      <c r="A170" s="59" t="s">
        <v>498</v>
      </c>
      <c r="B170" s="324" t="s">
        <v>499</v>
      </c>
      <c r="C170" s="12" t="s">
        <v>10</v>
      </c>
      <c r="D170" s="12" t="s">
        <v>500</v>
      </c>
      <c r="E170" s="325"/>
      <c r="F170" s="326" t="s">
        <v>502</v>
      </c>
      <c r="G170" s="60">
        <v>6280</v>
      </c>
      <c r="H170" s="60">
        <v>224</v>
      </c>
      <c r="I170" s="29"/>
      <c r="J170" s="29"/>
      <c r="K170" s="21"/>
      <c r="L170" s="21"/>
      <c r="M170" s="21"/>
      <c r="O170" s="21"/>
      <c r="AE170" s="31"/>
      <c r="AF170" s="429">
        <v>97939.52</v>
      </c>
      <c r="AG170" s="12">
        <v>437.23</v>
      </c>
      <c r="AI170" s="275">
        <v>1.1167</v>
      </c>
      <c r="AJ170" s="27">
        <f>AF170*AI170</f>
        <v>109369.061984</v>
      </c>
      <c r="AK170" s="2">
        <v>109369.06</v>
      </c>
      <c r="AL170" s="2">
        <f>AK170/H170</f>
        <v>488.2547321428571</v>
      </c>
      <c r="AN170" s="1">
        <v>1.0469</v>
      </c>
      <c r="AO170" s="291">
        <v>114498.469</v>
      </c>
      <c r="AP170" s="291">
        <v>511.154</v>
      </c>
      <c r="AR170" s="179"/>
      <c r="AS170" s="426"/>
      <c r="AT170" s="426"/>
      <c r="AU170" s="426"/>
    </row>
    <row r="171" spans="5:42" ht="14.25">
      <c r="E171" s="17"/>
      <c r="I171" s="29"/>
      <c r="J171" s="29"/>
      <c r="K171" s="21"/>
      <c r="L171" s="21"/>
      <c r="M171" s="21"/>
      <c r="O171" s="21"/>
      <c r="AE171" s="31"/>
      <c r="AO171" s="427"/>
      <c r="AP171" s="427"/>
    </row>
    <row r="172" spans="1:32" ht="30" customHeight="1">
      <c r="A172" s="7" t="s">
        <v>125</v>
      </c>
      <c r="D172" s="189"/>
      <c r="E172" s="9"/>
      <c r="F172" s="10"/>
      <c r="G172" s="9"/>
      <c r="H172" s="9"/>
      <c r="AC172" s="185"/>
      <c r="AF172" s="1"/>
    </row>
    <row r="173" spans="1:33" ht="14.25">
      <c r="A173" s="7" t="s">
        <v>113</v>
      </c>
      <c r="AC173" s="185"/>
      <c r="AF173" s="179"/>
      <c r="AG173" s="179"/>
    </row>
    <row r="174" ht="28.5" customHeight="1">
      <c r="A174" s="16" t="s">
        <v>299</v>
      </c>
    </row>
    <row r="175" ht="28.5" customHeight="1">
      <c r="A175" s="16" t="s">
        <v>300</v>
      </c>
    </row>
    <row r="176" spans="1:4" ht="28.5" customHeight="1">
      <c r="A176" s="16" t="s">
        <v>462</v>
      </c>
      <c r="C176" s="8"/>
      <c r="D176" s="199"/>
    </row>
    <row r="177" ht="14.25" customHeight="1">
      <c r="A177" s="16" t="s">
        <v>392</v>
      </c>
    </row>
    <row r="178" spans="1:5" ht="14.25" customHeight="1">
      <c r="A178" s="16" t="s">
        <v>510</v>
      </c>
      <c r="E178" s="1"/>
    </row>
    <row r="179" ht="14.25">
      <c r="G179" s="186"/>
    </row>
    <row r="180" spans="1:5" ht="14.25">
      <c r="A180" s="187"/>
      <c r="B180" s="188"/>
      <c r="D180" s="200"/>
      <c r="E180" s="21"/>
    </row>
  </sheetData>
  <sheetProtection/>
  <autoFilter ref="A5:AD170"/>
  <mergeCells count="33">
    <mergeCell ref="AK96:AL96"/>
    <mergeCell ref="AO96:AP96"/>
    <mergeCell ref="N143:O143"/>
    <mergeCell ref="Q143:R143"/>
    <mergeCell ref="W143:X143"/>
    <mergeCell ref="Z143:AA143"/>
    <mergeCell ref="AC143:AD143"/>
    <mergeCell ref="AF143:AG143"/>
    <mergeCell ref="AK143:AL143"/>
    <mergeCell ref="AO143:AP143"/>
    <mergeCell ref="N96:O96"/>
    <mergeCell ref="Q96:R96"/>
    <mergeCell ref="W96:X96"/>
    <mergeCell ref="Z96:AA96"/>
    <mergeCell ref="AC96:AD96"/>
    <mergeCell ref="AF96:AG96"/>
    <mergeCell ref="W6:X6"/>
    <mergeCell ref="N6:O6"/>
    <mergeCell ref="AO6:AP6"/>
    <mergeCell ref="Q6:R6"/>
    <mergeCell ref="Z6:AA6"/>
    <mergeCell ref="AF6:AG6"/>
    <mergeCell ref="AC6:AD6"/>
    <mergeCell ref="AO47:AP47"/>
    <mergeCell ref="AK47:AL47"/>
    <mergeCell ref="AF47:AG47"/>
    <mergeCell ref="AC47:AD47"/>
    <mergeCell ref="AK6:AL6"/>
    <mergeCell ref="A1:AP1"/>
    <mergeCell ref="N47:O47"/>
    <mergeCell ref="Q47:R47"/>
    <mergeCell ref="W47:X47"/>
    <mergeCell ref="Z47:AA47"/>
  </mergeCells>
  <dataValidations count="1">
    <dataValidation allowBlank="1" showInputMessage="1" showErrorMessage="1" promptTitle="Enter a unique UFR Program #." prompt="This should be the same number appearing on contracts for the program.  However, as noted in the instructions, changes may be required where pre-assigned numbers fail to adhere to requirements for properly defining UFR cost centers. " sqref="F115"/>
  </dataValidations>
  <printOptions gridLines="1" horizontalCentered="1"/>
  <pageMargins left="0.25" right="0.25" top="1.25" bottom="0.5" header="0.25" footer="0.25"/>
  <pageSetup horizontalDpi="600" verticalDpi="600" orientation="portrait" scale="76" r:id="rId4"/>
  <headerFooter alignWithMargins="0">
    <oddHeader>&amp;L&amp;"Arial,Bold Italic"&amp;12&amp;D &amp;T&amp;R&amp;G</oddHeader>
    <oddFooter>&amp;L&amp;"-,Bold"&amp;11mass.gov/sped pricing&amp;C&amp;"-,Bold"&amp;11IN STATE&amp;R&amp;"-,Bold"&amp;11Pursuant to 808 CMR 1.06</oddFooter>
  </headerFooter>
  <rowBreaks count="3" manualBreakCount="3">
    <brk id="46" max="42" man="1"/>
    <brk id="95" max="255" man="1"/>
    <brk id="141" max="42" man="1"/>
  </rowBreaks>
  <ignoredErrors>
    <ignoredError sqref="F95 F98 F102:F122 F61:F63 B161 B150:B151 B81:B82 F138:F141 B12 F40:F43 B61:B63 F49:F51 B127 B75 B15:B16 B23:B24 B30 B32 B34 B36:B37 B39:B40 B44 B46 B50 B78 B85 B88 B90:B92 B99 B104:B107 B109 B111 B114 B121:B123 B139 B155 B158 B163:B164 B166 B134 F28:F37 F45:F46 B52 F59 F18:F20 F81:F88 F11:F16 F8:F9 F53:F55 F132 F70:F79 F149:F169 F134 F22:F25" numberStoredAsText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Brown, Jacquiline (OSD)</cp:lastModifiedBy>
  <cp:lastPrinted>2024-04-04T19:25:11Z</cp:lastPrinted>
  <dcterms:created xsi:type="dcterms:W3CDTF">2000-01-31T15:55:40Z</dcterms:created>
  <dcterms:modified xsi:type="dcterms:W3CDTF">2024-04-04T19:28:05Z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Brown, Jacquiline (OSD)</vt:lpwstr>
  </property>
  <property fmtid="{D5CDD505-2E9C-101B-9397-08002B2CF9AE}" pid="3" name="Order">
    <vt:lpwstr>35000.0000000000</vt:lpwstr>
  </property>
  <property fmtid="{D5CDD505-2E9C-101B-9397-08002B2CF9AE}" pid="4" name="display_urn:schemas-microsoft-com:office:office#Author">
    <vt:lpwstr>Brown, Jacquiline (OSD)</vt:lpwstr>
  </property>
</Properties>
</file>