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NTRACT\Forms\FY27\"/>
    </mc:Choice>
  </mc:AlternateContent>
  <xr:revisionPtr revIDLastSave="0" documentId="13_ncr:1_{9BC9DA63-F351-4B10-B23E-224C919DE453}" xr6:coauthVersionLast="47" xr6:coauthVersionMax="47" xr10:uidLastSave="{00000000-0000-0000-0000-000000000000}"/>
  <workbookProtection workbookAlgorithmName="SHA-512" workbookHashValue="VVt0cHo0gbB2lcObc0JxfIlN4qo1mXHxtZ31YK4oBN7kTiHmVxyQ/ygeBWVMwvsONnvTCmAQNdcpjeoKj3pwBQ==" workbookSaltValue="ar8e/LvuBkqaNbZJmWQhrA==" workbookSpinCount="100000" lockStructure="1"/>
  <bookViews>
    <workbookView xWindow="-110" yWindow="-110" windowWidth="19420" windowHeight="10300" tabRatio="861" xr2:uid="{6ED29B8E-7004-4127-8D58-6F75887162D6}"/>
  </bookViews>
  <sheets>
    <sheet name="Instructions" sheetId="1" r:id="rId1"/>
    <sheet name="Life Domains" sheetId="25" r:id="rId2"/>
    <sheet name="Assessment" sheetId="12" r:id="rId3"/>
    <sheet name="Service Plan" sheetId="21" r:id="rId4"/>
    <sheet name="Math" sheetId="20" state="hidden" r:id="rId5"/>
    <sheet name="Lookup" sheetId="8" state="hidden" r:id="rId6"/>
  </sheets>
  <definedNames>
    <definedName name="_xlnm._FilterDatabase" localSheetId="1" hidden="1">'Life Domains'!$B$4:$E$19</definedName>
    <definedName name="Advocacy">Lookup!$F$4:$F$11</definedName>
    <definedName name="Community">Lookup!$G$4:$G$17</definedName>
    <definedName name="Health">Lookup!$E$4:$E$11</definedName>
    <definedName name="Housing">Lookup!$D$4:$D$17</definedName>
    <definedName name="Main">Lookup!$C$4:$C$7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2" l="1"/>
  <c r="D16" i="12"/>
  <c r="D19" i="21"/>
  <c r="J72" i="21"/>
  <c r="G7" i="20" s="1"/>
  <c r="H7" i="20" s="1"/>
  <c r="J53" i="21"/>
  <c r="G6" i="20" s="1"/>
  <c r="H6" i="20" s="1"/>
  <c r="J34" i="21"/>
  <c r="G5" i="20" s="1"/>
  <c r="J15" i="21"/>
  <c r="G4" i="20" s="1"/>
  <c r="H4" i="20" s="1"/>
  <c r="D49" i="12"/>
  <c r="G73" i="21"/>
  <c r="J73" i="21" s="1"/>
  <c r="D38" i="12"/>
  <c r="C10" i="12"/>
  <c r="C21" i="12"/>
  <c r="D85" i="21"/>
  <c r="D66" i="21"/>
  <c r="D47" i="21"/>
  <c r="D28" i="21"/>
  <c r="C11" i="20"/>
  <c r="C12" i="20"/>
  <c r="C13" i="20"/>
  <c r="C14" i="20"/>
  <c r="D4" i="21"/>
  <c r="B5" i="20" s="1"/>
  <c r="D5" i="21"/>
  <c r="C6" i="20" s="1"/>
  <c r="G54" i="21"/>
  <c r="J54" i="21" s="1"/>
  <c r="G35" i="21"/>
  <c r="J35" i="21" s="1"/>
  <c r="G16" i="21"/>
  <c r="J16" i="21" s="1"/>
  <c r="D77" i="21"/>
  <c r="D78" i="21"/>
  <c r="D79" i="21"/>
  <c r="D80" i="21"/>
  <c r="D81" i="21"/>
  <c r="D82" i="21"/>
  <c r="D76" i="21"/>
  <c r="D58" i="21"/>
  <c r="D59" i="21"/>
  <c r="D60" i="21"/>
  <c r="D61" i="21"/>
  <c r="D62" i="21"/>
  <c r="D63" i="21"/>
  <c r="D57" i="21"/>
  <c r="D39" i="21"/>
  <c r="D40" i="21"/>
  <c r="D41" i="21"/>
  <c r="D42" i="21"/>
  <c r="D43" i="21"/>
  <c r="D44" i="21"/>
  <c r="D38" i="21"/>
  <c r="D20" i="21"/>
  <c r="D21" i="21"/>
  <c r="D22" i="21"/>
  <c r="D23" i="21"/>
  <c r="D24" i="21"/>
  <c r="D25" i="21"/>
  <c r="C72" i="21"/>
  <c r="E72" i="21" s="1"/>
  <c r="C53" i="21"/>
  <c r="E53" i="21" s="1"/>
  <c r="C34" i="21"/>
  <c r="E34" i="21" s="1"/>
  <c r="C43" i="12"/>
  <c r="C15" i="21"/>
  <c r="E15" i="21" s="1"/>
  <c r="E4" i="20" l="1"/>
  <c r="F4" i="20" s="1"/>
  <c r="C5" i="20"/>
  <c r="C7" i="20"/>
  <c r="E5" i="20"/>
  <c r="F5" i="20" s="1"/>
  <c r="E7" i="20"/>
  <c r="F7" i="20" s="1"/>
  <c r="C4" i="20"/>
  <c r="E6" i="20"/>
  <c r="F6" i="20" s="1"/>
  <c r="B4" i="20"/>
  <c r="D4" i="20"/>
  <c r="B7" i="20"/>
  <c r="D5" i="20"/>
  <c r="B6" i="20"/>
  <c r="D6" i="20"/>
  <c r="D7" i="20"/>
  <c r="H5" i="20"/>
  <c r="F8" i="20" l="1"/>
  <c r="J5" i="21" s="1"/>
  <c r="J6" i="21" s="1"/>
  <c r="E8" i="20"/>
  <c r="J4" i="21" s="1"/>
  <c r="E14" i="20"/>
  <c r="G14" i="20" s="1"/>
  <c r="E12" i="20"/>
  <c r="G12" i="20" s="1"/>
  <c r="E13" i="20"/>
  <c r="G13" i="20" s="1"/>
  <c r="E11" i="20"/>
  <c r="G11" i="20" l="1"/>
  <c r="G15" i="20" s="1"/>
  <c r="E15" i="20"/>
  <c r="F11" i="20" s="1"/>
  <c r="F14" i="20" l="1"/>
  <c r="H14" i="20" s="1"/>
  <c r="F12" i="20"/>
  <c r="I12" i="20" s="1"/>
  <c r="F13" i="20"/>
  <c r="I13" i="20" s="1"/>
  <c r="A7" i="8"/>
  <c r="A6" i="8"/>
  <c r="A5" i="8"/>
  <c r="A4" i="8"/>
  <c r="I11" i="20" l="1"/>
  <c r="H11" i="20"/>
  <c r="H12" i="20"/>
  <c r="I14" i="20"/>
  <c r="H13" i="20"/>
  <c r="J11" i="20" l="1" a="1"/>
  <c r="J11" i="20" s="1"/>
  <c r="G4" i="21" l="1"/>
  <c r="K11" i="20"/>
  <c r="F4" i="21" s="1"/>
  <c r="L11" i="20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<sst xmlns="http://schemas.openxmlformats.org/spreadsheetml/2006/main" count="241" uniqueCount="178">
  <si>
    <t>Foundational</t>
  </si>
  <si>
    <t>Skill Development</t>
  </si>
  <si>
    <t>Intensive/ Clinical</t>
  </si>
  <si>
    <t>Comprehensive</t>
  </si>
  <si>
    <t>Hours per week</t>
  </si>
  <si>
    <t>Life Domains</t>
  </si>
  <si>
    <t>ILS Assessment Tool</t>
  </si>
  <si>
    <t>Housing</t>
  </si>
  <si>
    <t>Household Management</t>
  </si>
  <si>
    <t>Name:</t>
  </si>
  <si>
    <t>Hours per Week:</t>
  </si>
  <si>
    <t>Support Tasks/Individual Goals</t>
  </si>
  <si>
    <t>ILS Service Plan</t>
  </si>
  <si>
    <t xml:space="preserve">Rate: </t>
  </si>
  <si>
    <t>B</t>
  </si>
  <si>
    <t>Total units per week:</t>
  </si>
  <si>
    <t>Total units per year:</t>
  </si>
  <si>
    <t>Units per week:</t>
  </si>
  <si>
    <t>Hrs per week:</t>
  </si>
  <si>
    <t>Community</t>
  </si>
  <si>
    <t>Health &amp; Personal Support</t>
  </si>
  <si>
    <t>Comments</t>
  </si>
  <si>
    <t>Health</t>
  </si>
  <si>
    <t xml:space="preserve"> Service Level </t>
  </si>
  <si>
    <t>Units per Week (15-min Interval):</t>
  </si>
  <si>
    <t>Advocacy</t>
  </si>
  <si>
    <t>**if dollar is $5k or more, make the rate pink/maroon flag --&gt; conditional formatting</t>
  </si>
  <si>
    <t>Total hours per week:</t>
  </si>
  <si>
    <t xml:space="preserve">Service Level: </t>
  </si>
  <si>
    <t>COMMENTS</t>
  </si>
  <si>
    <t>Name</t>
  </si>
  <si>
    <t>DOB</t>
  </si>
  <si>
    <t>Units per Week</t>
  </si>
  <si>
    <t>Level</t>
  </si>
  <si>
    <t>Rate Name</t>
  </si>
  <si>
    <t>absolute</t>
  </si>
  <si>
    <t>no absolute</t>
  </si>
  <si>
    <t>FINAL</t>
  </si>
  <si>
    <t>Rate Amount</t>
  </si>
  <si>
    <t>Hrs per level</t>
  </si>
  <si>
    <t>All at each level</t>
  </si>
  <si>
    <t>Per level</t>
  </si>
  <si>
    <t>Variances per level</t>
  </si>
  <si>
    <t>Lowest variance</t>
  </si>
  <si>
    <t>Rate</t>
  </si>
  <si>
    <t>Service Level</t>
  </si>
  <si>
    <t>A</t>
  </si>
  <si>
    <t>C</t>
  </si>
  <si>
    <t>D</t>
  </si>
  <si>
    <t>HIDE THIS TAB when done</t>
  </si>
  <si>
    <t>Main Categories</t>
  </si>
  <si>
    <t>Advocacy &amp; Legal Support</t>
  </si>
  <si>
    <t>Community Engagement</t>
  </si>
  <si>
    <t xml:space="preserve"> Service Level *drop down</t>
  </si>
  <si>
    <t>Main</t>
  </si>
  <si>
    <t>Money Management: Act as Representative Payee, when designated, to manage Social Security or other benefits responsibly.  </t>
  </si>
  <si>
    <t>Accessible Housing: Assist with housing applications, understanding lease agreements, communicating with landlords, and resolving housing-related concerns.  </t>
  </si>
  <si>
    <t>Money Management: Educate individuals on recognizing and preventing financial exploitation.  </t>
  </si>
  <si>
    <t>Healthcare Management: Assist with scheduling appointments, managing medications, and understanding health-related information and decisions.  </t>
  </si>
  <si>
    <t>Accessible Housing: Connect individuals to housing assistance programs or subsidies as appropriate.  </t>
  </si>
  <si>
    <t>Relationships: Refer to counseling or professional services when needed.  </t>
  </si>
  <si>
    <t>Money Management: Support in building financial literacy, including budgeting, tracking expenses, and using banking services.  </t>
  </si>
  <si>
    <t>Healthcare Management: Support individuals in accessing and managing care across healthcare providers.  </t>
  </si>
  <si>
    <t>Accessible Housing: Support in identifying safe, affordable housing that meets accessibility needs.  </t>
  </si>
  <si>
    <t>Relationships: Educate and support in developing healthy relationships, including setting boundaries and resolving conflicts.  </t>
  </si>
  <si>
    <t>Relationships: Provide coaching to navigate challenges related to family, friendships, or romantic relationships.  </t>
  </si>
  <si>
    <t>Signature</t>
  </si>
  <si>
    <t>Meal Planning and Preparation: Assist in planning balanced meals in line with dietary preferences and health needs.  </t>
  </si>
  <si>
    <t>Meal Planning and Preparation : Teach cooking skills or help coordinate access to meal delivery services.  </t>
  </si>
  <si>
    <t>Meal Planning and Preparation: Monitor nutrition-related concerns and refer to professionals when appropriate.  </t>
  </si>
  <si>
    <t>Mail Management and Bill Paying: Supporting paying bills, tracking due dates, and managing financial obligations.  </t>
  </si>
  <si>
    <t>Mail Management and Bill Paying: Support in organizing incoming mail, recognizing important documents, and understanding correspondence.  </t>
  </si>
  <si>
    <t>Household Management: Assist in coordinating home services such as cleaning and cable company.  </t>
  </si>
  <si>
    <t>Household Management: Help establish and maintain routines for tasks such as cleaning, laundry, and organizing, using assistive technology or visual supports as needed.  </t>
  </si>
  <si>
    <t>Household Management: Support in maintaining a clean and safe living environment.  </t>
  </si>
  <si>
    <t>Personal Care Assistant (PCA) Management: Support in recruiting, training, and managing PCA staff.  </t>
  </si>
  <si>
    <t>Personal Care Assistant (PCA) Management: Assist with scheduling, communication, and addressing issues that may arise.  </t>
  </si>
  <si>
    <t>Personal Care Assistant (PCA) Management: Ensure that care needs are being met and services follow guidelines and individual preferences.  </t>
  </si>
  <si>
    <t>Durable Medical Equipment and Assistive Technology: Help obtain and maintain necessary medical or adaptive devices (e.g., wheelchairs, walkers, hearing aids).  </t>
  </si>
  <si>
    <t>Durable Medical Equipment and Assistive Technology: Support learning how to use and care for equipment effectively.  </t>
  </si>
  <si>
    <t>Durable Medical Equipment and Assistive Technology: Support to use assistive technology to support independent living skills.   </t>
  </si>
  <si>
    <t>Advocacy and Self-Advocacy: Empower individuals to express rights, needs, and preferences effectively.  </t>
  </si>
  <si>
    <t>Advocacy and Self-Advocacy: Support the development of communication skills and self-confidence.  </t>
  </si>
  <si>
    <t>Advocacy and Self-Advocacy: Provide advocacy additional support is needed to navigate systems or access resources.  </t>
  </si>
  <si>
    <t>Legal: Identify potential legal issues (e.g., housing rights, guardianship, custody, benefits appeals).  </t>
  </si>
  <si>
    <t>Legal: Support in understanding legal processes and connecting with legal resources as needed.  </t>
  </si>
  <si>
    <t>Transportation: Assist in arranging transportation for medical appointments, employment, or community engagement.  </t>
  </si>
  <si>
    <t>Transportation: Teach skills for using public transportation systems independently.  </t>
  </si>
  <si>
    <t>Transportation: Connect  to paratransit or subsidized transportation programs when appropriate.  </t>
  </si>
  <si>
    <t>Companionship: Support in accessing social connections and emotional support to reduce loneliness or isolation.  </t>
  </si>
  <si>
    <t>Companionship: Encourage participation in activities that foster a sense of belonging and emotional well-being.  </t>
  </si>
  <si>
    <t>Companionship: Support internet safety by talking about privacy, personal information, and recognizing online risks.   </t>
  </si>
  <si>
    <t>Leisure Planning: Foster opportunities to explore meaningful recreational activities.  </t>
  </si>
  <si>
    <t>Leisure Planning: Encourage lifelong learning and engagement in leisure activities that align with personal goals and values. </t>
  </si>
  <si>
    <t>Participation in Community Activities: Encourage and support in engaging in social, cultural, educational, or volunteer opportunities.  </t>
  </si>
  <si>
    <t>Participation in Community Activities: Help reduce isolation by fostering meaningful community connections.  </t>
  </si>
  <si>
    <t>Participation in Community Activities: Identify inclusive and accessible options that align with interests.  </t>
  </si>
  <si>
    <t>Date:</t>
  </si>
  <si>
    <t>DDS Internal Comments</t>
  </si>
  <si>
    <t>Hide once done</t>
  </si>
  <si>
    <t xml:space="preserve">*if variance is negative, DDS takes a loss. </t>
  </si>
  <si>
    <t xml:space="preserve">*If variance is positive, provider takes a loss. </t>
  </si>
  <si>
    <t>DDS Approval</t>
  </si>
  <si>
    <t>Life Domain</t>
  </si>
  <si>
    <t>Enter data manually</t>
  </si>
  <si>
    <t>Fields are color coded based on the type of data entry.</t>
  </si>
  <si>
    <r>
      <rPr>
        <u/>
        <sz val="11"/>
        <color rgb="FF000000"/>
        <rFont val="Calibri"/>
        <family val="2"/>
        <scheme val="minor"/>
      </rPr>
      <t>Health (Health and Personal Support)</t>
    </r>
    <r>
      <rPr>
        <sz val="11"/>
        <color rgb="FF000000"/>
        <rFont val="Calibri"/>
        <family val="2"/>
        <scheme val="minor"/>
      </rPr>
      <t xml:space="preserve"> includes tasks in Healthcare Management, Personal Care Assistant (PCA) Management, and Durable Medical Equipment and Assistive Technology. </t>
    </r>
  </si>
  <si>
    <r>
      <rPr>
        <u/>
        <sz val="11"/>
        <color rgb="FF000000"/>
        <rFont val="Calibri"/>
        <family val="2"/>
        <scheme val="minor"/>
      </rPr>
      <t>Housing (Household Management)</t>
    </r>
    <r>
      <rPr>
        <sz val="11"/>
        <color rgb="FF000000"/>
        <rFont val="Calibri"/>
        <family val="2"/>
        <scheme val="minor"/>
      </rPr>
      <t xml:space="preserve"> includes tasks in Household Management, Mail Management and Bill Paying, Money Management, Meal Planning and Preparation, and Food Shopping.</t>
    </r>
  </si>
  <si>
    <r>
      <rPr>
        <u/>
        <sz val="11"/>
        <color rgb="FF000000"/>
        <rFont val="Calibri"/>
        <family val="2"/>
        <scheme val="minor"/>
      </rPr>
      <t>Community (Community Engagement)</t>
    </r>
    <r>
      <rPr>
        <sz val="11"/>
        <color rgb="FF000000"/>
        <rFont val="Calibri"/>
        <family val="2"/>
        <scheme val="minor"/>
      </rPr>
      <t xml:space="preserve"> includes Companionship, Transportation, Relationships, Leisure Planning, and Participation in Community Activities.</t>
    </r>
  </si>
  <si>
    <t>Choose from the drop down list OR enter data manually</t>
  </si>
  <si>
    <r>
      <rPr>
        <u/>
        <sz val="11"/>
        <color theme="1"/>
        <rFont val="Calibri"/>
        <family val="2"/>
        <scheme val="minor"/>
      </rPr>
      <t>Foundational</t>
    </r>
    <r>
      <rPr>
        <sz val="11"/>
        <color theme="1"/>
        <rFont val="Calibri"/>
        <family val="2"/>
        <scheme val="minor"/>
      </rPr>
      <t>: Individual is largely independent but benefits from reminders, light assistance, or occasional oversight; may need some verbal or gestural prompts or cues.</t>
    </r>
  </si>
  <si>
    <r>
      <rPr>
        <u/>
        <sz val="11"/>
        <color theme="1"/>
        <rFont val="Calibri"/>
        <family val="2"/>
        <scheme val="minor"/>
      </rPr>
      <t>Skill Development</t>
    </r>
    <r>
      <rPr>
        <sz val="11"/>
        <color theme="1"/>
        <rFont val="Calibri"/>
        <family val="2"/>
        <scheme val="minor"/>
      </rPr>
      <t>: Individual is learning or practicing new skills and requires coaching, modeling, and more regular coordination; may need partial physical assistance, such as staff assistance to initiate a task or staff to complete a portion of task.</t>
    </r>
  </si>
  <si>
    <r>
      <rPr>
        <u/>
        <sz val="11"/>
        <color theme="1"/>
        <rFont val="Calibri"/>
        <family val="2"/>
        <scheme val="minor"/>
      </rPr>
      <t>Intensive/ Clinical</t>
    </r>
    <r>
      <rPr>
        <sz val="11"/>
        <color theme="1"/>
        <rFont val="Calibri"/>
        <family val="2"/>
        <scheme val="minor"/>
      </rPr>
      <t>: Individual has complex needs requiring intensive oversight and clinical support; may need full physical assistance, such as staff completing a whole task because individual is unable to do so.</t>
    </r>
  </si>
  <si>
    <r>
      <rPr>
        <u/>
        <sz val="11"/>
        <color theme="1"/>
        <rFont val="Calibri"/>
        <family val="2"/>
        <scheme val="minor"/>
      </rPr>
      <t>Comprehensive</t>
    </r>
    <r>
      <rPr>
        <sz val="11"/>
        <color theme="1"/>
        <rFont val="Calibri"/>
        <family val="2"/>
        <scheme val="minor"/>
      </rPr>
      <t>: Person has multiple, severe, or co-occurring challenges that require continuous oversight and multi-system interventions; may need full physical assistance or refuses to complete any portion of a task.</t>
    </r>
  </si>
  <si>
    <r>
      <rPr>
        <b/>
        <u/>
        <sz val="11"/>
        <color theme="1"/>
        <rFont val="Calibri"/>
        <family val="2"/>
        <scheme val="minor"/>
      </rPr>
      <t>Note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If an individual has differing service levels within a Life Domain, chose the level that correspondences to the tasks that has the most hours provided.  For example, if there are 5 hours total in a Life Domain, and 4 hours are for foundational tasks and 1 hour is for skill development tasks, the selected service level would be foundational.</t>
    </r>
  </si>
  <si>
    <r>
      <rPr>
        <b/>
        <u/>
        <sz val="11"/>
        <color rgb="FF000000"/>
        <rFont val="Calibri"/>
        <family val="2"/>
        <scheme val="minor"/>
      </rPr>
      <t>Note</t>
    </r>
    <r>
      <rPr>
        <b/>
        <sz val="11"/>
        <color rgb="FF000000"/>
        <rFont val="Calibri"/>
        <family val="2"/>
        <scheme val="minor"/>
      </rPr>
      <t>:</t>
    </r>
    <r>
      <rPr>
        <sz val="11"/>
        <color rgb="FF000000"/>
        <rFont val="Calibri"/>
        <family val="2"/>
        <scheme val="minor"/>
      </rPr>
      <t xml:space="preserve"> if the Life Domain box is highlighted orange, it means that the same Life Domain is selected twice.  Each Life Domain should only be selected once.</t>
    </r>
  </si>
  <si>
    <r>
      <rPr>
        <b/>
        <sz val="11"/>
        <color rgb="FF000000"/>
        <rFont val="Calibri"/>
        <family val="2"/>
        <scheme val="minor"/>
      </rPr>
      <t>1. Name</t>
    </r>
    <r>
      <rPr>
        <sz val="11"/>
        <color rgb="FF000000"/>
        <rFont val="Calibri"/>
        <family val="2"/>
        <scheme val="minor"/>
      </rPr>
      <t>: enter the individual's full legal name, beginning with the first name, then last.</t>
    </r>
  </si>
  <si>
    <r>
      <rPr>
        <b/>
        <sz val="11"/>
        <color rgb="FF000000"/>
        <rFont val="Calibri"/>
        <family val="2"/>
        <scheme val="minor"/>
      </rPr>
      <t>2. SSN</t>
    </r>
    <r>
      <rPr>
        <sz val="11"/>
        <color rgb="FF000000"/>
        <rFont val="Calibri"/>
        <family val="2"/>
        <scheme val="minor"/>
      </rPr>
      <t>: enter the last four digits of the individual's social security number.</t>
    </r>
  </si>
  <si>
    <r>
      <rPr>
        <b/>
        <sz val="11"/>
        <color rgb="FF000000"/>
        <rFont val="Calibri"/>
        <family val="2"/>
        <scheme val="minor"/>
      </rPr>
      <t>3.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Life Domain</t>
    </r>
    <r>
      <rPr>
        <sz val="11"/>
        <color rgb="FF000000"/>
        <rFont val="Calibri"/>
        <family val="2"/>
        <scheme val="minor"/>
      </rPr>
      <t>: select the appropriate life domain from the four options; the options are:</t>
    </r>
  </si>
  <si>
    <r>
      <rPr>
        <b/>
        <sz val="11"/>
        <color theme="1"/>
        <rFont val="Calibri"/>
        <family val="2"/>
        <scheme val="minor"/>
      </rPr>
      <t>4. Service Level</t>
    </r>
    <r>
      <rPr>
        <sz val="11"/>
        <color theme="1"/>
        <rFont val="Calibri"/>
        <family val="2"/>
        <scheme val="minor"/>
      </rPr>
      <t xml:space="preserve">: for each Life Domain, select the Service Level that best describes the level of support to be provided. </t>
    </r>
  </si>
  <si>
    <r>
      <rPr>
        <b/>
        <sz val="11"/>
        <color theme="1"/>
        <rFont val="Calibri"/>
        <family val="2"/>
        <scheme val="minor"/>
      </rPr>
      <t>5. Hours per Week</t>
    </r>
    <r>
      <rPr>
        <sz val="11"/>
        <color theme="1"/>
        <rFont val="Calibri"/>
        <family val="2"/>
        <scheme val="minor"/>
      </rPr>
      <t xml:space="preserve">: enter the total number of hours per week for the Life Domain to support the individual's goals and objectives.  15-minute interval will automatically be calculated. </t>
    </r>
  </si>
  <si>
    <r>
      <rPr>
        <b/>
        <sz val="11"/>
        <color theme="1"/>
        <rFont val="Calibri"/>
        <family val="2"/>
        <scheme val="minor"/>
      </rPr>
      <t>6. Support Tasks/Individual Goals:</t>
    </r>
    <r>
      <rPr>
        <sz val="11"/>
        <color theme="1"/>
        <rFont val="Calibri"/>
        <family val="2"/>
        <scheme val="minor"/>
      </rPr>
      <t xml:space="preserve"> some standard goals/tasks have been added to a drop down list; if a goal/task is not in provided list, type the information into the field.  There is space for 7 tasks/goals per life domain.</t>
    </r>
  </si>
  <si>
    <r>
      <rPr>
        <b/>
        <sz val="11"/>
        <color theme="1"/>
        <rFont val="Calibri"/>
        <family val="2"/>
        <scheme val="minor"/>
      </rPr>
      <t xml:space="preserve">7. Comments: </t>
    </r>
    <r>
      <rPr>
        <sz val="11"/>
        <color theme="1"/>
        <rFont val="Calibri"/>
        <family val="2"/>
        <scheme val="minor"/>
      </rPr>
      <t>this space can be used to add more details about the support provided; if the life domain has more than 7 tasks/goals, outline the additional ones here</t>
    </r>
  </si>
  <si>
    <t>Choose from the drop down list</t>
  </si>
  <si>
    <t>Instructions:</t>
  </si>
  <si>
    <t>SSN: *last 4*</t>
  </si>
  <si>
    <t>The Assessment tab is the only tab that requires data entry.  All information inputted into this tab will transfer over to the Service Plan.  The Service Plan includes a summary of hours per week, tasks/goals, and the rate level for contracting.</t>
  </si>
  <si>
    <t>Independent Living Supports (ILS) Service Plan Instructions</t>
  </si>
  <si>
    <r>
      <rPr>
        <u/>
        <sz val="11"/>
        <color rgb="FF000000"/>
        <rFont val="Calibri"/>
        <family val="2"/>
        <scheme val="minor"/>
      </rPr>
      <t>Advocacy (Advocacy &amp; Legal Support)</t>
    </r>
    <r>
      <rPr>
        <sz val="11"/>
        <color rgb="FF000000"/>
        <rFont val="Calibri"/>
        <family val="2"/>
        <scheme val="minor"/>
      </rPr>
      <t xml:space="preserve"> includes Advocacy and Self-Advocacy, Legal, and Obtaining and Maintaining Affordable, Accessible Housing.</t>
    </r>
  </si>
  <si>
    <t>Instructions for Providers</t>
  </si>
  <si>
    <r>
      <rPr>
        <b/>
        <sz val="11"/>
        <rFont val="Arial"/>
        <family val="2"/>
      </rPr>
      <t>Household Management:</t>
    </r>
    <r>
      <rPr>
        <sz val="11"/>
        <rFont val="Arial"/>
        <family val="2"/>
      </rPr>
      <t xml:space="preserve"> Assist in coordinating home services such as cleaning and cable company.  </t>
    </r>
  </si>
  <si>
    <r>
      <rPr>
        <b/>
        <sz val="11"/>
        <rFont val="Arial"/>
        <family val="2"/>
      </rPr>
      <t xml:space="preserve">Household Management:
</t>
    </r>
    <r>
      <rPr>
        <sz val="11"/>
        <rFont val="Arial"/>
        <family val="2"/>
      </rPr>
      <t>Support in maintaining a clean and safe living environment.  </t>
    </r>
  </si>
  <si>
    <r>
      <rPr>
        <b/>
        <sz val="11"/>
        <rFont val="Arial"/>
        <family val="2"/>
      </rPr>
      <t xml:space="preserve">Household Management:
</t>
    </r>
    <r>
      <rPr>
        <sz val="11"/>
        <rFont val="Arial"/>
        <family val="2"/>
      </rPr>
      <t>Help establish and maintain routines for tasks such as cleaning, laundry, and organizing, using assistive technology or visual supports as needed.  </t>
    </r>
  </si>
  <si>
    <r>
      <rPr>
        <b/>
        <sz val="11"/>
        <rFont val="Arial"/>
        <family val="2"/>
      </rPr>
      <t>Mail Management and Bill Paying:</t>
    </r>
    <r>
      <rPr>
        <sz val="11"/>
        <rFont val="Arial"/>
        <family val="2"/>
      </rPr>
      <t xml:space="preserve"> 
Support in organizing incoming mail, recognizing important documents, and understanding correspondence.  </t>
    </r>
  </si>
  <si>
    <r>
      <rPr>
        <b/>
        <sz val="11"/>
        <rFont val="Arial"/>
        <family val="2"/>
      </rPr>
      <t>Mail Management and Bill Paying:</t>
    </r>
    <r>
      <rPr>
        <sz val="11"/>
        <rFont val="Arial"/>
        <family val="2"/>
      </rPr>
      <t xml:space="preserve"> 
Supporting paying bills, tracking due dates, and managing financial obligations.  </t>
    </r>
  </si>
  <si>
    <r>
      <rPr>
        <b/>
        <sz val="11"/>
        <rFont val="Arial"/>
        <family val="2"/>
      </rPr>
      <t xml:space="preserve">Money Management:
</t>
    </r>
    <r>
      <rPr>
        <sz val="11"/>
        <rFont val="Arial"/>
        <family val="2"/>
      </rPr>
      <t>Support in building financial literacy, including budgeting, tracking expenses, and using banking services.  </t>
    </r>
  </si>
  <si>
    <r>
      <rPr>
        <b/>
        <sz val="11"/>
        <rFont val="Arial"/>
        <family val="2"/>
      </rPr>
      <t xml:space="preserve">Money Management: 
</t>
    </r>
    <r>
      <rPr>
        <sz val="11"/>
        <rFont val="Arial"/>
        <family val="2"/>
      </rPr>
      <t>Act as Representative Payee, when designated, to manage Social Security or other benefits responsibly.  </t>
    </r>
  </si>
  <si>
    <r>
      <rPr>
        <b/>
        <sz val="11"/>
        <rFont val="Arial"/>
        <family val="2"/>
      </rPr>
      <t>Money Management:</t>
    </r>
    <r>
      <rPr>
        <sz val="11"/>
        <rFont val="Arial"/>
        <family val="2"/>
      </rPr>
      <t xml:space="preserve"> 
Educate individuals on recognizing and preventing financial exploitation.  </t>
    </r>
  </si>
  <si>
    <r>
      <rPr>
        <b/>
        <sz val="11"/>
        <rFont val="Arial"/>
        <family val="2"/>
      </rPr>
      <t>Meal Planning and Preparation:</t>
    </r>
    <r>
      <rPr>
        <sz val="11"/>
        <rFont val="Arial"/>
        <family val="2"/>
      </rPr>
      <t xml:space="preserve"> 
Assist in planning balanced meals in line with dietary preferences and health needs.  </t>
    </r>
  </si>
  <si>
    <r>
      <rPr>
        <b/>
        <sz val="11"/>
        <rFont val="Arial"/>
        <family val="2"/>
      </rPr>
      <t>Meal Planning and Preparation:</t>
    </r>
    <r>
      <rPr>
        <sz val="11"/>
        <rFont val="Arial"/>
        <family val="2"/>
      </rPr>
      <t xml:space="preserve"> 
Teach cooking skills or help coordinate access to meal delivery services.  </t>
    </r>
  </si>
  <si>
    <r>
      <rPr>
        <b/>
        <sz val="11"/>
        <rFont val="Arial"/>
        <family val="2"/>
      </rPr>
      <t>Meal Planning and Preparation:</t>
    </r>
    <r>
      <rPr>
        <sz val="11"/>
        <rFont val="Arial"/>
        <family val="2"/>
      </rPr>
      <t xml:space="preserve"> 
Monitor nutrition-related concerns and refer to professionals when appropriate.  </t>
    </r>
  </si>
  <si>
    <r>
      <rPr>
        <b/>
        <sz val="11"/>
        <rFont val="Arial"/>
        <family val="2"/>
      </rPr>
      <t>Food Shopping:</t>
    </r>
    <r>
      <rPr>
        <sz val="11"/>
        <rFont val="Arial"/>
        <family val="2"/>
      </rPr>
      <t xml:space="preserve"> 
Support with grocery shopping, either in person or through delivery services.  </t>
    </r>
  </si>
  <si>
    <r>
      <rPr>
        <b/>
        <sz val="11"/>
        <rFont val="Arial"/>
        <family val="2"/>
      </rPr>
      <t>Food Shopping:</t>
    </r>
    <r>
      <rPr>
        <sz val="11"/>
        <rFont val="Arial"/>
        <family val="2"/>
      </rPr>
      <t xml:space="preserve"> 
Teach skills such as creating shopping lists, comparing prices, and using food assistance programs </t>
    </r>
  </si>
  <si>
    <r>
      <rPr>
        <b/>
        <sz val="11"/>
        <rFont val="Arial"/>
        <family val="2"/>
      </rPr>
      <t>Food Shopping:</t>
    </r>
    <r>
      <rPr>
        <sz val="11"/>
        <rFont val="Arial"/>
        <family val="2"/>
      </rPr>
      <t xml:space="preserve"> 
Ensure access to food that meets cultural, dietary, and health requirements.  </t>
    </r>
  </si>
  <si>
    <r>
      <rPr>
        <b/>
        <sz val="11"/>
        <rFont val="Arial"/>
        <family val="2"/>
      </rPr>
      <t>Personal Care Assistant (PCA) Management</t>
    </r>
    <r>
      <rPr>
        <sz val="11"/>
        <rFont val="Arial"/>
        <family val="2"/>
      </rPr>
      <t>: 
Support in recruiting, training, and managing PCA staff.  </t>
    </r>
  </si>
  <si>
    <r>
      <rPr>
        <b/>
        <sz val="11"/>
        <rFont val="Arial"/>
        <family val="2"/>
      </rPr>
      <t>Personal Care Assistant (PCA) Management:</t>
    </r>
    <r>
      <rPr>
        <sz val="11"/>
        <rFont val="Arial"/>
        <family val="2"/>
      </rPr>
      <t xml:space="preserve"> 
Assist with scheduling, communication, and addressing issues that may arise.  </t>
    </r>
  </si>
  <si>
    <r>
      <rPr>
        <b/>
        <sz val="11"/>
        <rFont val="Arial"/>
        <family val="2"/>
      </rPr>
      <t>Personal Care Assistant (PCA) Management:</t>
    </r>
    <r>
      <rPr>
        <sz val="11"/>
        <rFont val="Arial"/>
        <family val="2"/>
      </rPr>
      <t xml:space="preserve"> 
Ensure that care needs are being met and services follow guidelines and individual preferences.  </t>
    </r>
  </si>
  <si>
    <r>
      <rPr>
        <b/>
        <sz val="11"/>
        <rFont val="Arial"/>
        <family val="2"/>
      </rPr>
      <t>Durable Medical Equipment and Assistive Technology</t>
    </r>
    <r>
      <rPr>
        <sz val="11"/>
        <rFont val="Arial"/>
        <family val="2"/>
      </rPr>
      <t>:
Help obtain and maintain necessary medical or adaptive devices (e.g., wheelchairs, walkers, hearing aids).  </t>
    </r>
  </si>
  <si>
    <r>
      <rPr>
        <b/>
        <sz val="11"/>
        <rFont val="Arial"/>
        <family val="2"/>
      </rPr>
      <t xml:space="preserve">Durable Medical Equipment and Assistive Technology:
</t>
    </r>
    <r>
      <rPr>
        <sz val="11"/>
        <rFont val="Arial"/>
        <family val="2"/>
      </rPr>
      <t>Support learning how to use and care for equipment effectively.  </t>
    </r>
  </si>
  <si>
    <r>
      <rPr>
        <b/>
        <sz val="11"/>
        <rFont val="Arial"/>
        <family val="2"/>
      </rPr>
      <t xml:space="preserve">Durable Medical Equipment and Assistive Technology: </t>
    </r>
    <r>
      <rPr>
        <sz val="11"/>
        <rFont val="Arial"/>
        <family val="2"/>
      </rPr>
      <t xml:space="preserve">
Support to use assistive technology to support independent living skills.   </t>
    </r>
  </si>
  <si>
    <r>
      <rPr>
        <b/>
        <sz val="11"/>
        <rFont val="Arial"/>
        <family val="2"/>
      </rPr>
      <t>Healthcare Management:</t>
    </r>
    <r>
      <rPr>
        <sz val="11"/>
        <rFont val="Arial"/>
        <family val="2"/>
      </rPr>
      <t xml:space="preserve">
Support individuals in accessing and managing care across healthcare providers.  </t>
    </r>
  </si>
  <si>
    <r>
      <rPr>
        <b/>
        <sz val="11"/>
        <rFont val="Arial"/>
        <family val="2"/>
      </rPr>
      <t>Healthcare Management:</t>
    </r>
    <r>
      <rPr>
        <sz val="11"/>
        <rFont val="Arial"/>
        <family val="2"/>
      </rPr>
      <t xml:space="preserve">
Assist with scheduling appointments, managing medications, and understanding health-related information and decisions.  </t>
    </r>
  </si>
  <si>
    <r>
      <rPr>
        <b/>
        <sz val="11"/>
        <rFont val="Arial"/>
        <family val="2"/>
      </rPr>
      <t xml:space="preserve">Advocacy and Self-Advocacy:
</t>
    </r>
    <r>
      <rPr>
        <sz val="11"/>
        <rFont val="Arial"/>
        <family val="2"/>
      </rPr>
      <t>Empower individuals to express rights, needs, and preferences effectively.  </t>
    </r>
  </si>
  <si>
    <r>
      <rPr>
        <b/>
        <sz val="11"/>
        <rFont val="Arial"/>
        <family val="2"/>
      </rPr>
      <t>Advocacy and Self-Advocacy:</t>
    </r>
    <r>
      <rPr>
        <sz val="11"/>
        <rFont val="Arial"/>
        <family val="2"/>
      </rPr>
      <t xml:space="preserve">
Support the development of communication skills and self-confidence.  </t>
    </r>
  </si>
  <si>
    <r>
      <rPr>
        <b/>
        <sz val="11"/>
        <rFont val="Arial"/>
        <family val="2"/>
      </rPr>
      <t>Advocacy and Self-Advocacy:</t>
    </r>
    <r>
      <rPr>
        <sz val="11"/>
        <rFont val="Arial"/>
        <family val="2"/>
      </rPr>
      <t xml:space="preserve">
Provide advocacy additional support is needed to navigate systems or access resources.  </t>
    </r>
  </si>
  <si>
    <r>
      <rPr>
        <b/>
        <sz val="11"/>
        <rFont val="Arial"/>
        <family val="2"/>
      </rPr>
      <t>Legal:</t>
    </r>
    <r>
      <rPr>
        <sz val="11"/>
        <rFont val="Arial"/>
        <family val="2"/>
      </rPr>
      <t xml:space="preserve"> 
Identify potential legal issues (e.g., housing rights, guardianship, custody, benefits appeals).  </t>
    </r>
  </si>
  <si>
    <r>
      <rPr>
        <b/>
        <sz val="11"/>
        <rFont val="Arial"/>
        <family val="2"/>
      </rPr>
      <t xml:space="preserve">Legal: </t>
    </r>
    <r>
      <rPr>
        <sz val="11"/>
        <rFont val="Arial"/>
        <family val="2"/>
      </rPr>
      <t xml:space="preserve">
Support in understanding legal processes and connecting with legal resources as needed.  </t>
    </r>
  </si>
  <si>
    <r>
      <rPr>
        <b/>
        <sz val="11"/>
        <rFont val="Arial"/>
        <family val="2"/>
      </rPr>
      <t>Accessible Housing:</t>
    </r>
    <r>
      <rPr>
        <sz val="11"/>
        <rFont val="Arial"/>
        <family val="2"/>
      </rPr>
      <t xml:space="preserve">
Support in identifying safe, affordable housing that meets accessibility needs.  </t>
    </r>
  </si>
  <si>
    <r>
      <rPr>
        <b/>
        <sz val="11"/>
        <rFont val="Arial"/>
        <family val="2"/>
      </rPr>
      <t>Accessible Housing</t>
    </r>
    <r>
      <rPr>
        <sz val="11"/>
        <rFont val="Arial"/>
        <family val="2"/>
      </rPr>
      <t>: 
Assist with housing applications, understanding lease agreements, communicating with landlords, and resolving housing-related concerns.  </t>
    </r>
  </si>
  <si>
    <r>
      <rPr>
        <b/>
        <sz val="11"/>
        <rFont val="Arial"/>
        <family val="2"/>
      </rPr>
      <t xml:space="preserve">Accessible Housing: </t>
    </r>
    <r>
      <rPr>
        <sz val="11"/>
        <rFont val="Arial"/>
        <family val="2"/>
      </rPr>
      <t xml:space="preserve">
Connect individuals to housing assistance programs or subsidies as appropriate.  </t>
    </r>
  </si>
  <si>
    <r>
      <rPr>
        <b/>
        <sz val="11"/>
        <rFont val="Arial"/>
        <family val="2"/>
      </rPr>
      <t>Transportation:</t>
    </r>
    <r>
      <rPr>
        <sz val="11"/>
        <rFont val="Arial"/>
        <family val="2"/>
      </rPr>
      <t xml:space="preserve"> 
Assist in arranging transportation for medical appointments, employment, or community engagement.  </t>
    </r>
  </si>
  <si>
    <r>
      <rPr>
        <b/>
        <sz val="11"/>
        <rFont val="Arial"/>
        <family val="2"/>
      </rPr>
      <t xml:space="preserve">Transportation: </t>
    </r>
    <r>
      <rPr>
        <sz val="11"/>
        <rFont val="Arial"/>
        <family val="2"/>
      </rPr>
      <t xml:space="preserve">
Teach skills for using public transportation systems independently.  </t>
    </r>
  </si>
  <si>
    <r>
      <rPr>
        <b/>
        <sz val="11"/>
        <rFont val="Arial"/>
        <family val="2"/>
      </rPr>
      <t xml:space="preserve">Companionship: </t>
    </r>
    <r>
      <rPr>
        <sz val="11"/>
        <rFont val="Arial"/>
        <family val="2"/>
      </rPr>
      <t xml:space="preserve">
Support in accessing social connections and emotional support to reduce loneliness or isolation.  </t>
    </r>
  </si>
  <si>
    <r>
      <rPr>
        <b/>
        <sz val="11"/>
        <rFont val="Arial"/>
        <family val="2"/>
      </rPr>
      <t xml:space="preserve">Companionship: </t>
    </r>
    <r>
      <rPr>
        <sz val="11"/>
        <rFont val="Arial"/>
        <family val="2"/>
      </rPr>
      <t xml:space="preserve">
Encourage participation in activities that foster a sense of belonging and emotional well-being.  </t>
    </r>
  </si>
  <si>
    <r>
      <rPr>
        <b/>
        <sz val="11"/>
        <rFont val="Arial"/>
        <family val="2"/>
      </rPr>
      <t>Companionship:</t>
    </r>
    <r>
      <rPr>
        <sz val="11"/>
        <rFont val="Arial"/>
        <family val="2"/>
      </rPr>
      <t xml:space="preserve">
Support internet safety by talking about privacy, personal information, and recognizing online risks.   </t>
    </r>
  </si>
  <si>
    <r>
      <rPr>
        <b/>
        <sz val="11"/>
        <rFont val="Arial"/>
        <family val="2"/>
      </rPr>
      <t xml:space="preserve">Relationships: </t>
    </r>
    <r>
      <rPr>
        <sz val="11"/>
        <rFont val="Arial"/>
        <family val="2"/>
      </rPr>
      <t xml:space="preserve">
Educate and support in developing healthy relationships, including setting boundaries and resolving conflicts.  </t>
    </r>
  </si>
  <si>
    <r>
      <rPr>
        <b/>
        <sz val="11"/>
        <rFont val="Arial"/>
        <family val="2"/>
      </rPr>
      <t xml:space="preserve">Relationships: </t>
    </r>
    <r>
      <rPr>
        <sz val="11"/>
        <rFont val="Arial"/>
        <family val="2"/>
      </rPr>
      <t xml:space="preserve">
Provide coaching to navigate challenges related to family, friendships, or romantic relationships.  </t>
    </r>
  </si>
  <si>
    <r>
      <rPr>
        <b/>
        <sz val="11"/>
        <rFont val="Arial"/>
        <family val="2"/>
      </rPr>
      <t xml:space="preserve">Relationships: </t>
    </r>
    <r>
      <rPr>
        <sz val="11"/>
        <rFont val="Arial"/>
        <family val="2"/>
      </rPr>
      <t xml:space="preserve">
Refer to counseling or professional services when needed.  </t>
    </r>
  </si>
  <si>
    <r>
      <rPr>
        <b/>
        <sz val="11"/>
        <rFont val="Arial"/>
        <family val="2"/>
      </rPr>
      <t xml:space="preserve">Leisure Planning: </t>
    </r>
    <r>
      <rPr>
        <sz val="11"/>
        <rFont val="Arial"/>
        <family val="2"/>
      </rPr>
      <t xml:space="preserve">
Foster opportunities to explore meaningful recreational activities.  </t>
    </r>
  </si>
  <si>
    <r>
      <rPr>
        <b/>
        <sz val="11"/>
        <rFont val="Arial"/>
        <family val="2"/>
      </rPr>
      <t xml:space="preserve">Leisure Planning: </t>
    </r>
    <r>
      <rPr>
        <sz val="11"/>
        <rFont val="Arial"/>
        <family val="2"/>
      </rPr>
      <t xml:space="preserve">
Encourage lifelong learning and engagement in leisure activities that align with personal goals and values. </t>
    </r>
  </si>
  <si>
    <r>
      <rPr>
        <b/>
        <sz val="11"/>
        <rFont val="Arial"/>
        <family val="2"/>
      </rPr>
      <t xml:space="preserve">Participation in Community Activities: </t>
    </r>
    <r>
      <rPr>
        <sz val="11"/>
        <rFont val="Arial"/>
        <family val="2"/>
      </rPr>
      <t xml:space="preserve">
Encourage and support in engaging in social, cultural, educational, or volunteer opportunities.  </t>
    </r>
  </si>
  <si>
    <r>
      <rPr>
        <b/>
        <sz val="11"/>
        <rFont val="Arial"/>
        <family val="2"/>
      </rPr>
      <t xml:space="preserve">Participation in Community Activities: </t>
    </r>
    <r>
      <rPr>
        <sz val="11"/>
        <rFont val="Arial"/>
        <family val="2"/>
      </rPr>
      <t xml:space="preserve">
Help reduce isolation by fostering meaningful community connections.  </t>
    </r>
  </si>
  <si>
    <r>
      <rPr>
        <b/>
        <sz val="11"/>
        <rFont val="Arial"/>
        <family val="2"/>
      </rPr>
      <t xml:space="preserve">Participation in Community Activities: </t>
    </r>
    <r>
      <rPr>
        <sz val="11"/>
        <rFont val="Arial"/>
        <family val="2"/>
      </rPr>
      <t xml:space="preserve">
Identify inclusive and accessible options that align with interests.  </t>
    </r>
  </si>
  <si>
    <r>
      <rPr>
        <b/>
        <sz val="11"/>
        <rFont val="Arial"/>
        <family val="2"/>
      </rPr>
      <t>Transportation:</t>
    </r>
    <r>
      <rPr>
        <sz val="11"/>
        <rFont val="Arial"/>
        <family val="2"/>
      </rPr>
      <t xml:space="preserve">
Connect  to paratransit or subsidized transportation programs when appropriate.  </t>
    </r>
  </si>
  <si>
    <t>Food Shopping: Support with grocery shopping, either in person or through delivery services.  </t>
  </si>
  <si>
    <t>Food Shopping: Teach skills such as creating shopping lists, comparing prices, and using food assistance programs </t>
  </si>
  <si>
    <t>Food Shopping: Ensure access to food that meets cultural, dietary, and health requirements.  </t>
  </si>
  <si>
    <t>Published 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</si>
</sst>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00\-00\-####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Lucida Handwriting"/>
      <family val="4"/>
    </font>
    <font>
      <sz val="10"/>
      <name val="Arial"/>
      <family val="2"/>
    </font>
    <font>
      <sz val="16"/>
      <name val="Lucida Handwriting"/>
      <family val="4"/>
    </font>
    <font>
      <sz val="10"/>
      <name val="Arial"/>
      <family val="2"/>
    </font>
    <font>
      <b/>
      <sz val="10"/>
      <name val="Arial"/>
      <family val="2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7ADF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</cellStyleXfs>
  <cellXfs count="19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2" borderId="0" xfId="0" applyFill="1"/>
    <xf numFmtId="0" fontId="1" fillId="2" borderId="0" xfId="0" applyFont="1" applyFill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 applyAlignment="1">
      <alignment horizontal="left" indent="2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17" xfId="0" applyFill="1" applyBorder="1"/>
    <xf numFmtId="0" fontId="0" fillId="2" borderId="16" xfId="0" applyFill="1" applyBorder="1"/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/>
    <xf numFmtId="0" fontId="0" fillId="2" borderId="18" xfId="0" applyFill="1" applyBorder="1"/>
    <xf numFmtId="0" fontId="0" fillId="2" borderId="19" xfId="0" applyFill="1" applyBorder="1"/>
    <xf numFmtId="0" fontId="0" fillId="0" borderId="0" xfId="0" applyAlignment="1">
      <alignment wrapText="1"/>
    </xf>
    <xf numFmtId="0" fontId="0" fillId="0" borderId="4" xfId="0" applyBorder="1"/>
    <xf numFmtId="0" fontId="1" fillId="0" borderId="4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left" vertical="center" inden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16" xfId="0" applyBorder="1"/>
    <xf numFmtId="0" fontId="0" fillId="0" borderId="18" xfId="0" applyBorder="1"/>
    <xf numFmtId="0" fontId="9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1" fillId="6" borderId="0" xfId="0" applyFont="1" applyFill="1"/>
    <xf numFmtId="0" fontId="7" fillId="8" borderId="4" xfId="0" applyFont="1" applyFill="1" applyBorder="1" applyAlignment="1">
      <alignment vertical="center" wrapText="1"/>
    </xf>
    <xf numFmtId="0" fontId="7" fillId="9" borderId="4" xfId="0" applyFont="1" applyFill="1" applyBorder="1" applyAlignment="1">
      <alignment vertical="center" wrapText="1"/>
    </xf>
    <xf numFmtId="0" fontId="7" fillId="10" borderId="4" xfId="0" applyFont="1" applyFill="1" applyBorder="1" applyAlignment="1">
      <alignment vertical="center" wrapText="1"/>
    </xf>
    <xf numFmtId="0" fontId="7" fillId="11" borderId="4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vertical="center" wrapText="1"/>
    </xf>
    <xf numFmtId="0" fontId="7" fillId="11" borderId="1" xfId="0" applyFont="1" applyFill="1" applyBorder="1" applyAlignment="1">
      <alignment vertical="center" wrapText="1"/>
    </xf>
    <xf numFmtId="0" fontId="7" fillId="10" borderId="1" xfId="0" applyFont="1" applyFill="1" applyBorder="1" applyAlignment="1">
      <alignment vertical="center" wrapText="1"/>
    </xf>
    <xf numFmtId="164" fontId="0" fillId="0" borderId="4" xfId="0" applyNumberForma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64" fontId="1" fillId="0" borderId="4" xfId="1" applyNumberFormat="1" applyFont="1" applyBorder="1" applyAlignment="1">
      <alignment horizontal="center" vertical="center" wrapText="1"/>
    </xf>
    <xf numFmtId="164" fontId="0" fillId="0" borderId="4" xfId="1" applyNumberFormat="1" applyFont="1" applyBorder="1" applyAlignment="1">
      <alignment horizontal="center" vertical="center" wrapText="1"/>
    </xf>
    <xf numFmtId="0" fontId="0" fillId="7" borderId="4" xfId="0" applyFill="1" applyBorder="1" applyAlignment="1">
      <alignment horizontal="left" vertical="center" wrapText="1"/>
    </xf>
    <xf numFmtId="44" fontId="3" fillId="0" borderId="0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/>
    </xf>
    <xf numFmtId="164" fontId="0" fillId="0" borderId="4" xfId="1" applyNumberFormat="1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" fillId="13" borderId="23" xfId="0" applyFont="1" applyFill="1" applyBorder="1"/>
    <xf numFmtId="0" fontId="1" fillId="13" borderId="24" xfId="0" applyFont="1" applyFill="1" applyBorder="1"/>
    <xf numFmtId="0" fontId="1" fillId="13" borderId="25" xfId="0" applyFont="1" applyFill="1" applyBorder="1"/>
    <xf numFmtId="0" fontId="1" fillId="6" borderId="0" xfId="0" applyFont="1" applyFill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0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 indent="2"/>
    </xf>
    <xf numFmtId="0" fontId="0" fillId="16" borderId="5" xfId="0" applyFill="1" applyBorder="1"/>
    <xf numFmtId="0" fontId="1" fillId="16" borderId="6" xfId="0" applyFont="1" applyFill="1" applyBorder="1"/>
    <xf numFmtId="0" fontId="0" fillId="16" borderId="6" xfId="0" applyFill="1" applyBorder="1"/>
    <xf numFmtId="0" fontId="1" fillId="16" borderId="6" xfId="0" applyFont="1" applyFill="1" applyBorder="1" applyAlignment="1">
      <alignment horizontal="right"/>
    </xf>
    <xf numFmtId="0" fontId="0" fillId="16" borderId="6" xfId="0" applyFill="1" applyBorder="1" applyAlignment="1">
      <alignment horizontal="center"/>
    </xf>
    <xf numFmtId="0" fontId="1" fillId="16" borderId="6" xfId="0" applyFont="1" applyFill="1" applyBorder="1" applyAlignment="1">
      <alignment horizontal="right" vertical="center"/>
    </xf>
    <xf numFmtId="0" fontId="0" fillId="16" borderId="6" xfId="0" applyFill="1" applyBorder="1" applyAlignment="1">
      <alignment horizontal="center" vertical="center" wrapText="1"/>
    </xf>
    <xf numFmtId="0" fontId="0" fillId="16" borderId="8" xfId="0" applyFill="1" applyBorder="1"/>
    <xf numFmtId="0" fontId="0" fillId="16" borderId="10" xfId="0" applyFill="1" applyBorder="1"/>
    <xf numFmtId="0" fontId="18" fillId="16" borderId="11" xfId="2" applyFont="1" applyFill="1" applyBorder="1" applyAlignment="1">
      <alignment horizontal="center" vertical="center" wrapText="1"/>
    </xf>
    <xf numFmtId="14" fontId="17" fillId="16" borderId="11" xfId="2" applyNumberFormat="1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right"/>
    </xf>
    <xf numFmtId="4" fontId="17" fillId="16" borderId="11" xfId="3" applyNumberFormat="1" applyFont="1" applyFill="1" applyBorder="1" applyAlignment="1">
      <alignment horizontal="center" vertical="top" wrapText="1"/>
    </xf>
    <xf numFmtId="0" fontId="0" fillId="16" borderId="12" xfId="0" applyFill="1" applyBorder="1"/>
    <xf numFmtId="0" fontId="0" fillId="16" borderId="7" xfId="0" applyFill="1" applyBorder="1"/>
    <xf numFmtId="0" fontId="0" fillId="16" borderId="9" xfId="0" applyFill="1" applyBorder="1"/>
    <xf numFmtId="0" fontId="0" fillId="16" borderId="0" xfId="0" applyFill="1"/>
    <xf numFmtId="0" fontId="1" fillId="16" borderId="0" xfId="0" applyFont="1" applyFill="1" applyAlignment="1">
      <alignment horizontal="right"/>
    </xf>
    <xf numFmtId="0" fontId="1" fillId="13" borderId="23" xfId="0" applyFont="1" applyFill="1" applyBorder="1" applyAlignment="1">
      <alignment horizont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top" wrapText="1"/>
    </xf>
    <xf numFmtId="0" fontId="13" fillId="2" borderId="13" xfId="0" applyFont="1" applyFill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20" fillId="12" borderId="0" xfId="0" applyFont="1" applyFill="1"/>
    <xf numFmtId="0" fontId="20" fillId="15" borderId="0" xfId="0" applyFont="1" applyFill="1"/>
    <xf numFmtId="0" fontId="20" fillId="14" borderId="0" xfId="0" applyFont="1" applyFill="1"/>
    <xf numFmtId="0" fontId="20" fillId="18" borderId="0" xfId="0" applyFont="1" applyFill="1"/>
    <xf numFmtId="0" fontId="24" fillId="2" borderId="0" xfId="0" applyFont="1" applyFill="1"/>
    <xf numFmtId="0" fontId="6" fillId="2" borderId="0" xfId="0" applyFont="1" applyFill="1" applyAlignment="1">
      <alignment vertical="center" wrapText="1"/>
    </xf>
    <xf numFmtId="0" fontId="0" fillId="5" borderId="4" xfId="0" applyFill="1" applyBorder="1" applyAlignment="1" applyProtection="1">
      <alignment horizontal="left" indent="1"/>
      <protection locked="0"/>
    </xf>
    <xf numFmtId="165" fontId="0" fillId="5" borderId="4" xfId="0" applyNumberFormat="1" applyFill="1" applyBorder="1" applyAlignment="1" applyProtection="1">
      <alignment horizontal="left" inden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8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21" fillId="0" borderId="0" xfId="0" applyFont="1"/>
    <xf numFmtId="0" fontId="19" fillId="0" borderId="0" xfId="0" applyFont="1"/>
    <xf numFmtId="0" fontId="20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right" vertical="center"/>
    </xf>
    <xf numFmtId="0" fontId="14" fillId="0" borderId="0" xfId="0" applyFont="1" applyAlignment="1">
      <alignment vertical="center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right" vertical="center" wrapText="1"/>
    </xf>
    <xf numFmtId="14" fontId="0" fillId="0" borderId="0" xfId="0" applyNumberFormat="1" applyAlignment="1">
      <alignment vertical="center"/>
    </xf>
    <xf numFmtId="165" fontId="0" fillId="0" borderId="0" xfId="0" applyNumberFormat="1" applyAlignment="1">
      <alignment horizontal="left" indent="1"/>
    </xf>
    <xf numFmtId="0" fontId="1" fillId="0" borderId="0" xfId="0" applyFont="1" applyAlignment="1">
      <alignment horizontal="right" vertical="center"/>
    </xf>
    <xf numFmtId="0" fontId="0" fillId="0" borderId="29" xfId="0" applyBorder="1"/>
    <xf numFmtId="0" fontId="7" fillId="9" borderId="4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left" vertical="center" wrapText="1" indent="1"/>
    </xf>
    <xf numFmtId="0" fontId="0" fillId="0" borderId="4" xfId="0" applyBorder="1" applyAlignment="1">
      <alignment horizontal="left" wrapText="1" indent="1"/>
    </xf>
    <xf numFmtId="0" fontId="13" fillId="0" borderId="0" xfId="0" applyFont="1"/>
    <xf numFmtId="0" fontId="20" fillId="0" borderId="0" xfId="0" applyFont="1"/>
    <xf numFmtId="0" fontId="21" fillId="19" borderId="0" xfId="0" applyFont="1" applyFill="1"/>
    <xf numFmtId="0" fontId="0" fillId="19" borderId="0" xfId="0" applyFill="1"/>
    <xf numFmtId="0" fontId="4" fillId="19" borderId="0" xfId="0" applyFont="1" applyFill="1"/>
    <xf numFmtId="0" fontId="0" fillId="19" borderId="0" xfId="0" applyFill="1" applyAlignment="1">
      <alignment wrapText="1"/>
    </xf>
    <xf numFmtId="0" fontId="1" fillId="0" borderId="0" xfId="0" applyFont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/>
      <protection hidden="1"/>
    </xf>
    <xf numFmtId="44" fontId="4" fillId="0" borderId="0" xfId="1" applyFont="1" applyFill="1" applyProtection="1">
      <protection hidden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 indent="3"/>
    </xf>
    <xf numFmtId="0" fontId="20" fillId="0" borderId="0" xfId="0" applyFont="1" applyAlignment="1">
      <alignment horizontal="left" vertical="top" wrapText="1" indent="3"/>
    </xf>
    <xf numFmtId="0" fontId="20" fillId="3" borderId="0" xfId="0" applyFont="1" applyFill="1" applyAlignment="1">
      <alignment horizontal="left"/>
    </xf>
    <xf numFmtId="0" fontId="20" fillId="4" borderId="0" xfId="0" applyFont="1" applyFill="1" applyAlignment="1">
      <alignment horizontal="left"/>
    </xf>
    <xf numFmtId="0" fontId="20" fillId="5" borderId="0" xfId="0" applyFont="1" applyFill="1" applyAlignment="1">
      <alignment horizontal="left"/>
    </xf>
    <xf numFmtId="0" fontId="20" fillId="0" borderId="0" xfId="0" applyFont="1" applyAlignment="1">
      <alignment horizontal="left" wrapText="1"/>
    </xf>
    <xf numFmtId="0" fontId="0" fillId="5" borderId="13" xfId="0" applyFill="1" applyBorder="1" applyAlignment="1" applyProtection="1">
      <alignment horizontal="left" vertical="top" wrapText="1"/>
      <protection locked="0"/>
    </xf>
    <xf numFmtId="0" fontId="0" fillId="5" borderId="14" xfId="0" applyFill="1" applyBorder="1" applyAlignment="1" applyProtection="1">
      <alignment horizontal="left" vertical="top" wrapText="1"/>
      <protection locked="0"/>
    </xf>
    <xf numFmtId="0" fontId="0" fillId="5" borderId="15" xfId="0" applyFill="1" applyBorder="1" applyAlignment="1" applyProtection="1">
      <alignment horizontal="left" vertical="top" wrapText="1"/>
      <protection locked="0"/>
    </xf>
    <xf numFmtId="0" fontId="0" fillId="5" borderId="16" xfId="0" applyFill="1" applyBorder="1" applyAlignment="1" applyProtection="1">
      <alignment horizontal="left" vertical="top" wrapText="1"/>
      <protection locked="0"/>
    </xf>
    <xf numFmtId="0" fontId="0" fillId="5" borderId="0" xfId="0" applyFill="1" applyAlignment="1" applyProtection="1">
      <alignment horizontal="left" vertical="top" wrapText="1"/>
      <protection locked="0"/>
    </xf>
    <xf numFmtId="0" fontId="0" fillId="5" borderId="17" xfId="0" applyFill="1" applyBorder="1" applyAlignment="1" applyProtection="1">
      <alignment horizontal="left" vertical="top" wrapText="1"/>
      <protection locked="0"/>
    </xf>
    <xf numFmtId="0" fontId="0" fillId="5" borderId="18" xfId="0" applyFill="1" applyBorder="1" applyAlignment="1" applyProtection="1">
      <alignment horizontal="left" vertical="top" wrapText="1"/>
      <protection locked="0"/>
    </xf>
    <xf numFmtId="0" fontId="0" fillId="5" borderId="19" xfId="0" applyFill="1" applyBorder="1" applyAlignment="1" applyProtection="1">
      <alignment horizontal="left" vertical="top" wrapText="1"/>
      <protection locked="0"/>
    </xf>
    <xf numFmtId="0" fontId="0" fillId="5" borderId="20" xfId="0" applyFill="1" applyBorder="1" applyAlignment="1" applyProtection="1">
      <alignment horizontal="left" vertical="top" wrapText="1"/>
      <protection locked="0"/>
    </xf>
    <xf numFmtId="0" fontId="0" fillId="5" borderId="31" xfId="0" applyFill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 applyProtection="1">
      <alignment horizontal="left" vertical="top" wrapText="1"/>
      <protection locked="0"/>
    </xf>
    <xf numFmtId="0" fontId="0" fillId="5" borderId="33" xfId="0" applyFill="1" applyBorder="1" applyAlignment="1" applyProtection="1">
      <alignment horizontal="left" vertical="top" wrapText="1"/>
      <protection locked="0"/>
    </xf>
    <xf numFmtId="0" fontId="0" fillId="5" borderId="34" xfId="0" applyFill="1" applyBorder="1" applyAlignment="1" applyProtection="1">
      <alignment horizontal="left" vertical="top" wrapText="1"/>
      <protection locked="0"/>
    </xf>
    <xf numFmtId="0" fontId="0" fillId="5" borderId="35" xfId="0" applyFill="1" applyBorder="1" applyAlignment="1" applyProtection="1">
      <alignment horizontal="left" vertical="top" wrapText="1"/>
      <protection locked="0"/>
    </xf>
    <xf numFmtId="0" fontId="0" fillId="5" borderId="36" xfId="0" applyFill="1" applyBorder="1" applyAlignment="1" applyProtection="1">
      <alignment horizontal="left" vertical="top" wrapText="1"/>
      <protection locked="0"/>
    </xf>
    <xf numFmtId="0" fontId="0" fillId="5" borderId="29" xfId="0" applyFill="1" applyBorder="1" applyAlignment="1" applyProtection="1">
      <alignment horizontal="left" vertical="top" wrapText="1"/>
      <protection locked="0"/>
    </xf>
    <xf numFmtId="0" fontId="0" fillId="5" borderId="37" xfId="0" applyFill="1" applyBorder="1" applyAlignment="1" applyProtection="1">
      <alignment horizontal="left" vertical="top" wrapText="1"/>
      <protection locked="0"/>
    </xf>
    <xf numFmtId="0" fontId="1" fillId="0" borderId="21" xfId="0" applyFont="1" applyBorder="1" applyAlignment="1">
      <alignment horizontal="center" vertical="center" wrapText="1"/>
    </xf>
    <xf numFmtId="0" fontId="0" fillId="5" borderId="4" xfId="0" applyFill="1" applyBorder="1" applyAlignment="1" applyProtection="1">
      <alignment horizontal="left" vertical="top" wrapText="1"/>
      <protection locked="0"/>
    </xf>
    <xf numFmtId="0" fontId="1" fillId="2" borderId="2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1" fillId="13" borderId="23" xfId="0" applyFont="1" applyFill="1" applyBorder="1" applyAlignment="1">
      <alignment horizontal="center" vertical="center" wrapText="1"/>
    </xf>
    <xf numFmtId="0" fontId="1" fillId="13" borderId="24" xfId="0" applyFont="1" applyFill="1" applyBorder="1" applyAlignment="1">
      <alignment horizontal="center" vertical="center" wrapText="1"/>
    </xf>
    <xf numFmtId="0" fontId="1" fillId="13" borderId="2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" fontId="18" fillId="17" borderId="4" xfId="3" applyNumberFormat="1" applyFont="1" applyFill="1" applyBorder="1" applyAlignment="1">
      <alignment horizontal="center"/>
    </xf>
    <xf numFmtId="4" fontId="15" fillId="0" borderId="4" xfId="3" applyNumberFormat="1" applyFont="1" applyBorder="1" applyAlignment="1">
      <alignment horizontal="center" vertical="top" wrapText="1"/>
    </xf>
    <xf numFmtId="4" fontId="17" fillId="0" borderId="4" xfId="3" applyNumberFormat="1" applyFont="1" applyBorder="1" applyAlignment="1">
      <alignment horizontal="center" vertical="top" wrapText="1"/>
    </xf>
    <xf numFmtId="0" fontId="18" fillId="17" borderId="4" xfId="2" applyFont="1" applyFill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/>
    </xf>
    <xf numFmtId="14" fontId="15" fillId="0" borderId="4" xfId="2" applyNumberFormat="1" applyBorder="1" applyAlignment="1">
      <alignment horizontal="center" vertical="center"/>
    </xf>
    <xf numFmtId="14" fontId="17" fillId="0" borderId="4" xfId="2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11" borderId="21" xfId="0" applyFill="1" applyBorder="1" applyAlignment="1">
      <alignment horizontal="center" vertical="center" wrapText="1"/>
    </xf>
    <xf numFmtId="0" fontId="0" fillId="11" borderId="22" xfId="0" applyFill="1" applyBorder="1" applyAlignment="1">
      <alignment horizontal="center" vertical="center" wrapText="1"/>
    </xf>
    <xf numFmtId="0" fontId="0" fillId="11" borderId="27" xfId="0" applyFill="1" applyBorder="1" applyAlignment="1">
      <alignment horizontal="center" vertical="center" wrapText="1"/>
    </xf>
    <xf numFmtId="164" fontId="0" fillId="0" borderId="30" xfId="1" applyNumberFormat="1" applyFont="1" applyBorder="1" applyAlignment="1">
      <alignment horizontal="center" vertical="center" wrapText="1"/>
    </xf>
    <xf numFmtId="164" fontId="0" fillId="0" borderId="28" xfId="1" applyNumberFormat="1" applyFont="1" applyBorder="1" applyAlignment="1">
      <alignment horizontal="center" vertical="center" wrapText="1"/>
    </xf>
    <xf numFmtId="0" fontId="0" fillId="11" borderId="15" xfId="0" applyFill="1" applyBorder="1" applyAlignment="1">
      <alignment horizontal="center" vertical="center" wrapText="1"/>
    </xf>
    <xf numFmtId="0" fontId="0" fillId="11" borderId="17" xfId="0" applyFill="1" applyBorder="1" applyAlignment="1">
      <alignment horizontal="center" vertical="center" wrapText="1"/>
    </xf>
    <xf numFmtId="0" fontId="0" fillId="11" borderId="20" xfId="0" applyFill="1" applyBorder="1" applyAlignment="1">
      <alignment horizontal="center" vertical="center" wrapText="1"/>
    </xf>
  </cellXfs>
  <cellStyles count="4">
    <cellStyle name="Comma 2" xfId="3" xr:uid="{F16E17E4-BFAA-40DE-ADF1-6753A6A02F74}"/>
    <cellStyle name="Currency" xfId="1" builtinId="4"/>
    <cellStyle name="Normal" xfId="0" builtinId="0"/>
    <cellStyle name="Normal 10 4" xfId="2" xr:uid="{B6B06E78-CA6C-4C5A-B251-0457E427C770}"/>
  </cellStyles>
  <dxfs count="4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1" defaultTableStyle="TableStyleMedium2" defaultPivotStyle="PivotStyleLight16">
    <tableStyle name="Invisible" pivot="0" table="0" count="0" xr9:uid="{BB4EB442-F7D4-4525-9E90-865A4DE7A7ED}"/>
  </tableStyles>
  <colors>
    <mruColors>
      <color rgb="FFCCF4FE"/>
      <color rgb="FFE7A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F08E9-E71A-4E7E-8F06-53DE54C438EE}">
  <sheetPr>
    <tabColor theme="0" tint="-0.249977111117893"/>
  </sheetPr>
  <dimension ref="B2:L28"/>
  <sheetViews>
    <sheetView showGridLines="0" tabSelected="1" zoomScale="90" zoomScaleNormal="90" workbookViewId="0">
      <selection activeCell="M5" sqref="M5"/>
    </sheetView>
  </sheetViews>
  <sheetFormatPr defaultRowHeight="14.5" x14ac:dyDescent="0.35"/>
  <cols>
    <col min="1" max="1" width="2" customWidth="1"/>
    <col min="2" max="2" width="17.453125" customWidth="1"/>
    <col min="3" max="3" width="10.1796875" customWidth="1"/>
  </cols>
  <sheetData>
    <row r="2" spans="2:12" ht="21" x14ac:dyDescent="0.5">
      <c r="B2" s="110" t="s">
        <v>127</v>
      </c>
      <c r="L2" t="s">
        <v>177</v>
      </c>
    </row>
    <row r="3" spans="2:12" ht="10" customHeight="1" x14ac:dyDescent="0.35"/>
    <row r="4" spans="2:12" x14ac:dyDescent="0.35">
      <c r="B4" s="1" t="s">
        <v>129</v>
      </c>
    </row>
    <row r="5" spans="2:12" ht="45" customHeight="1" x14ac:dyDescent="0.35">
      <c r="B5" s="139" t="s">
        <v>126</v>
      </c>
      <c r="C5" s="139"/>
      <c r="D5" s="139"/>
      <c r="E5" s="139"/>
      <c r="F5" s="139"/>
      <c r="G5" s="139"/>
      <c r="H5" s="139"/>
      <c r="I5" s="139"/>
      <c r="J5" s="139"/>
      <c r="K5" s="139"/>
    </row>
    <row r="6" spans="2:12" ht="14.5" customHeight="1" x14ac:dyDescent="0.35">
      <c r="B6" s="67"/>
      <c r="C6" s="67"/>
      <c r="D6" s="67"/>
      <c r="E6" s="67"/>
      <c r="F6" s="67"/>
      <c r="G6" s="67"/>
      <c r="H6" s="67"/>
      <c r="I6" s="67"/>
      <c r="J6" s="67"/>
      <c r="K6" s="67"/>
    </row>
    <row r="7" spans="2:12" x14ac:dyDescent="0.35">
      <c r="B7" s="111" t="s">
        <v>105</v>
      </c>
    </row>
    <row r="8" spans="2:12" x14ac:dyDescent="0.35">
      <c r="B8" s="142" t="s">
        <v>123</v>
      </c>
      <c r="C8" s="142"/>
      <c r="D8" s="142"/>
      <c r="E8" s="142"/>
      <c r="F8" s="142"/>
    </row>
    <row r="9" spans="2:12" x14ac:dyDescent="0.35">
      <c r="B9" s="143" t="s">
        <v>109</v>
      </c>
      <c r="C9" s="143"/>
      <c r="D9" s="143"/>
      <c r="E9" s="143"/>
      <c r="F9" s="143"/>
    </row>
    <row r="10" spans="2:12" x14ac:dyDescent="0.35">
      <c r="B10" s="144" t="s">
        <v>104</v>
      </c>
      <c r="C10" s="144"/>
      <c r="D10" s="144"/>
      <c r="E10" s="144"/>
      <c r="F10" s="144"/>
    </row>
    <row r="11" spans="2:12" x14ac:dyDescent="0.35">
      <c r="B11" s="112"/>
      <c r="C11" s="112"/>
      <c r="D11" s="112"/>
      <c r="E11" s="112"/>
      <c r="F11" s="112"/>
    </row>
    <row r="12" spans="2:12" ht="14.5" customHeight="1" x14ac:dyDescent="0.35">
      <c r="B12" s="145" t="s">
        <v>116</v>
      </c>
      <c r="C12" s="145"/>
      <c r="D12" s="145"/>
      <c r="E12" s="145"/>
      <c r="F12" s="145"/>
      <c r="G12" s="145"/>
      <c r="H12" s="145"/>
      <c r="I12" s="145"/>
      <c r="J12" s="145"/>
      <c r="K12" s="145"/>
    </row>
    <row r="13" spans="2:12" x14ac:dyDescent="0.35">
      <c r="B13" s="112" t="s">
        <v>117</v>
      </c>
      <c r="C13" s="112"/>
      <c r="D13" s="112"/>
      <c r="E13" s="112"/>
      <c r="F13" s="112"/>
    </row>
    <row r="14" spans="2:12" x14ac:dyDescent="0.35">
      <c r="B14" s="112" t="s">
        <v>118</v>
      </c>
      <c r="C14" s="112"/>
      <c r="D14" s="112"/>
      <c r="E14" s="112"/>
      <c r="F14" s="112"/>
    </row>
    <row r="15" spans="2:12" ht="30" customHeight="1" x14ac:dyDescent="0.35">
      <c r="B15" s="141" t="s">
        <v>106</v>
      </c>
      <c r="C15" s="141"/>
      <c r="D15" s="141"/>
      <c r="E15" s="141"/>
      <c r="F15" s="141"/>
      <c r="G15" s="141"/>
      <c r="H15" s="141"/>
      <c r="I15" s="141"/>
      <c r="J15" s="141"/>
      <c r="K15" s="141"/>
    </row>
    <row r="16" spans="2:12" ht="30" customHeight="1" x14ac:dyDescent="0.35">
      <c r="B16" s="141" t="s">
        <v>107</v>
      </c>
      <c r="C16" s="141"/>
      <c r="D16" s="141"/>
      <c r="E16" s="141"/>
      <c r="F16" s="141"/>
      <c r="G16" s="141"/>
      <c r="H16" s="141"/>
      <c r="I16" s="141"/>
      <c r="J16" s="141"/>
      <c r="K16" s="141"/>
    </row>
    <row r="17" spans="2:11" ht="30" customHeight="1" x14ac:dyDescent="0.35">
      <c r="B17" s="141" t="s">
        <v>128</v>
      </c>
      <c r="C17" s="141"/>
      <c r="D17" s="141"/>
      <c r="E17" s="141"/>
      <c r="F17" s="141"/>
      <c r="G17" s="141"/>
      <c r="H17" s="141"/>
      <c r="I17" s="141"/>
      <c r="J17" s="141"/>
      <c r="K17" s="141"/>
    </row>
    <row r="18" spans="2:11" ht="30" customHeight="1" x14ac:dyDescent="0.35">
      <c r="B18" s="141" t="s">
        <v>108</v>
      </c>
      <c r="C18" s="141"/>
      <c r="D18" s="141"/>
      <c r="E18" s="141"/>
      <c r="F18" s="141"/>
      <c r="G18" s="141"/>
      <c r="H18" s="141"/>
      <c r="I18" s="141"/>
      <c r="J18" s="141"/>
      <c r="K18" s="141"/>
    </row>
    <row r="19" spans="2:11" ht="30" customHeight="1" x14ac:dyDescent="0.35">
      <c r="B19" s="141" t="s">
        <v>115</v>
      </c>
      <c r="C19" s="141"/>
      <c r="D19" s="141"/>
      <c r="E19" s="141"/>
      <c r="F19" s="141"/>
      <c r="G19" s="141"/>
      <c r="H19" s="141"/>
      <c r="I19" s="141"/>
      <c r="J19" s="141"/>
      <c r="K19" s="141"/>
    </row>
    <row r="20" spans="2:11" ht="15" customHeight="1" x14ac:dyDescent="0.35">
      <c r="B20" s="139" t="s">
        <v>119</v>
      </c>
      <c r="C20" s="139"/>
      <c r="D20" s="139"/>
      <c r="E20" s="139"/>
      <c r="F20" s="139"/>
      <c r="G20" s="139"/>
      <c r="H20" s="139"/>
      <c r="I20" s="139"/>
      <c r="J20" s="139"/>
      <c r="K20" s="139"/>
    </row>
    <row r="21" spans="2:11" ht="30" customHeight="1" x14ac:dyDescent="0.35">
      <c r="B21" s="140" t="s">
        <v>110</v>
      </c>
      <c r="C21" s="140"/>
      <c r="D21" s="140"/>
      <c r="E21" s="140"/>
      <c r="F21" s="140"/>
      <c r="G21" s="140"/>
      <c r="H21" s="140"/>
      <c r="I21" s="140"/>
      <c r="J21" s="140"/>
      <c r="K21" s="140"/>
    </row>
    <row r="22" spans="2:11" ht="45" customHeight="1" x14ac:dyDescent="0.35">
      <c r="B22" s="140" t="s">
        <v>111</v>
      </c>
      <c r="C22" s="140"/>
      <c r="D22" s="140"/>
      <c r="E22" s="140"/>
      <c r="F22" s="140"/>
      <c r="G22" s="140"/>
      <c r="H22" s="140"/>
      <c r="I22" s="140"/>
      <c r="J22" s="140"/>
      <c r="K22" s="140"/>
    </row>
    <row r="23" spans="2:11" ht="30" customHeight="1" x14ac:dyDescent="0.35">
      <c r="B23" s="140" t="s">
        <v>112</v>
      </c>
      <c r="C23" s="140"/>
      <c r="D23" s="140"/>
      <c r="E23" s="140"/>
      <c r="F23" s="140"/>
      <c r="G23" s="140"/>
      <c r="H23" s="140"/>
      <c r="I23" s="140"/>
      <c r="J23" s="140"/>
      <c r="K23" s="140"/>
    </row>
    <row r="24" spans="2:11" ht="30" customHeight="1" x14ac:dyDescent="0.35">
      <c r="B24" s="140" t="s">
        <v>113</v>
      </c>
      <c r="C24" s="140"/>
      <c r="D24" s="140"/>
      <c r="E24" s="140"/>
      <c r="F24" s="140"/>
      <c r="G24" s="140"/>
      <c r="H24" s="140"/>
      <c r="I24" s="140"/>
      <c r="J24" s="140"/>
      <c r="K24" s="140"/>
    </row>
    <row r="25" spans="2:11" ht="60" customHeight="1" x14ac:dyDescent="0.35">
      <c r="B25" s="140" t="s">
        <v>114</v>
      </c>
      <c r="C25" s="140"/>
      <c r="D25" s="140"/>
      <c r="E25" s="140"/>
      <c r="F25" s="140"/>
      <c r="G25" s="140"/>
      <c r="H25" s="140"/>
      <c r="I25" s="140"/>
      <c r="J25" s="140"/>
      <c r="K25" s="140"/>
    </row>
    <row r="26" spans="2:11" ht="30" customHeight="1" x14ac:dyDescent="0.35">
      <c r="B26" s="139" t="s">
        <v>120</v>
      </c>
      <c r="C26" s="139"/>
      <c r="D26" s="139"/>
      <c r="E26" s="139"/>
      <c r="F26" s="139"/>
      <c r="G26" s="139"/>
      <c r="H26" s="139"/>
      <c r="I26" s="139"/>
      <c r="J26" s="139"/>
      <c r="K26" s="139"/>
    </row>
    <row r="27" spans="2:11" ht="30" customHeight="1" x14ac:dyDescent="0.35">
      <c r="B27" s="139" t="s">
        <v>121</v>
      </c>
      <c r="C27" s="139"/>
      <c r="D27" s="139"/>
      <c r="E27" s="139"/>
      <c r="F27" s="139"/>
      <c r="G27" s="139"/>
      <c r="H27" s="139"/>
      <c r="I27" s="139"/>
      <c r="J27" s="139"/>
      <c r="K27" s="139"/>
    </row>
    <row r="28" spans="2:11" ht="30" customHeight="1" x14ac:dyDescent="0.35">
      <c r="B28" s="139" t="s">
        <v>122</v>
      </c>
      <c r="C28" s="139"/>
      <c r="D28" s="139"/>
      <c r="E28" s="139"/>
      <c r="F28" s="139"/>
      <c r="G28" s="139"/>
      <c r="H28" s="139"/>
      <c r="I28" s="139"/>
      <c r="J28" s="139"/>
      <c r="K28" s="139"/>
    </row>
  </sheetData>
  <sheetProtection algorithmName="SHA-512" hashValue="re9i5aNslnTQYkmyo7/+NHHIPitf3VloE660r8ky0eTItH2sXJpSeq/hKdvA2qBCRvIv8ySTlXlHCSq++HvxVQ==" saltValue="i0LWOPJa/ZNGsGWoirpcwg==" spinCount="100000" sheet="1" objects="1" scenarios="1"/>
  <mergeCells count="19">
    <mergeCell ref="B8:F8"/>
    <mergeCell ref="B9:F9"/>
    <mergeCell ref="B10:F10"/>
    <mergeCell ref="B12:K12"/>
    <mergeCell ref="B5:K5"/>
    <mergeCell ref="B15:K15"/>
    <mergeCell ref="B16:K16"/>
    <mergeCell ref="B17:K17"/>
    <mergeCell ref="B18:K18"/>
    <mergeCell ref="B19:K19"/>
    <mergeCell ref="B20:K20"/>
    <mergeCell ref="B25:K25"/>
    <mergeCell ref="B26:K26"/>
    <mergeCell ref="B27:K27"/>
    <mergeCell ref="B28:K28"/>
    <mergeCell ref="B21:K21"/>
    <mergeCell ref="B22:K22"/>
    <mergeCell ref="B23:K23"/>
    <mergeCell ref="B24:K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B1E50-2E8D-4FD1-B757-71F1FD5E3DF2}">
  <sheetPr>
    <tabColor theme="0" tint="-0.249977111117893"/>
  </sheetPr>
  <dimension ref="B2:E19"/>
  <sheetViews>
    <sheetView showGridLines="0" zoomScale="90" zoomScaleNormal="90" workbookViewId="0">
      <selection activeCell="B2" sqref="B2"/>
    </sheetView>
  </sheetViews>
  <sheetFormatPr defaultRowHeight="14.5" x14ac:dyDescent="0.35"/>
  <cols>
    <col min="1" max="1" width="6" customWidth="1"/>
    <col min="2" max="5" width="40.7265625" style="2" customWidth="1"/>
  </cols>
  <sheetData>
    <row r="2" spans="2:5" ht="21" x14ac:dyDescent="0.5">
      <c r="B2" s="110" t="s">
        <v>5</v>
      </c>
    </row>
    <row r="4" spans="2:5" ht="15.5" x14ac:dyDescent="0.35">
      <c r="B4" s="123" t="s">
        <v>7</v>
      </c>
      <c r="C4" s="124" t="s">
        <v>22</v>
      </c>
      <c r="D4" s="125" t="s">
        <v>25</v>
      </c>
      <c r="E4" s="126" t="s">
        <v>19</v>
      </c>
    </row>
    <row r="5" spans="2:5" ht="15.5" x14ac:dyDescent="0.35">
      <c r="B5" s="123" t="s">
        <v>8</v>
      </c>
      <c r="C5" s="124" t="s">
        <v>20</v>
      </c>
      <c r="D5" s="125" t="s">
        <v>51</v>
      </c>
      <c r="E5" s="126" t="s">
        <v>52</v>
      </c>
    </row>
    <row r="6" spans="2:5" ht="75" customHeight="1" x14ac:dyDescent="0.35">
      <c r="B6" s="127" t="s">
        <v>131</v>
      </c>
      <c r="C6" s="127" t="s">
        <v>144</v>
      </c>
      <c r="D6" s="127" t="s">
        <v>152</v>
      </c>
      <c r="E6" s="127" t="s">
        <v>160</v>
      </c>
    </row>
    <row r="7" spans="2:5" ht="75" customHeight="1" x14ac:dyDescent="0.35">
      <c r="B7" s="127" t="s">
        <v>132</v>
      </c>
      <c r="C7" s="127" t="s">
        <v>145</v>
      </c>
      <c r="D7" s="127" t="s">
        <v>153</v>
      </c>
      <c r="E7" s="127" t="s">
        <v>161</v>
      </c>
    </row>
    <row r="8" spans="2:5" ht="75" customHeight="1" x14ac:dyDescent="0.35">
      <c r="B8" s="127" t="s">
        <v>130</v>
      </c>
      <c r="C8" s="127" t="s">
        <v>146</v>
      </c>
      <c r="D8" s="127" t="s">
        <v>154</v>
      </c>
      <c r="E8" s="127" t="s">
        <v>173</v>
      </c>
    </row>
    <row r="9" spans="2:5" ht="75" customHeight="1" x14ac:dyDescent="0.35">
      <c r="B9" s="127" t="s">
        <v>133</v>
      </c>
      <c r="C9" s="127" t="s">
        <v>147</v>
      </c>
      <c r="D9" s="127" t="s">
        <v>155</v>
      </c>
      <c r="E9" s="127" t="s">
        <v>162</v>
      </c>
    </row>
    <row r="10" spans="2:5" ht="75" customHeight="1" x14ac:dyDescent="0.35">
      <c r="B10" s="127" t="s">
        <v>134</v>
      </c>
      <c r="C10" s="127" t="s">
        <v>148</v>
      </c>
      <c r="D10" s="127" t="s">
        <v>156</v>
      </c>
      <c r="E10" s="127" t="s">
        <v>163</v>
      </c>
    </row>
    <row r="11" spans="2:5" ht="75" customHeight="1" x14ac:dyDescent="0.35">
      <c r="B11" s="127" t="s">
        <v>135</v>
      </c>
      <c r="C11" s="127" t="s">
        <v>149</v>
      </c>
      <c r="D11" s="127" t="s">
        <v>157</v>
      </c>
      <c r="E11" s="127" t="s">
        <v>164</v>
      </c>
    </row>
    <row r="12" spans="2:5" ht="75" customHeight="1" x14ac:dyDescent="0.35">
      <c r="B12" s="127" t="s">
        <v>136</v>
      </c>
      <c r="C12" s="127" t="s">
        <v>150</v>
      </c>
      <c r="D12" s="127" t="s">
        <v>158</v>
      </c>
      <c r="E12" s="127" t="s">
        <v>165</v>
      </c>
    </row>
    <row r="13" spans="2:5" ht="75" customHeight="1" x14ac:dyDescent="0.35">
      <c r="B13" s="127" t="s">
        <v>137</v>
      </c>
      <c r="C13" s="127" t="s">
        <v>151</v>
      </c>
      <c r="D13" s="127" t="s">
        <v>159</v>
      </c>
      <c r="E13" s="127" t="s">
        <v>166</v>
      </c>
    </row>
    <row r="14" spans="2:5" ht="75" customHeight="1" x14ac:dyDescent="0.35">
      <c r="B14" s="127" t="s">
        <v>138</v>
      </c>
      <c r="C14" s="128"/>
      <c r="D14" s="129"/>
      <c r="E14" s="127" t="s">
        <v>167</v>
      </c>
    </row>
    <row r="15" spans="2:5" ht="75" customHeight="1" x14ac:dyDescent="0.35">
      <c r="B15" s="127" t="s">
        <v>139</v>
      </c>
      <c r="C15" s="129"/>
      <c r="D15" s="129"/>
      <c r="E15" s="127" t="s">
        <v>168</v>
      </c>
    </row>
    <row r="16" spans="2:5" ht="75" customHeight="1" x14ac:dyDescent="0.35">
      <c r="B16" s="127" t="s">
        <v>140</v>
      </c>
      <c r="C16" s="129"/>
      <c r="D16" s="129"/>
      <c r="E16" s="127" t="s">
        <v>169</v>
      </c>
    </row>
    <row r="17" spans="2:5" ht="75" customHeight="1" x14ac:dyDescent="0.35">
      <c r="B17" s="127" t="s">
        <v>141</v>
      </c>
      <c r="C17" s="127"/>
      <c r="D17" s="129"/>
      <c r="E17" s="127" t="s">
        <v>170</v>
      </c>
    </row>
    <row r="18" spans="2:5" ht="75" customHeight="1" x14ac:dyDescent="0.35">
      <c r="B18" s="127" t="s">
        <v>142</v>
      </c>
      <c r="C18" s="129"/>
      <c r="D18" s="129"/>
      <c r="E18" s="127" t="s">
        <v>171</v>
      </c>
    </row>
    <row r="19" spans="2:5" ht="75" customHeight="1" x14ac:dyDescent="0.35">
      <c r="B19" s="127" t="s">
        <v>143</v>
      </c>
      <c r="C19" s="129"/>
      <c r="D19" s="129"/>
      <c r="E19" s="127" t="s">
        <v>172</v>
      </c>
    </row>
  </sheetData>
  <sheetProtection algorithmName="SHA-512" hashValue="+QQJnXLXG/O8iZaDukbIY1JgGsL4hmlzAuiAPI58AIOt2qEUPVHIbSXwBQC14tpz/L4K9RpqkPumQtogpl/mEg==" saltValue="NCoznD88CuTKgEKUnQOz9A==" spinCount="100000" sheet="1" objects="1" scenarios="1" autoFilter="0"/>
  <autoFilter ref="B4:E19" xr:uid="{BC9B1E50-2E8D-4FD1-B757-71F1FD5E3DF2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52F81-A377-4970-AAC5-20337FEEAEE9}">
  <sheetPr>
    <tabColor theme="9" tint="0.79998168889431442"/>
  </sheetPr>
  <dimension ref="B2:N49"/>
  <sheetViews>
    <sheetView showGridLines="0" zoomScale="90" zoomScaleNormal="90" workbookViewId="0">
      <selection activeCell="D26" sqref="D26"/>
    </sheetView>
  </sheetViews>
  <sheetFormatPr defaultRowHeight="14.5" x14ac:dyDescent="0.35"/>
  <cols>
    <col min="1" max="1" width="3" customWidth="1"/>
    <col min="2" max="2" width="15.1796875" customWidth="1"/>
    <col min="3" max="3" width="30.54296875" customWidth="1"/>
    <col min="4" max="4" width="6.81640625" customWidth="1"/>
    <col min="5" max="5" width="1.1796875" style="113" customWidth="1"/>
    <col min="6" max="6" width="87.54296875" style="18" customWidth="1"/>
    <col min="7" max="7" width="2.1796875" customWidth="1"/>
    <col min="15" max="15" width="8.54296875" customWidth="1"/>
  </cols>
  <sheetData>
    <row r="2" spans="2:14" ht="21" x14ac:dyDescent="0.5">
      <c r="B2" s="132" t="s">
        <v>6</v>
      </c>
      <c r="C2" s="133"/>
      <c r="D2" s="133"/>
      <c r="E2" s="134"/>
      <c r="F2" s="135"/>
      <c r="G2" s="133"/>
      <c r="H2" s="133"/>
      <c r="I2" s="133"/>
      <c r="J2" s="133"/>
      <c r="K2" s="133"/>
      <c r="L2" s="133"/>
      <c r="M2" s="133"/>
      <c r="N2" s="133"/>
    </row>
    <row r="3" spans="2:14" x14ac:dyDescent="0.35">
      <c r="C3" s="5"/>
      <c r="D3" s="93"/>
      <c r="F3" s="100" t="s">
        <v>124</v>
      </c>
      <c r="H3" s="5"/>
      <c r="I3" s="5"/>
      <c r="J3" s="5"/>
      <c r="K3" s="5"/>
      <c r="L3" s="5"/>
      <c r="M3" s="5"/>
      <c r="N3" s="5"/>
    </row>
    <row r="4" spans="2:14" x14ac:dyDescent="0.35">
      <c r="C4" s="5"/>
      <c r="D4" s="5"/>
      <c r="F4" s="96" t="s">
        <v>123</v>
      </c>
      <c r="G4" s="131"/>
      <c r="H4" s="99"/>
      <c r="I4" s="99"/>
      <c r="J4" s="99"/>
      <c r="K4" s="5"/>
      <c r="L4" s="5"/>
      <c r="M4" s="5"/>
      <c r="N4" s="5"/>
    </row>
    <row r="5" spans="2:14" x14ac:dyDescent="0.35">
      <c r="B5" s="109" t="s">
        <v>9</v>
      </c>
      <c r="C5" s="102"/>
      <c r="D5" s="5"/>
      <c r="F5" s="97" t="s">
        <v>109</v>
      </c>
      <c r="G5" s="131"/>
      <c r="H5" s="99"/>
      <c r="I5" s="99"/>
      <c r="J5" s="99"/>
      <c r="K5" s="5"/>
      <c r="L5" s="5"/>
      <c r="M5" s="5"/>
      <c r="N5" s="5"/>
    </row>
    <row r="6" spans="2:14" x14ac:dyDescent="0.35">
      <c r="B6" s="3" t="s">
        <v>125</v>
      </c>
      <c r="C6" s="103"/>
      <c r="D6" s="5"/>
      <c r="F6" s="98" t="s">
        <v>104</v>
      </c>
      <c r="G6" s="131"/>
      <c r="H6" s="99"/>
      <c r="I6" s="99"/>
      <c r="J6" s="99"/>
      <c r="K6" s="5"/>
      <c r="L6" s="5"/>
      <c r="M6" s="5"/>
      <c r="N6" s="5"/>
    </row>
    <row r="7" spans="2:14" ht="15" customHeight="1" x14ac:dyDescent="0.35">
      <c r="B7" s="21"/>
      <c r="C7" s="101"/>
      <c r="D7" s="5"/>
      <c r="F7" s="89"/>
      <c r="H7" s="5"/>
      <c r="I7" s="5"/>
      <c r="J7" s="5"/>
      <c r="K7" s="5"/>
      <c r="L7" s="5"/>
      <c r="M7" s="5"/>
      <c r="N7" s="5"/>
    </row>
    <row r="8" spans="2:14" x14ac:dyDescent="0.35">
      <c r="C8" s="3" t="s">
        <v>103</v>
      </c>
      <c r="D8" s="94"/>
      <c r="E8" s="130"/>
      <c r="F8" s="66" t="s">
        <v>11</v>
      </c>
      <c r="H8" s="163" t="s">
        <v>21</v>
      </c>
      <c r="I8" s="163"/>
      <c r="J8" s="163"/>
      <c r="K8" s="163"/>
      <c r="L8" s="163"/>
      <c r="M8" s="163"/>
      <c r="N8" s="163"/>
    </row>
    <row r="9" spans="2:14" x14ac:dyDescent="0.35">
      <c r="C9" s="104"/>
      <c r="D9" s="6"/>
      <c r="E9" s="113">
        <v>1</v>
      </c>
      <c r="F9" s="106"/>
      <c r="H9" s="155"/>
      <c r="I9" s="156"/>
      <c r="J9" s="156"/>
      <c r="K9" s="156"/>
      <c r="L9" s="156"/>
      <c r="M9" s="156"/>
      <c r="N9" s="157"/>
    </row>
    <row r="10" spans="2:14" x14ac:dyDescent="0.35">
      <c r="C10" s="66" t="str">
        <f>IFERROR(INDEX(Lookup!$A$4:$A$7,MATCH(C9,Main,0)),"")</f>
        <v/>
      </c>
      <c r="D10" s="6"/>
      <c r="E10" s="113">
        <v>2</v>
      </c>
      <c r="F10" s="106"/>
      <c r="H10" s="158"/>
      <c r="I10" s="150"/>
      <c r="J10" s="150"/>
      <c r="K10" s="150"/>
      <c r="L10" s="150"/>
      <c r="M10" s="150"/>
      <c r="N10" s="159"/>
    </row>
    <row r="11" spans="2:14" x14ac:dyDescent="0.35">
      <c r="C11" s="5"/>
      <c r="D11" s="5"/>
      <c r="E11" s="113">
        <v>3</v>
      </c>
      <c r="F11" s="106"/>
      <c r="H11" s="158"/>
      <c r="I11" s="150"/>
      <c r="J11" s="150"/>
      <c r="K11" s="150"/>
      <c r="L11" s="150"/>
      <c r="M11" s="150"/>
      <c r="N11" s="159"/>
    </row>
    <row r="12" spans="2:14" x14ac:dyDescent="0.35">
      <c r="C12" s="3" t="s">
        <v>23</v>
      </c>
      <c r="D12" s="95"/>
      <c r="E12" s="113">
        <v>4</v>
      </c>
      <c r="F12" s="106"/>
      <c r="H12" s="158"/>
      <c r="I12" s="150"/>
      <c r="J12" s="150"/>
      <c r="K12" s="150"/>
      <c r="L12" s="150"/>
      <c r="M12" s="150"/>
      <c r="N12" s="159"/>
    </row>
    <row r="13" spans="2:14" x14ac:dyDescent="0.35">
      <c r="C13" s="104"/>
      <c r="D13" s="5"/>
      <c r="E13" s="113">
        <v>5</v>
      </c>
      <c r="F13" s="106"/>
      <c r="H13" s="158"/>
      <c r="I13" s="150"/>
      <c r="J13" s="150"/>
      <c r="K13" s="150"/>
      <c r="L13" s="150"/>
      <c r="M13" s="150"/>
      <c r="N13" s="159"/>
    </row>
    <row r="14" spans="2:14" x14ac:dyDescent="0.35">
      <c r="D14" s="5"/>
      <c r="E14" s="113">
        <v>6</v>
      </c>
      <c r="F14" s="107"/>
      <c r="H14" s="158"/>
      <c r="I14" s="150"/>
      <c r="J14" s="150"/>
      <c r="K14" s="150"/>
      <c r="L14" s="150"/>
      <c r="M14" s="150"/>
      <c r="N14" s="159"/>
    </row>
    <row r="15" spans="2:14" x14ac:dyDescent="0.35">
      <c r="C15" s="25" t="s">
        <v>10</v>
      </c>
      <c r="D15" s="105"/>
      <c r="E15" s="113">
        <v>7</v>
      </c>
      <c r="F15" s="108"/>
      <c r="H15" s="160"/>
      <c r="I15" s="161"/>
      <c r="J15" s="161"/>
      <c r="K15" s="161"/>
      <c r="L15" s="161"/>
      <c r="M15" s="161"/>
      <c r="N15" s="162"/>
    </row>
    <row r="16" spans="2:14" x14ac:dyDescent="0.35">
      <c r="C16" s="25" t="s">
        <v>24</v>
      </c>
      <c r="D16" s="59" t="str">
        <f>IFERROR(ROUND(IF(D15*4=0," ",D15*4),0),"")</f>
        <v/>
      </c>
      <c r="E16" s="113">
        <v>8</v>
      </c>
      <c r="F16"/>
      <c r="H16" s="5"/>
      <c r="I16" s="5"/>
      <c r="J16" s="5"/>
      <c r="K16" s="5"/>
      <c r="L16" s="5"/>
      <c r="M16" s="5"/>
      <c r="N16" s="5"/>
    </row>
    <row r="17" spans="3:14" x14ac:dyDescent="0.35">
      <c r="E17" s="113">
        <v>9</v>
      </c>
      <c r="F17"/>
    </row>
    <row r="19" spans="3:14" ht="15" customHeight="1" x14ac:dyDescent="0.35">
      <c r="C19" s="3" t="s">
        <v>103</v>
      </c>
      <c r="D19" s="94"/>
      <c r="E19" s="130"/>
      <c r="F19" s="66" t="s">
        <v>11</v>
      </c>
      <c r="H19" s="163" t="s">
        <v>21</v>
      </c>
      <c r="I19" s="163"/>
      <c r="J19" s="163"/>
      <c r="K19" s="163"/>
      <c r="L19" s="163"/>
      <c r="M19" s="163"/>
      <c r="N19" s="163"/>
    </row>
    <row r="20" spans="3:14" x14ac:dyDescent="0.35">
      <c r="C20" s="104"/>
      <c r="D20" s="6"/>
      <c r="E20" s="113">
        <v>1</v>
      </c>
      <c r="F20" s="106"/>
      <c r="H20" s="155"/>
      <c r="I20" s="156"/>
      <c r="J20" s="156"/>
      <c r="K20" s="156"/>
      <c r="L20" s="156"/>
      <c r="M20" s="156"/>
      <c r="N20" s="157"/>
    </row>
    <row r="21" spans="3:14" x14ac:dyDescent="0.35">
      <c r="C21" s="66" t="str">
        <f>IFERROR(INDEX(Lookup!$A$4:$A$7,MATCH(C20,Main,0)),"")</f>
        <v/>
      </c>
      <c r="D21" s="6"/>
      <c r="E21" s="113">
        <v>2</v>
      </c>
      <c r="F21" s="106"/>
      <c r="H21" s="158"/>
      <c r="I21" s="150"/>
      <c r="J21" s="150"/>
      <c r="K21" s="150"/>
      <c r="L21" s="150"/>
      <c r="M21" s="150"/>
      <c r="N21" s="159"/>
    </row>
    <row r="22" spans="3:14" x14ac:dyDescent="0.35">
      <c r="C22" s="5"/>
      <c r="D22" s="5"/>
      <c r="E22" s="113">
        <v>3</v>
      </c>
      <c r="F22" s="106"/>
      <c r="H22" s="158"/>
      <c r="I22" s="150"/>
      <c r="J22" s="150"/>
      <c r="K22" s="150"/>
      <c r="L22" s="150"/>
      <c r="M22" s="150"/>
      <c r="N22" s="159"/>
    </row>
    <row r="23" spans="3:14" x14ac:dyDescent="0.35">
      <c r="C23" s="94" t="s">
        <v>23</v>
      </c>
      <c r="D23" s="95"/>
      <c r="E23" s="113">
        <v>4</v>
      </c>
      <c r="F23" s="106"/>
      <c r="H23" s="158"/>
      <c r="I23" s="150"/>
      <c r="J23" s="150"/>
      <c r="K23" s="150"/>
      <c r="L23" s="150"/>
      <c r="M23" s="150"/>
      <c r="N23" s="159"/>
    </row>
    <row r="24" spans="3:14" x14ac:dyDescent="0.35">
      <c r="C24" s="104"/>
      <c r="D24" s="5"/>
      <c r="E24" s="113">
        <v>5</v>
      </c>
      <c r="F24" s="106"/>
      <c r="H24" s="158"/>
      <c r="I24" s="150"/>
      <c r="J24" s="150"/>
      <c r="K24" s="150"/>
      <c r="L24" s="150"/>
      <c r="M24" s="150"/>
      <c r="N24" s="159"/>
    </row>
    <row r="25" spans="3:14" x14ac:dyDescent="0.35">
      <c r="D25" s="5"/>
      <c r="E25" s="113">
        <v>6</v>
      </c>
      <c r="F25" s="106"/>
      <c r="H25" s="158"/>
      <c r="I25" s="150"/>
      <c r="J25" s="150"/>
      <c r="K25" s="150"/>
      <c r="L25" s="150"/>
      <c r="M25" s="150"/>
      <c r="N25" s="159"/>
    </row>
    <row r="26" spans="3:14" x14ac:dyDescent="0.35">
      <c r="C26" s="25" t="s">
        <v>10</v>
      </c>
      <c r="D26" s="105"/>
      <c r="E26" s="113">
        <v>7</v>
      </c>
      <c r="F26" s="106"/>
      <c r="H26" s="160"/>
      <c r="I26" s="161"/>
      <c r="J26" s="161"/>
      <c r="K26" s="161"/>
      <c r="L26" s="161"/>
      <c r="M26" s="161"/>
      <c r="N26" s="162"/>
    </row>
    <row r="27" spans="3:14" x14ac:dyDescent="0.35">
      <c r="C27" s="25" t="s">
        <v>24</v>
      </c>
      <c r="D27" s="59" t="str">
        <f>IFERROR(ROUND(IF(D26*4=0," ",D26*4),0),"")</f>
        <v/>
      </c>
    </row>
    <row r="28" spans="3:14" x14ac:dyDescent="0.35">
      <c r="C28" s="5"/>
      <c r="D28" s="5"/>
    </row>
    <row r="29" spans="3:14" x14ac:dyDescent="0.35">
      <c r="C29" s="5"/>
      <c r="D29" s="5"/>
      <c r="E29" s="113">
        <v>10</v>
      </c>
    </row>
    <row r="30" spans="3:14" ht="15" customHeight="1" x14ac:dyDescent="0.35">
      <c r="C30" s="3" t="s">
        <v>103</v>
      </c>
      <c r="D30" s="94"/>
      <c r="E30" s="130"/>
      <c r="F30" s="66" t="s">
        <v>11</v>
      </c>
      <c r="H30" s="163" t="s">
        <v>21</v>
      </c>
      <c r="I30" s="163"/>
      <c r="J30" s="163"/>
      <c r="K30" s="163"/>
      <c r="L30" s="163"/>
      <c r="M30" s="163"/>
      <c r="N30" s="163"/>
    </row>
    <row r="31" spans="3:14" x14ac:dyDescent="0.35">
      <c r="C31" s="104"/>
      <c r="D31" s="1"/>
      <c r="E31" s="113">
        <v>1</v>
      </c>
      <c r="F31" s="106"/>
      <c r="H31" s="164"/>
      <c r="I31" s="164"/>
      <c r="J31" s="164"/>
      <c r="K31" s="164"/>
      <c r="L31" s="164"/>
      <c r="M31" s="164"/>
      <c r="N31" s="164"/>
    </row>
    <row r="32" spans="3:14" x14ac:dyDescent="0.35">
      <c r="C32" s="66"/>
      <c r="D32" s="6"/>
      <c r="E32" s="113">
        <v>2</v>
      </c>
      <c r="F32" s="106"/>
      <c r="H32" s="164"/>
      <c r="I32" s="164"/>
      <c r="J32" s="164"/>
      <c r="K32" s="164"/>
      <c r="L32" s="164"/>
      <c r="M32" s="164"/>
      <c r="N32" s="164"/>
    </row>
    <row r="33" spans="3:14" x14ac:dyDescent="0.35">
      <c r="C33" s="5"/>
      <c r="D33" s="5"/>
      <c r="E33" s="113">
        <v>3</v>
      </c>
      <c r="F33" s="106"/>
      <c r="H33" s="164"/>
      <c r="I33" s="164"/>
      <c r="J33" s="164"/>
      <c r="K33" s="164"/>
      <c r="L33" s="164"/>
      <c r="M33" s="164"/>
      <c r="N33" s="164"/>
    </row>
    <row r="34" spans="3:14" x14ac:dyDescent="0.35">
      <c r="C34" s="94" t="s">
        <v>23</v>
      </c>
      <c r="D34" s="95"/>
      <c r="E34" s="113">
        <v>4</v>
      </c>
      <c r="F34" s="106"/>
      <c r="H34" s="164"/>
      <c r="I34" s="164"/>
      <c r="J34" s="164"/>
      <c r="K34" s="164"/>
      <c r="L34" s="164"/>
      <c r="M34" s="164"/>
      <c r="N34" s="164"/>
    </row>
    <row r="35" spans="3:14" x14ac:dyDescent="0.35">
      <c r="C35" s="104"/>
      <c r="D35" s="5"/>
      <c r="E35" s="113">
        <v>5</v>
      </c>
      <c r="F35" s="106"/>
      <c r="H35" s="164"/>
      <c r="I35" s="164"/>
      <c r="J35" s="164"/>
      <c r="K35" s="164"/>
      <c r="L35" s="164"/>
      <c r="M35" s="164"/>
      <c r="N35" s="164"/>
    </row>
    <row r="36" spans="3:14" x14ac:dyDescent="0.35">
      <c r="D36" s="5"/>
      <c r="E36" s="113">
        <v>6</v>
      </c>
      <c r="F36" s="106"/>
      <c r="H36" s="164"/>
      <c r="I36" s="164"/>
      <c r="J36" s="164"/>
      <c r="K36" s="164"/>
      <c r="L36" s="164"/>
      <c r="M36" s="164"/>
      <c r="N36" s="164"/>
    </row>
    <row r="37" spans="3:14" x14ac:dyDescent="0.35">
      <c r="C37" s="25" t="s">
        <v>10</v>
      </c>
      <c r="D37" s="105"/>
      <c r="E37" s="113">
        <v>7</v>
      </c>
      <c r="F37" s="106"/>
      <c r="H37" s="164"/>
      <c r="I37" s="164"/>
      <c r="J37" s="164"/>
      <c r="K37" s="164"/>
      <c r="L37" s="164"/>
      <c r="M37" s="164"/>
      <c r="N37" s="164"/>
    </row>
    <row r="38" spans="3:14" x14ac:dyDescent="0.35">
      <c r="C38" s="25" t="s">
        <v>24</v>
      </c>
      <c r="D38" s="59" t="str">
        <f>IFERROR(ROUND(IF(D37*4=0," ",D37*4),0),"")</f>
        <v/>
      </c>
      <c r="H38" s="5"/>
      <c r="I38" s="5"/>
      <c r="J38" s="5"/>
      <c r="K38" s="5"/>
      <c r="L38" s="5"/>
      <c r="M38" s="5"/>
      <c r="N38" s="5"/>
    </row>
    <row r="39" spans="3:14" x14ac:dyDescent="0.35">
      <c r="C39" s="5"/>
      <c r="D39" s="5"/>
      <c r="H39" s="5"/>
      <c r="I39" s="5"/>
      <c r="J39" s="5"/>
      <c r="K39" s="5"/>
      <c r="L39" s="5"/>
      <c r="M39" s="5"/>
      <c r="N39" s="5"/>
    </row>
    <row r="40" spans="3:14" x14ac:dyDescent="0.35">
      <c r="C40" s="5"/>
      <c r="D40" s="5"/>
      <c r="E40" s="113">
        <v>10</v>
      </c>
      <c r="H40" s="5"/>
      <c r="I40" s="5"/>
      <c r="J40" s="5"/>
      <c r="K40" s="5"/>
      <c r="L40" s="5"/>
      <c r="M40" s="5"/>
      <c r="N40" s="5"/>
    </row>
    <row r="41" spans="3:14" ht="15" customHeight="1" x14ac:dyDescent="0.35">
      <c r="C41" s="3" t="s">
        <v>103</v>
      </c>
      <c r="D41" s="6"/>
      <c r="E41" s="113">
        <v>1</v>
      </c>
      <c r="F41" s="66" t="s">
        <v>11</v>
      </c>
      <c r="H41" s="163" t="s">
        <v>21</v>
      </c>
      <c r="I41" s="163"/>
      <c r="J41" s="163"/>
      <c r="K41" s="163"/>
      <c r="L41" s="163"/>
      <c r="M41" s="163"/>
      <c r="N41" s="163"/>
    </row>
    <row r="42" spans="3:14" x14ac:dyDescent="0.35">
      <c r="C42" s="104"/>
      <c r="D42" s="6"/>
      <c r="E42" s="113">
        <v>2</v>
      </c>
      <c r="F42" s="106"/>
      <c r="H42" s="146"/>
      <c r="I42" s="147"/>
      <c r="J42" s="147"/>
      <c r="K42" s="147"/>
      <c r="L42" s="147"/>
      <c r="M42" s="147"/>
      <c r="N42" s="148"/>
    </row>
    <row r="43" spans="3:14" x14ac:dyDescent="0.35">
      <c r="C43" s="66" t="str">
        <f>IFERROR(INDEX(Lookup!$A$4:$A$7,MATCH(C42,Main,0)),"")</f>
        <v/>
      </c>
      <c r="D43" s="5"/>
      <c r="E43" s="113">
        <v>3</v>
      </c>
      <c r="F43" s="106"/>
      <c r="H43" s="149"/>
      <c r="I43" s="150"/>
      <c r="J43" s="150"/>
      <c r="K43" s="150"/>
      <c r="L43" s="150"/>
      <c r="M43" s="150"/>
      <c r="N43" s="151"/>
    </row>
    <row r="44" spans="3:14" x14ac:dyDescent="0.35">
      <c r="C44" s="5"/>
      <c r="D44" s="95"/>
      <c r="E44" s="113">
        <v>4</v>
      </c>
      <c r="F44" s="106"/>
      <c r="H44" s="149"/>
      <c r="I44" s="150"/>
      <c r="J44" s="150"/>
      <c r="K44" s="150"/>
      <c r="L44" s="150"/>
      <c r="M44" s="150"/>
      <c r="N44" s="151"/>
    </row>
    <row r="45" spans="3:14" x14ac:dyDescent="0.35">
      <c r="C45" s="94" t="s">
        <v>23</v>
      </c>
      <c r="D45" s="5"/>
      <c r="E45" s="113">
        <v>5</v>
      </c>
      <c r="F45" s="106"/>
      <c r="H45" s="149"/>
      <c r="I45" s="150"/>
      <c r="J45" s="150"/>
      <c r="K45" s="150"/>
      <c r="L45" s="150"/>
      <c r="M45" s="150"/>
      <c r="N45" s="151"/>
    </row>
    <row r="46" spans="3:14" x14ac:dyDescent="0.35">
      <c r="C46" s="104"/>
      <c r="D46" s="5"/>
      <c r="E46" s="113">
        <v>6</v>
      </c>
      <c r="F46" s="106"/>
      <c r="H46" s="149"/>
      <c r="I46" s="150"/>
      <c r="J46" s="150"/>
      <c r="K46" s="150"/>
      <c r="L46" s="150"/>
      <c r="M46" s="150"/>
      <c r="N46" s="151"/>
    </row>
    <row r="47" spans="3:14" x14ac:dyDescent="0.35">
      <c r="D47" s="5"/>
      <c r="F47" s="106"/>
      <c r="H47" s="149"/>
      <c r="I47" s="150"/>
      <c r="J47" s="150"/>
      <c r="K47" s="150"/>
      <c r="L47" s="150"/>
      <c r="M47" s="150"/>
      <c r="N47" s="151"/>
    </row>
    <row r="48" spans="3:14" x14ac:dyDescent="0.35">
      <c r="C48" s="25" t="s">
        <v>10</v>
      </c>
      <c r="D48" s="105"/>
      <c r="E48" s="113">
        <v>7</v>
      </c>
      <c r="F48" s="106"/>
      <c r="H48" s="152"/>
      <c r="I48" s="153"/>
      <c r="J48" s="153"/>
      <c r="K48" s="153"/>
      <c r="L48" s="153"/>
      <c r="M48" s="153"/>
      <c r="N48" s="154"/>
    </row>
    <row r="49" spans="3:14" x14ac:dyDescent="0.35">
      <c r="C49" s="25" t="s">
        <v>24</v>
      </c>
      <c r="D49" s="59" t="str">
        <f>IFERROR(ROUND(IF(D48*4=0," ",D48*4),0),"")</f>
        <v/>
      </c>
      <c r="F49" s="89"/>
      <c r="H49" s="5"/>
      <c r="I49" s="5"/>
      <c r="J49" s="5"/>
      <c r="K49" s="5"/>
      <c r="L49" s="5"/>
      <c r="M49" s="5"/>
      <c r="N49" s="5"/>
    </row>
  </sheetData>
  <sheetProtection algorithmName="SHA-512" hashValue="EPFd4HbOYogQtDFNYmRqYfmKJA2aqbFr/aO5c6VF7Rbc1uAkeGrs44Cn5S5WKukIFmoXC7h/AOQDqkLq1F2N5g==" saltValue="v/RToWm4lRfToz+1tvgH9w==" spinCount="100000" sheet="1" objects="1" scenarios="1"/>
  <mergeCells count="8">
    <mergeCell ref="H42:N48"/>
    <mergeCell ref="H9:N15"/>
    <mergeCell ref="H20:N26"/>
    <mergeCell ref="H8:N8"/>
    <mergeCell ref="H19:N19"/>
    <mergeCell ref="H30:N30"/>
    <mergeCell ref="H41:N41"/>
    <mergeCell ref="H31:N37"/>
  </mergeCells>
  <conditionalFormatting sqref="C20">
    <cfRule type="duplicateValues" dxfId="3" priority="4"/>
  </conditionalFormatting>
  <conditionalFormatting sqref="C31">
    <cfRule type="duplicateValues" dxfId="2" priority="3"/>
  </conditionalFormatting>
  <conditionalFormatting sqref="C42 C31 C20 C9">
    <cfRule type="duplicateValues" dxfId="1" priority="5"/>
  </conditionalFormatting>
  <dataValidations count="6">
    <dataValidation type="list" allowBlank="1" showInputMessage="1" showErrorMessage="1" sqref="C9 C20 C31 C42" xr:uid="{8AB58C65-3FE8-4994-945B-A83906C1B569}">
      <formula1>Main</formula1>
    </dataValidation>
    <dataValidation type="list" allowBlank="1" showInputMessage="1" sqref="F9:F15" xr:uid="{FE7DFDCC-1063-4243-8656-50C4D137734F}">
      <formula1>INDIRECT($C$9)</formula1>
    </dataValidation>
    <dataValidation type="list" allowBlank="1" showInputMessage="1" sqref="F20:F26" xr:uid="{CA39E63C-9DFB-40E8-9B26-F5197E55AC57}">
      <formula1>INDIRECT($C$20)</formula1>
    </dataValidation>
    <dataValidation type="list" allowBlank="1" showInputMessage="1" sqref="F31:F37" xr:uid="{AFC3A6EC-EC98-4DCD-9E97-9D2C74866688}">
      <formula1>INDIRECT($C$31)</formula1>
    </dataValidation>
    <dataValidation type="list" allowBlank="1" showInputMessage="1" sqref="F42:F48" xr:uid="{CA97B8E8-8136-471A-AE3B-A0BC76F9810C}">
      <formula1>INDIRECT($C$42)</formula1>
    </dataValidation>
    <dataValidation allowBlank="1" showInputMessage="1" sqref="F16:F17" xr:uid="{CD1AA164-2520-426D-93E6-6AE358418192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42F9F2E-D6DF-441B-A6E3-BBC2C87B5805}">
          <x14:formula1>
            <xm:f>Lookup!$J$2:$J$5</xm:f>
          </x14:formula1>
          <xm:sqref>C46 C13 C35 C24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E9295-5C38-4799-9C23-6A786799EFED}">
  <sheetPr>
    <tabColor theme="8" tint="0.79998168889431442"/>
  </sheetPr>
  <dimension ref="A1:AN230"/>
  <sheetViews>
    <sheetView showGridLines="0" zoomScale="90" zoomScaleNormal="90" workbookViewId="0">
      <selection activeCell="J4" sqref="J4:J6"/>
    </sheetView>
  </sheetViews>
  <sheetFormatPr defaultRowHeight="14.5" x14ac:dyDescent="0.35"/>
  <cols>
    <col min="1" max="1" width="2.54296875" customWidth="1"/>
    <col min="2" max="2" width="1.54296875" customWidth="1"/>
    <col min="3" max="3" width="13.54296875" customWidth="1"/>
    <col min="4" max="4" width="14.1796875" customWidth="1"/>
    <col min="6" max="6" width="10" customWidth="1"/>
    <col min="7" max="7" width="12.453125" bestFit="1" customWidth="1"/>
    <col min="8" max="9" width="19.54296875" bestFit="1" customWidth="1"/>
    <col min="10" max="10" width="16.54296875" bestFit="1" customWidth="1"/>
    <col min="11" max="11" width="13.54296875" bestFit="1" customWidth="1"/>
    <col min="12" max="12" width="6" customWidth="1"/>
    <col min="13" max="13" width="19.453125" bestFit="1" customWidth="1"/>
    <col min="14" max="14" width="5.453125" bestFit="1" customWidth="1"/>
    <col min="16" max="16" width="1.453125" customWidth="1"/>
    <col min="17" max="40" width="9.1796875" style="5"/>
  </cols>
  <sheetData>
    <row r="1" spans="1:18" customFormat="1" x14ac:dyDescent="0.35"/>
    <row r="2" spans="1:18" customFormat="1" ht="21" x14ac:dyDescent="0.5">
      <c r="C2" s="132" t="s">
        <v>12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</row>
    <row r="3" spans="1:18" customFormat="1" ht="14.9" customHeight="1" x14ac:dyDescent="0.35">
      <c r="I3" s="18"/>
      <c r="J3" s="18"/>
      <c r="K3" s="18"/>
      <c r="L3" s="114" t="s">
        <v>26</v>
      </c>
      <c r="O3" s="115"/>
      <c r="P3" s="116"/>
      <c r="Q3" s="116"/>
      <c r="R3" s="116"/>
    </row>
    <row r="4" spans="1:18" customFormat="1" x14ac:dyDescent="0.35">
      <c r="C4" s="109" t="s">
        <v>9</v>
      </c>
      <c r="D4" s="2">
        <f>Assessment!C5</f>
        <v>0</v>
      </c>
      <c r="E4" s="4" t="s">
        <v>13</v>
      </c>
      <c r="F4" s="136" t="str">
        <f>Math!K11</f>
        <v>A</v>
      </c>
      <c r="G4" s="138">
        <f>Math!J11</f>
        <v>0</v>
      </c>
      <c r="I4" s="117" t="s">
        <v>27</v>
      </c>
      <c r="J4" s="137">
        <f>Math!E8</f>
        <v>0</v>
      </c>
      <c r="O4" s="118"/>
      <c r="P4" s="119"/>
      <c r="Q4" s="119"/>
      <c r="R4" s="119"/>
    </row>
    <row r="5" spans="1:18" customFormat="1" ht="13.5" customHeight="1" x14ac:dyDescent="0.35">
      <c r="C5" s="3" t="s">
        <v>125</v>
      </c>
      <c r="D5" s="120">
        <f>Assessment!C6</f>
        <v>0</v>
      </c>
      <c r="I5" s="117" t="s">
        <v>15</v>
      </c>
      <c r="J5" s="137">
        <f>Math!F8</f>
        <v>0</v>
      </c>
      <c r="O5" s="115"/>
      <c r="P5" s="21"/>
      <c r="Q5" s="21"/>
      <c r="R5" s="21"/>
    </row>
    <row r="6" spans="1:18" customFormat="1" x14ac:dyDescent="0.35">
      <c r="G6" s="1"/>
      <c r="I6" s="117" t="s">
        <v>16</v>
      </c>
      <c r="J6" s="137">
        <f>J5*52</f>
        <v>0</v>
      </c>
    </row>
    <row r="7" spans="1:18" customFormat="1" ht="15" thickBot="1" x14ac:dyDescent="0.4">
      <c r="G7" s="1"/>
      <c r="H7" s="4"/>
      <c r="I7" s="2"/>
      <c r="K7" s="121"/>
      <c r="L7" s="30"/>
      <c r="M7" s="30"/>
      <c r="N7" s="30"/>
      <c r="O7" s="30"/>
    </row>
    <row r="8" spans="1:18" x14ac:dyDescent="0.35">
      <c r="A8" s="5"/>
      <c r="B8" s="70"/>
      <c r="C8" s="71" t="s">
        <v>102</v>
      </c>
      <c r="D8" s="72"/>
      <c r="E8" s="72"/>
      <c r="F8" s="72"/>
      <c r="G8" s="71"/>
      <c r="H8" s="73"/>
      <c r="I8" s="74"/>
      <c r="J8" s="72"/>
      <c r="K8" s="75"/>
      <c r="L8" s="76"/>
      <c r="M8" s="76"/>
      <c r="N8" s="76"/>
      <c r="O8" s="76"/>
      <c r="P8" s="84"/>
    </row>
    <row r="9" spans="1:18" x14ac:dyDescent="0.35">
      <c r="A9" s="5"/>
      <c r="B9" s="77"/>
      <c r="C9" s="180" t="s">
        <v>66</v>
      </c>
      <c r="D9" s="180"/>
      <c r="E9" s="181"/>
      <c r="F9" s="181"/>
      <c r="G9" s="181"/>
      <c r="H9" s="86"/>
      <c r="I9" s="177" t="s">
        <v>98</v>
      </c>
      <c r="J9" s="177"/>
      <c r="K9" s="177"/>
      <c r="L9" s="177"/>
      <c r="M9" s="177"/>
      <c r="N9" s="177"/>
      <c r="O9" s="177"/>
      <c r="P9" s="85"/>
    </row>
    <row r="10" spans="1:18" x14ac:dyDescent="0.35">
      <c r="A10" s="5"/>
      <c r="B10" s="77"/>
      <c r="C10" s="180"/>
      <c r="D10" s="180"/>
      <c r="E10" s="181"/>
      <c r="F10" s="181"/>
      <c r="G10" s="181"/>
      <c r="H10" s="86"/>
      <c r="I10" s="178"/>
      <c r="J10" s="179"/>
      <c r="K10" s="179"/>
      <c r="L10" s="179"/>
      <c r="M10" s="179"/>
      <c r="N10" s="179"/>
      <c r="O10" s="179"/>
      <c r="P10" s="85"/>
    </row>
    <row r="11" spans="1:18" x14ac:dyDescent="0.35">
      <c r="A11" s="5"/>
      <c r="B11" s="77"/>
      <c r="C11" s="180" t="s">
        <v>97</v>
      </c>
      <c r="D11" s="180"/>
      <c r="E11" s="182"/>
      <c r="F11" s="183"/>
      <c r="G11" s="183"/>
      <c r="H11" s="87"/>
      <c r="I11" s="179"/>
      <c r="J11" s="179"/>
      <c r="K11" s="179"/>
      <c r="L11" s="179"/>
      <c r="M11" s="179"/>
      <c r="N11" s="179"/>
      <c r="O11" s="179"/>
      <c r="P11" s="85"/>
    </row>
    <row r="12" spans="1:18" x14ac:dyDescent="0.35">
      <c r="A12" s="5"/>
      <c r="B12" s="77"/>
      <c r="C12" s="180"/>
      <c r="D12" s="180"/>
      <c r="E12" s="183"/>
      <c r="F12" s="183"/>
      <c r="G12" s="183"/>
      <c r="H12" s="87"/>
      <c r="I12" s="179"/>
      <c r="J12" s="179"/>
      <c r="K12" s="179"/>
      <c r="L12" s="179"/>
      <c r="M12" s="179"/>
      <c r="N12" s="179"/>
      <c r="O12" s="179"/>
      <c r="P12" s="85"/>
    </row>
    <row r="13" spans="1:18" ht="8.5" customHeight="1" thickBot="1" x14ac:dyDescent="0.4">
      <c r="A13" s="5"/>
      <c r="B13" s="78"/>
      <c r="C13" s="79"/>
      <c r="D13" s="79"/>
      <c r="E13" s="80"/>
      <c r="F13" s="80"/>
      <c r="G13" s="80"/>
      <c r="H13" s="81"/>
      <c r="I13" s="82"/>
      <c r="J13" s="82"/>
      <c r="K13" s="82"/>
      <c r="L13" s="82"/>
      <c r="M13" s="82"/>
      <c r="N13" s="82"/>
      <c r="O13" s="82"/>
      <c r="P13" s="83"/>
    </row>
    <row r="14" spans="1:18" customFormat="1" ht="15" thickBot="1" x14ac:dyDescent="0.4">
      <c r="I14" s="122"/>
      <c r="J14" s="122"/>
      <c r="K14" s="122"/>
      <c r="L14" s="122"/>
    </row>
    <row r="15" spans="1:18" ht="15" customHeight="1" thickBot="1" x14ac:dyDescent="0.4">
      <c r="A15" s="5"/>
      <c r="B15" s="5"/>
      <c r="C15" s="92" t="str">
        <f>IF(Assessment!$C$9=0,"",Assessment!$C$9)</f>
        <v/>
      </c>
      <c r="D15" s="7"/>
      <c r="E15" s="171" t="str">
        <f>IFERROR(INDEX(Lookup!$A$4:$A$8,MATCH(C15,Main,0)),"")</f>
        <v/>
      </c>
      <c r="F15" s="172"/>
      <c r="G15" s="173"/>
      <c r="H15" s="7"/>
      <c r="I15" s="61" t="s">
        <v>28</v>
      </c>
      <c r="J15" s="62" t="str">
        <f>IF(Assessment!C13=0,"",Assessment!C13)</f>
        <v/>
      </c>
      <c r="K15" s="62"/>
      <c r="L15" s="63"/>
      <c r="M15" s="7"/>
      <c r="N15" s="7"/>
      <c r="O15" s="8"/>
      <c r="P15" s="5"/>
    </row>
    <row r="16" spans="1:18" x14ac:dyDescent="0.35">
      <c r="A16" s="5"/>
      <c r="B16" s="5"/>
      <c r="C16" s="9"/>
      <c r="D16" s="5"/>
      <c r="E16" s="5"/>
      <c r="F16" s="10" t="s">
        <v>18</v>
      </c>
      <c r="G16" s="11">
        <f>Assessment!$D$15</f>
        <v>0</v>
      </c>
      <c r="I16" s="10" t="s">
        <v>17</v>
      </c>
      <c r="J16" s="11">
        <f>ROUND(G16*4,0)</f>
        <v>0</v>
      </c>
      <c r="L16" s="5"/>
      <c r="M16" s="5"/>
      <c r="N16" s="5"/>
      <c r="O16" s="12"/>
      <c r="P16" s="5"/>
    </row>
    <row r="17" spans="1:16" x14ac:dyDescent="0.35">
      <c r="A17" s="5"/>
      <c r="B17" s="5"/>
      <c r="C17" s="1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12"/>
      <c r="P17" s="5"/>
    </row>
    <row r="18" spans="1:16" x14ac:dyDescent="0.35">
      <c r="A18" s="5"/>
      <c r="B18" s="5"/>
      <c r="C18" s="13"/>
      <c r="D18" s="6" t="s">
        <v>11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12"/>
      <c r="P18" s="5"/>
    </row>
    <row r="19" spans="1:16" ht="32.15" customHeight="1" x14ac:dyDescent="0.35">
      <c r="A19" s="5"/>
      <c r="B19" s="5"/>
      <c r="C19" s="60">
        <v>1</v>
      </c>
      <c r="D19" s="174" t="str">
        <f>IF(INDEX(Assessment!$F$9:$F$17,MATCH(C19,Assessment!$E$9:$E$17,0))=0,"",INDEX(Assessment!$F$9:$F$17,MATCH(C19,Assessment!$E$9:$E$17,0)))</f>
        <v/>
      </c>
      <c r="E19" s="175"/>
      <c r="F19" s="175"/>
      <c r="G19" s="175"/>
      <c r="H19" s="175"/>
      <c r="I19" s="175"/>
      <c r="J19" s="175"/>
      <c r="K19" s="175"/>
      <c r="L19" s="175"/>
      <c r="M19" s="175"/>
      <c r="N19" s="176"/>
      <c r="O19" s="12"/>
      <c r="P19" s="5"/>
    </row>
    <row r="20" spans="1:16" ht="32.15" customHeight="1" x14ac:dyDescent="0.35">
      <c r="A20" s="5"/>
      <c r="B20" s="5"/>
      <c r="C20" s="60">
        <v>2</v>
      </c>
      <c r="D20" s="174" t="str">
        <f>IF(INDEX(Assessment!$F$9:$F$17,MATCH(C20,Assessment!$E$9:$E$17,0))=0,"",INDEX(Assessment!$F$9:$F$17,MATCH(C20,Assessment!$E$9:$E$17,0)))</f>
        <v/>
      </c>
      <c r="E20" s="175"/>
      <c r="F20" s="175"/>
      <c r="G20" s="175"/>
      <c r="H20" s="175"/>
      <c r="I20" s="175"/>
      <c r="J20" s="175"/>
      <c r="K20" s="175"/>
      <c r="L20" s="175"/>
      <c r="M20" s="175"/>
      <c r="N20" s="176"/>
      <c r="O20" s="12"/>
      <c r="P20" s="5"/>
    </row>
    <row r="21" spans="1:16" ht="32.15" customHeight="1" x14ac:dyDescent="0.35">
      <c r="A21" s="5"/>
      <c r="B21" s="5"/>
      <c r="C21" s="60">
        <v>3</v>
      </c>
      <c r="D21" s="174" t="str">
        <f>IF(INDEX(Assessment!$F$9:$F$17,MATCH(C21,Assessment!$E$9:$E$17,0))=0,"",INDEX(Assessment!$F$9:$F$17,MATCH(C21,Assessment!$E$9:$E$17,0)))</f>
        <v/>
      </c>
      <c r="E21" s="175"/>
      <c r="F21" s="175"/>
      <c r="G21" s="175"/>
      <c r="H21" s="175"/>
      <c r="I21" s="175"/>
      <c r="J21" s="175"/>
      <c r="K21" s="175"/>
      <c r="L21" s="175"/>
      <c r="M21" s="175"/>
      <c r="N21" s="176"/>
      <c r="O21" s="12"/>
      <c r="P21" s="5"/>
    </row>
    <row r="22" spans="1:16" ht="32.15" customHeight="1" x14ac:dyDescent="0.35">
      <c r="A22" s="5"/>
      <c r="B22" s="5"/>
      <c r="C22" s="60">
        <v>4</v>
      </c>
      <c r="D22" s="174" t="str">
        <f>IF(INDEX(Assessment!$F$9:$F$17,MATCH(C22,Assessment!$E$9:$E$17,0))=0,"",INDEX(Assessment!$F$9:$F$17,MATCH(C22,Assessment!$E$9:$E$17,0)))</f>
        <v/>
      </c>
      <c r="E22" s="175"/>
      <c r="F22" s="175"/>
      <c r="G22" s="175"/>
      <c r="H22" s="175"/>
      <c r="I22" s="175"/>
      <c r="J22" s="175"/>
      <c r="K22" s="175"/>
      <c r="L22" s="175"/>
      <c r="M22" s="175"/>
      <c r="N22" s="176"/>
      <c r="O22" s="12"/>
      <c r="P22" s="5"/>
    </row>
    <row r="23" spans="1:16" ht="32.15" customHeight="1" x14ac:dyDescent="0.35">
      <c r="A23" s="5"/>
      <c r="B23" s="5"/>
      <c r="C23" s="60">
        <v>5</v>
      </c>
      <c r="D23" s="174" t="str">
        <f>IF(INDEX(Assessment!$F$9:$F$17,MATCH(C23,Assessment!$E$9:$E$17,0))=0,"",INDEX(Assessment!$F$9:$F$17,MATCH(C23,Assessment!$E$9:$E$17,0)))</f>
        <v/>
      </c>
      <c r="E23" s="175"/>
      <c r="F23" s="175"/>
      <c r="G23" s="175"/>
      <c r="H23" s="175"/>
      <c r="I23" s="175"/>
      <c r="J23" s="175"/>
      <c r="K23" s="175"/>
      <c r="L23" s="175"/>
      <c r="M23" s="175"/>
      <c r="N23" s="176"/>
      <c r="O23" s="12"/>
      <c r="P23" s="5"/>
    </row>
    <row r="24" spans="1:16" ht="32.15" customHeight="1" x14ac:dyDescent="0.35">
      <c r="A24" s="5"/>
      <c r="B24" s="5"/>
      <c r="C24" s="60">
        <v>6</v>
      </c>
      <c r="D24" s="174" t="str">
        <f>IF(INDEX(Assessment!$F$9:$F$17,MATCH(C24,Assessment!$E$9:$E$17,0))=0,"",INDEX(Assessment!$F$9:$F$17,MATCH(C24,Assessment!$E$9:$E$17,0)))</f>
        <v/>
      </c>
      <c r="E24" s="175"/>
      <c r="F24" s="175"/>
      <c r="G24" s="175"/>
      <c r="H24" s="175"/>
      <c r="I24" s="175"/>
      <c r="J24" s="175"/>
      <c r="K24" s="175"/>
      <c r="L24" s="175"/>
      <c r="M24" s="175"/>
      <c r="N24" s="176"/>
      <c r="O24" s="12"/>
      <c r="P24" s="5"/>
    </row>
    <row r="25" spans="1:16" ht="32.15" customHeight="1" x14ac:dyDescent="0.35">
      <c r="A25" s="5"/>
      <c r="B25" s="5"/>
      <c r="C25" s="60">
        <v>7</v>
      </c>
      <c r="D25" s="174" t="str">
        <f>IF(INDEX(Assessment!$F$9:$F$17,MATCH(C25,Assessment!$E$9:$E$17,0))=0,"",INDEX(Assessment!$F$9:$F$17,MATCH(C25,Assessment!$E$9:$E$17,0)))</f>
        <v/>
      </c>
      <c r="E25" s="175"/>
      <c r="F25" s="175"/>
      <c r="G25" s="175"/>
      <c r="H25" s="175"/>
      <c r="I25" s="175"/>
      <c r="J25" s="175"/>
      <c r="K25" s="175"/>
      <c r="L25" s="175"/>
      <c r="M25" s="175"/>
      <c r="N25" s="176"/>
      <c r="O25" s="12"/>
      <c r="P25" s="5"/>
    </row>
    <row r="26" spans="1:16" ht="32.15" customHeight="1" x14ac:dyDescent="0.35">
      <c r="A26" s="5"/>
      <c r="B26" s="5"/>
      <c r="C26" s="14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12"/>
      <c r="P26" s="5"/>
    </row>
    <row r="27" spans="1:16" ht="22" customHeight="1" x14ac:dyDescent="0.35">
      <c r="A27" s="5"/>
      <c r="B27" s="5"/>
      <c r="C27" s="14"/>
      <c r="D27" s="163" t="s">
        <v>29</v>
      </c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2"/>
      <c r="P27" s="5"/>
    </row>
    <row r="28" spans="1:16" ht="32.15" customHeight="1" x14ac:dyDescent="0.35">
      <c r="A28" s="5"/>
      <c r="B28" s="5"/>
      <c r="C28" s="14"/>
      <c r="D28" s="167" t="str">
        <f>IF(Assessment!H9=0,"",Assessment!H9)</f>
        <v/>
      </c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2"/>
      <c r="P28" s="5"/>
    </row>
    <row r="29" spans="1:16" ht="32.15" customHeight="1" x14ac:dyDescent="0.35">
      <c r="A29" s="5"/>
      <c r="B29" s="5"/>
      <c r="C29" s="14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2"/>
      <c r="P29" s="5"/>
    </row>
    <row r="30" spans="1:16" ht="32.15" customHeight="1" x14ac:dyDescent="0.35">
      <c r="A30" s="5"/>
      <c r="B30" s="5"/>
      <c r="C30" s="14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2"/>
      <c r="P30" s="5"/>
    </row>
    <row r="31" spans="1:16" ht="32.15" customHeight="1" x14ac:dyDescent="0.35">
      <c r="A31" s="5"/>
      <c r="B31" s="5"/>
      <c r="C31" s="14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2"/>
      <c r="P31" s="5"/>
    </row>
    <row r="32" spans="1:16" x14ac:dyDescent="0.35">
      <c r="A32" s="5"/>
      <c r="B32" s="5"/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5"/>
      <c r="P32" s="5"/>
    </row>
    <row r="33" spans="1:16" ht="15" thickBot="1" x14ac:dyDescent="0.4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ht="15" customHeight="1" thickBot="1" x14ac:dyDescent="0.4">
      <c r="A34" s="5"/>
      <c r="B34" s="5"/>
      <c r="C34" s="91" t="str">
        <f>IF(Assessment!$C$20=0,"",Assessment!$C$20)</f>
        <v/>
      </c>
      <c r="D34" s="7"/>
      <c r="E34" s="171" t="str">
        <f>IFERROR(INDEX(Lookup!$A$4:$A$8,MATCH(C34,Main,0)),"")</f>
        <v/>
      </c>
      <c r="F34" s="172"/>
      <c r="G34" s="173"/>
      <c r="H34" s="7"/>
      <c r="I34" s="88" t="s">
        <v>28</v>
      </c>
      <c r="J34" s="62" t="str">
        <f>IF(Assessment!C24=0,"",Assessment!C24)</f>
        <v/>
      </c>
      <c r="K34" s="62"/>
      <c r="L34" s="63"/>
      <c r="M34" s="7"/>
      <c r="N34" s="7"/>
      <c r="O34" s="8"/>
      <c r="P34" s="5"/>
    </row>
    <row r="35" spans="1:16" x14ac:dyDescent="0.35">
      <c r="A35" s="5"/>
      <c r="B35" s="5"/>
      <c r="C35" s="9"/>
      <c r="D35" s="5"/>
      <c r="E35" s="5"/>
      <c r="F35" s="10" t="s">
        <v>18</v>
      </c>
      <c r="G35" s="11">
        <f>Assessment!$D$26</f>
        <v>0</v>
      </c>
      <c r="H35" s="5"/>
      <c r="I35" s="10" t="s">
        <v>17</v>
      </c>
      <c r="J35" s="11">
        <f>ROUND(G35*4,0)</f>
        <v>0</v>
      </c>
      <c r="K35" s="5"/>
      <c r="L35" s="5"/>
      <c r="M35" s="5"/>
      <c r="N35" s="5"/>
      <c r="O35" s="12"/>
      <c r="P35" s="5"/>
    </row>
    <row r="36" spans="1:16" x14ac:dyDescent="0.35">
      <c r="A36" s="5"/>
      <c r="B36" s="5"/>
      <c r="C36" s="13"/>
      <c r="D36" s="5"/>
      <c r="E36" s="5"/>
      <c r="G36" s="5"/>
      <c r="H36" s="5"/>
      <c r="I36" s="5"/>
      <c r="J36" s="5"/>
      <c r="K36" s="5"/>
      <c r="L36" s="5"/>
      <c r="M36" s="5"/>
      <c r="N36" s="5"/>
      <c r="O36" s="12"/>
      <c r="P36" s="5"/>
    </row>
    <row r="37" spans="1:16" x14ac:dyDescent="0.35">
      <c r="A37" s="5"/>
      <c r="B37" s="5"/>
      <c r="C37" s="13"/>
      <c r="D37" s="6" t="s">
        <v>11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12"/>
      <c r="P37" s="5"/>
    </row>
    <row r="38" spans="1:16" ht="31.4" customHeight="1" x14ac:dyDescent="0.35">
      <c r="A38" s="5"/>
      <c r="B38" s="5"/>
      <c r="C38" s="60">
        <v>1</v>
      </c>
      <c r="D38" s="174" t="str">
        <f>IF(INDEX(Assessment!$F$20:$F$29,MATCH(C38,Assessment!$E$20:$E$29,0))=0,"",INDEX(Assessment!$F$20:$F$29,MATCH(C38,Assessment!$E$20:$E$29,0)))</f>
        <v/>
      </c>
      <c r="E38" s="175"/>
      <c r="F38" s="175"/>
      <c r="G38" s="175"/>
      <c r="H38" s="175"/>
      <c r="I38" s="175"/>
      <c r="J38" s="175"/>
      <c r="K38" s="175"/>
      <c r="L38" s="175"/>
      <c r="M38" s="175"/>
      <c r="N38" s="176"/>
      <c r="O38" s="12"/>
      <c r="P38" s="5"/>
    </row>
    <row r="39" spans="1:16" ht="31.4" customHeight="1" x14ac:dyDescent="0.35">
      <c r="A39" s="5"/>
      <c r="B39" s="5"/>
      <c r="C39" s="60">
        <v>2</v>
      </c>
      <c r="D39" s="174" t="str">
        <f>IF(INDEX(Assessment!$F$20:$F$29,MATCH(C39,Assessment!$E$20:$E$29,0))=0,"",INDEX(Assessment!$F$20:$F$29,MATCH(C39,Assessment!$E$20:$E$29,0)))</f>
        <v/>
      </c>
      <c r="E39" s="175"/>
      <c r="F39" s="175"/>
      <c r="G39" s="175"/>
      <c r="H39" s="175"/>
      <c r="I39" s="175"/>
      <c r="J39" s="175"/>
      <c r="K39" s="175"/>
      <c r="L39" s="175"/>
      <c r="M39" s="175"/>
      <c r="N39" s="176"/>
      <c r="O39" s="12"/>
      <c r="P39" s="5"/>
    </row>
    <row r="40" spans="1:16" ht="31.4" customHeight="1" x14ac:dyDescent="0.35">
      <c r="A40" s="5"/>
      <c r="B40" s="5"/>
      <c r="C40" s="60">
        <v>3</v>
      </c>
      <c r="D40" s="174" t="str">
        <f>IF(INDEX(Assessment!$F$20:$F$29,MATCH(C40,Assessment!$E$20:$E$29,0))=0,"",INDEX(Assessment!$F$20:$F$29,MATCH(C40,Assessment!$E$20:$E$29,0)))</f>
        <v/>
      </c>
      <c r="E40" s="175"/>
      <c r="F40" s="175"/>
      <c r="G40" s="175"/>
      <c r="H40" s="175"/>
      <c r="I40" s="175"/>
      <c r="J40" s="175"/>
      <c r="K40" s="175"/>
      <c r="L40" s="175"/>
      <c r="M40" s="175"/>
      <c r="N40" s="176"/>
      <c r="O40" s="12"/>
      <c r="P40" s="5"/>
    </row>
    <row r="41" spans="1:16" ht="31.4" customHeight="1" x14ac:dyDescent="0.35">
      <c r="A41" s="5"/>
      <c r="B41" s="5"/>
      <c r="C41" s="60">
        <v>4</v>
      </c>
      <c r="D41" s="174" t="str">
        <f>IF(INDEX(Assessment!$F$20:$F$29,MATCH(C41,Assessment!$E$20:$E$29,0))=0,"",INDEX(Assessment!$F$20:$F$29,MATCH(C41,Assessment!$E$20:$E$29,0)))</f>
        <v/>
      </c>
      <c r="E41" s="175"/>
      <c r="F41" s="175"/>
      <c r="G41" s="175"/>
      <c r="H41" s="175"/>
      <c r="I41" s="175"/>
      <c r="J41" s="175"/>
      <c r="K41" s="175"/>
      <c r="L41" s="175"/>
      <c r="M41" s="175"/>
      <c r="N41" s="176"/>
      <c r="O41" s="12"/>
      <c r="P41" s="5"/>
    </row>
    <row r="42" spans="1:16" ht="31.4" customHeight="1" x14ac:dyDescent="0.35">
      <c r="A42" s="5"/>
      <c r="B42" s="5"/>
      <c r="C42" s="60">
        <v>5</v>
      </c>
      <c r="D42" s="174" t="str">
        <f>IF(INDEX(Assessment!$F$20:$F$29,MATCH(C42,Assessment!$E$20:$E$29,0))=0,"",INDEX(Assessment!$F$20:$F$29,MATCH(C42,Assessment!$E$20:$E$29,0)))</f>
        <v/>
      </c>
      <c r="E42" s="175"/>
      <c r="F42" s="175"/>
      <c r="G42" s="175"/>
      <c r="H42" s="175"/>
      <c r="I42" s="175"/>
      <c r="J42" s="175"/>
      <c r="K42" s="175"/>
      <c r="L42" s="175"/>
      <c r="M42" s="175"/>
      <c r="N42" s="176"/>
      <c r="O42" s="12"/>
      <c r="P42" s="5"/>
    </row>
    <row r="43" spans="1:16" ht="31.4" customHeight="1" x14ac:dyDescent="0.35">
      <c r="A43" s="5"/>
      <c r="B43" s="5"/>
      <c r="C43" s="60">
        <v>6</v>
      </c>
      <c r="D43" s="174" t="str">
        <f>IF(INDEX(Assessment!$F$20:$F$29,MATCH(C43,Assessment!$E$20:$E$29,0))=0,"",INDEX(Assessment!$F$20:$F$29,MATCH(C43,Assessment!$E$20:$E$29,0)))</f>
        <v/>
      </c>
      <c r="E43" s="175"/>
      <c r="F43" s="175"/>
      <c r="G43" s="175"/>
      <c r="H43" s="175"/>
      <c r="I43" s="175"/>
      <c r="J43" s="175"/>
      <c r="K43" s="175"/>
      <c r="L43" s="175"/>
      <c r="M43" s="175"/>
      <c r="N43" s="176"/>
      <c r="O43" s="12"/>
      <c r="P43" s="5"/>
    </row>
    <row r="44" spans="1:16" ht="31.4" customHeight="1" x14ac:dyDescent="0.35">
      <c r="A44" s="5"/>
      <c r="B44" s="5"/>
      <c r="C44" s="60">
        <v>7</v>
      </c>
      <c r="D44" s="174" t="str">
        <f>IF(INDEX(Assessment!$F$20:$F$29,MATCH(C44,Assessment!$E$20:$E$29,0))=0,"",INDEX(Assessment!$F$20:$F$29,MATCH(C44,Assessment!$E$20:$E$29,0)))</f>
        <v/>
      </c>
      <c r="E44" s="175"/>
      <c r="F44" s="175"/>
      <c r="G44" s="175"/>
      <c r="H44" s="175"/>
      <c r="I44" s="175"/>
      <c r="J44" s="175"/>
      <c r="K44" s="175"/>
      <c r="L44" s="175"/>
      <c r="M44" s="175"/>
      <c r="N44" s="176"/>
      <c r="O44" s="12"/>
      <c r="P44" s="5"/>
    </row>
    <row r="45" spans="1:16" ht="31.4" customHeight="1" x14ac:dyDescent="0.35">
      <c r="A45" s="5"/>
      <c r="B45" s="5"/>
      <c r="C45" s="14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67"/>
      <c r="O45" s="12"/>
      <c r="P45" s="5"/>
    </row>
    <row r="46" spans="1:16" ht="23.15" customHeight="1" x14ac:dyDescent="0.35">
      <c r="A46" s="5"/>
      <c r="B46" s="5"/>
      <c r="C46" s="14"/>
      <c r="D46" s="163" t="s">
        <v>29</v>
      </c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2"/>
      <c r="P46" s="5"/>
    </row>
    <row r="47" spans="1:16" ht="31.4" customHeight="1" x14ac:dyDescent="0.35">
      <c r="A47" s="5"/>
      <c r="B47" s="5"/>
      <c r="C47" s="14"/>
      <c r="D47" s="167" t="str">
        <f>IF(Assessment!H20=0,"",Assessment!H20)</f>
        <v/>
      </c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2"/>
      <c r="P47" s="5"/>
    </row>
    <row r="48" spans="1:16" ht="31.4" customHeight="1" x14ac:dyDescent="0.35">
      <c r="A48" s="5"/>
      <c r="B48" s="5"/>
      <c r="C48" s="14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2"/>
      <c r="P48" s="5"/>
    </row>
    <row r="49" spans="1:16" ht="31.4" customHeight="1" x14ac:dyDescent="0.35">
      <c r="A49" s="5"/>
      <c r="B49" s="5"/>
      <c r="C49" s="14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2"/>
      <c r="P49" s="5"/>
    </row>
    <row r="50" spans="1:16" ht="31.4" customHeight="1" x14ac:dyDescent="0.35">
      <c r="A50" s="5"/>
      <c r="B50" s="5"/>
      <c r="C50" s="14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2"/>
      <c r="P50" s="5"/>
    </row>
    <row r="51" spans="1:16" x14ac:dyDescent="0.35">
      <c r="A51" s="5"/>
      <c r="B51" s="5"/>
      <c r="C51" s="16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5"/>
      <c r="P51" s="5"/>
    </row>
    <row r="52" spans="1:16" ht="15" thickBot="1" x14ac:dyDescent="0.4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spans="1:16" ht="15" thickBot="1" x14ac:dyDescent="0.4">
      <c r="A53" s="5"/>
      <c r="B53" s="5"/>
      <c r="C53" s="91" t="str">
        <f>IF(Assessment!$C$31=0,"",Assessment!$C$31)</f>
        <v/>
      </c>
      <c r="D53" s="7"/>
      <c r="E53" s="171" t="str">
        <f>IFERROR(INDEX(Lookup!$A$4:$A$8,MATCH(C53,Main,0)),"")</f>
        <v/>
      </c>
      <c r="F53" s="172"/>
      <c r="G53" s="173"/>
      <c r="H53" s="7"/>
      <c r="I53" s="88" t="s">
        <v>28</v>
      </c>
      <c r="J53" s="62" t="str">
        <f>IF(Assessment!C35=0,"",Assessment!C35)</f>
        <v/>
      </c>
      <c r="K53" s="62"/>
      <c r="L53" s="63"/>
      <c r="M53" s="7"/>
      <c r="N53" s="7"/>
      <c r="O53" s="8"/>
      <c r="P53" s="5"/>
    </row>
    <row r="54" spans="1:16" x14ac:dyDescent="0.35">
      <c r="A54" s="5"/>
      <c r="B54" s="5"/>
      <c r="C54" s="9"/>
      <c r="D54" s="5"/>
      <c r="E54" s="5"/>
      <c r="F54" s="10" t="s">
        <v>18</v>
      </c>
      <c r="G54" s="11">
        <f>Assessment!$D$37</f>
        <v>0</v>
      </c>
      <c r="H54" s="5"/>
      <c r="I54" s="10" t="s">
        <v>17</v>
      </c>
      <c r="J54" s="11">
        <f>ROUND(G54*4,0)</f>
        <v>0</v>
      </c>
      <c r="K54" s="5"/>
      <c r="L54" s="5"/>
      <c r="M54" s="5"/>
      <c r="N54" s="5"/>
      <c r="O54" s="12"/>
      <c r="P54" s="5"/>
    </row>
    <row r="55" spans="1:16" x14ac:dyDescent="0.35">
      <c r="A55" s="5"/>
      <c r="B55" s="5"/>
      <c r="C55" s="13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12"/>
      <c r="P55" s="5"/>
    </row>
    <row r="56" spans="1:16" x14ac:dyDescent="0.35">
      <c r="A56" s="5"/>
      <c r="B56" s="5"/>
      <c r="C56" s="13"/>
      <c r="D56" s="6" t="s">
        <v>11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12"/>
      <c r="P56" s="5"/>
    </row>
    <row r="57" spans="1:16" ht="32.15" customHeight="1" x14ac:dyDescent="0.35">
      <c r="A57" s="5"/>
      <c r="B57" s="5"/>
      <c r="C57" s="60">
        <v>1</v>
      </c>
      <c r="D57" s="168" t="str">
        <f>IF(INDEX(Assessment!$F$31:$F$40,MATCH(C57,Assessment!$E$31:$E$40,0))=0,"",INDEX(Assessment!$F$31:$F$40,MATCH(C57,Assessment!$E$31:$E$40,0)))</f>
        <v/>
      </c>
      <c r="E57" s="169"/>
      <c r="F57" s="169"/>
      <c r="G57" s="169"/>
      <c r="H57" s="169"/>
      <c r="I57" s="169"/>
      <c r="J57" s="169"/>
      <c r="K57" s="169"/>
      <c r="L57" s="169"/>
      <c r="M57" s="169"/>
      <c r="N57" s="170"/>
      <c r="O57" s="12"/>
      <c r="P57" s="5"/>
    </row>
    <row r="58" spans="1:16" ht="32.15" customHeight="1" x14ac:dyDescent="0.35">
      <c r="A58" s="5"/>
      <c r="B58" s="5"/>
      <c r="C58" s="60">
        <v>2</v>
      </c>
      <c r="D58" s="168" t="str">
        <f>IF(INDEX(Assessment!$F$31:$F$40,MATCH(C58,Assessment!$E$31:$E$40,0))=0,"",INDEX(Assessment!$F$31:$F$40,MATCH(C58,Assessment!$E$31:$E$40,0)))</f>
        <v/>
      </c>
      <c r="E58" s="169"/>
      <c r="F58" s="169"/>
      <c r="G58" s="169"/>
      <c r="H58" s="169"/>
      <c r="I58" s="169"/>
      <c r="J58" s="169"/>
      <c r="K58" s="169"/>
      <c r="L58" s="169"/>
      <c r="M58" s="169"/>
      <c r="N58" s="170"/>
      <c r="O58" s="12"/>
      <c r="P58" s="5"/>
    </row>
    <row r="59" spans="1:16" ht="32.15" customHeight="1" x14ac:dyDescent="0.35">
      <c r="A59" s="5"/>
      <c r="B59" s="5"/>
      <c r="C59" s="60">
        <v>3</v>
      </c>
      <c r="D59" s="168" t="str">
        <f>IF(INDEX(Assessment!$F$31:$F$40,MATCH(C59,Assessment!$E$31:$E$40,0))=0,"",INDEX(Assessment!$F$31:$F$40,MATCH(C59,Assessment!$E$31:$E$40,0)))</f>
        <v/>
      </c>
      <c r="E59" s="169"/>
      <c r="F59" s="169"/>
      <c r="G59" s="169"/>
      <c r="H59" s="169"/>
      <c r="I59" s="169"/>
      <c r="J59" s="169"/>
      <c r="K59" s="169"/>
      <c r="L59" s="169"/>
      <c r="M59" s="169"/>
      <c r="N59" s="170"/>
      <c r="O59" s="12"/>
      <c r="P59" s="5"/>
    </row>
    <row r="60" spans="1:16" ht="32.15" customHeight="1" x14ac:dyDescent="0.35">
      <c r="A60" s="5"/>
      <c r="B60" s="5"/>
      <c r="C60" s="60">
        <v>4</v>
      </c>
      <c r="D60" s="168" t="str">
        <f>IF(INDEX(Assessment!$F$31:$F$40,MATCH(C60,Assessment!$E$31:$E$40,0))=0,"",INDEX(Assessment!$F$31:$F$40,MATCH(C60,Assessment!$E$31:$E$40,0)))</f>
        <v/>
      </c>
      <c r="E60" s="169"/>
      <c r="F60" s="169"/>
      <c r="G60" s="169"/>
      <c r="H60" s="169"/>
      <c r="I60" s="169"/>
      <c r="J60" s="169"/>
      <c r="K60" s="169"/>
      <c r="L60" s="169"/>
      <c r="M60" s="169"/>
      <c r="N60" s="170"/>
      <c r="O60" s="12"/>
      <c r="P60" s="5"/>
    </row>
    <row r="61" spans="1:16" ht="32.15" customHeight="1" x14ac:dyDescent="0.35">
      <c r="A61" s="5"/>
      <c r="B61" s="5"/>
      <c r="C61" s="60">
        <v>5</v>
      </c>
      <c r="D61" s="168" t="str">
        <f>IF(INDEX(Assessment!$F$31:$F$40,MATCH(C61,Assessment!$E$31:$E$40,0))=0,"",INDEX(Assessment!$F$31:$F$40,MATCH(C61,Assessment!$E$31:$E$40,0)))</f>
        <v/>
      </c>
      <c r="E61" s="169"/>
      <c r="F61" s="169"/>
      <c r="G61" s="169"/>
      <c r="H61" s="169"/>
      <c r="I61" s="169"/>
      <c r="J61" s="169"/>
      <c r="K61" s="169"/>
      <c r="L61" s="169"/>
      <c r="M61" s="169"/>
      <c r="N61" s="170"/>
      <c r="O61" s="12"/>
      <c r="P61" s="5"/>
    </row>
    <row r="62" spans="1:16" ht="32.15" customHeight="1" x14ac:dyDescent="0.35">
      <c r="A62" s="5"/>
      <c r="B62" s="5"/>
      <c r="C62" s="60">
        <v>6</v>
      </c>
      <c r="D62" s="168" t="str">
        <f>IF(INDEX(Assessment!$F$31:$F$40,MATCH(C62,Assessment!$E$31:$E$40,0))=0,"",INDEX(Assessment!$F$31:$F$40,MATCH(C62,Assessment!$E$31:$E$40,0)))</f>
        <v/>
      </c>
      <c r="E62" s="169"/>
      <c r="F62" s="169"/>
      <c r="G62" s="169"/>
      <c r="H62" s="169"/>
      <c r="I62" s="169"/>
      <c r="J62" s="169"/>
      <c r="K62" s="169"/>
      <c r="L62" s="169"/>
      <c r="M62" s="169"/>
      <c r="N62" s="170"/>
      <c r="O62" s="12"/>
      <c r="P62" s="5"/>
    </row>
    <row r="63" spans="1:16" ht="32.15" customHeight="1" x14ac:dyDescent="0.35">
      <c r="A63" s="5"/>
      <c r="B63" s="5"/>
      <c r="C63" s="60">
        <v>7</v>
      </c>
      <c r="D63" s="168" t="str">
        <f>IF(INDEX(Assessment!$F$31:$F$40,MATCH(C63,Assessment!$E$31:$E$40,0))=0,"",INDEX(Assessment!$F$31:$F$40,MATCH(C63,Assessment!$E$31:$E$40,0)))</f>
        <v/>
      </c>
      <c r="E63" s="169"/>
      <c r="F63" s="169"/>
      <c r="G63" s="169"/>
      <c r="H63" s="169"/>
      <c r="I63" s="169"/>
      <c r="J63" s="169"/>
      <c r="K63" s="169"/>
      <c r="L63" s="169"/>
      <c r="M63" s="169"/>
      <c r="N63" s="170"/>
      <c r="O63" s="12"/>
      <c r="P63" s="5"/>
    </row>
    <row r="64" spans="1:16" ht="32.15" customHeight="1" x14ac:dyDescent="0.35">
      <c r="A64" s="5"/>
      <c r="B64" s="5"/>
      <c r="C64" s="14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12"/>
      <c r="P64" s="5"/>
    </row>
    <row r="65" spans="1:16" ht="32.15" customHeight="1" x14ac:dyDescent="0.35">
      <c r="A65" s="5"/>
      <c r="B65" s="5"/>
      <c r="C65" s="14"/>
      <c r="D65" s="165" t="s">
        <v>29</v>
      </c>
      <c r="E65" s="165"/>
      <c r="F65" s="165"/>
      <c r="G65" s="165"/>
      <c r="H65" s="165"/>
      <c r="I65" s="165"/>
      <c r="J65" s="165"/>
      <c r="K65" s="165"/>
      <c r="L65" s="165"/>
      <c r="M65" s="165"/>
      <c r="N65" s="165"/>
      <c r="O65" s="12"/>
      <c r="P65" s="5"/>
    </row>
    <row r="66" spans="1:16" ht="32.15" customHeight="1" x14ac:dyDescent="0.35">
      <c r="A66" s="5"/>
      <c r="B66" s="5"/>
      <c r="C66" s="14"/>
      <c r="D66" s="166" t="str">
        <f>IF(Assessment!H31=0,"",Assessment!H31)</f>
        <v/>
      </c>
      <c r="E66" s="166"/>
      <c r="F66" s="166"/>
      <c r="G66" s="166"/>
      <c r="H66" s="166"/>
      <c r="I66" s="166"/>
      <c r="J66" s="166"/>
      <c r="K66" s="166"/>
      <c r="L66" s="166"/>
      <c r="M66" s="166"/>
      <c r="N66" s="166"/>
      <c r="O66" s="12"/>
      <c r="P66" s="5"/>
    </row>
    <row r="67" spans="1:16" ht="32.15" customHeight="1" x14ac:dyDescent="0.35">
      <c r="A67" s="5"/>
      <c r="B67" s="5"/>
      <c r="C67" s="14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2"/>
      <c r="P67" s="5"/>
    </row>
    <row r="68" spans="1:16" ht="32.15" customHeight="1" x14ac:dyDescent="0.35">
      <c r="A68" s="5"/>
      <c r="B68" s="5"/>
      <c r="C68" s="14"/>
      <c r="D68" s="166"/>
      <c r="E68" s="166"/>
      <c r="F68" s="166"/>
      <c r="G68" s="166"/>
      <c r="H68" s="166"/>
      <c r="I68" s="166"/>
      <c r="J68" s="166"/>
      <c r="K68" s="166"/>
      <c r="L68" s="166"/>
      <c r="M68" s="166"/>
      <c r="N68" s="166"/>
      <c r="O68" s="12"/>
      <c r="P68" s="5"/>
    </row>
    <row r="69" spans="1:16" ht="32.15" customHeight="1" x14ac:dyDescent="0.35">
      <c r="A69" s="5"/>
      <c r="B69" s="5"/>
      <c r="C69" s="14"/>
      <c r="D69" s="166"/>
      <c r="E69" s="166"/>
      <c r="F69" s="166"/>
      <c r="G69" s="166"/>
      <c r="H69" s="166"/>
      <c r="I69" s="166"/>
      <c r="J69" s="166"/>
      <c r="K69" s="166"/>
      <c r="L69" s="166"/>
      <c r="M69" s="166"/>
      <c r="N69" s="166"/>
      <c r="O69" s="12"/>
      <c r="P69" s="5"/>
    </row>
    <row r="70" spans="1:16" x14ac:dyDescent="0.35">
      <c r="A70" s="5"/>
      <c r="B70" s="5"/>
      <c r="C70" s="16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5"/>
      <c r="P70" s="5"/>
    </row>
    <row r="71" spans="1:16" ht="15" thickBot="1" x14ac:dyDescent="0.4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</row>
    <row r="72" spans="1:16" ht="15" customHeight="1" thickBot="1" x14ac:dyDescent="0.4">
      <c r="A72" s="5"/>
      <c r="B72" s="5"/>
      <c r="C72" s="91" t="str">
        <f>IF(Assessment!$C$42=0,"",Assessment!$C$42)</f>
        <v/>
      </c>
      <c r="D72" s="7"/>
      <c r="E72" s="171" t="str">
        <f>IFERROR(INDEX(Lookup!$A$4:$A$8,MATCH(C72,Main,0)),"")</f>
        <v/>
      </c>
      <c r="F72" s="172"/>
      <c r="G72" s="173"/>
      <c r="H72" s="7"/>
      <c r="I72" s="88" t="s">
        <v>28</v>
      </c>
      <c r="J72" s="62" t="str">
        <f>IF(Assessment!C46=0,"",Assessment!C46)</f>
        <v/>
      </c>
      <c r="K72" s="62"/>
      <c r="L72" s="63"/>
      <c r="M72" s="7"/>
      <c r="N72" s="7"/>
      <c r="O72" s="8"/>
      <c r="P72" s="5"/>
    </row>
    <row r="73" spans="1:16" x14ac:dyDescent="0.35">
      <c r="A73" s="5"/>
      <c r="B73" s="5"/>
      <c r="C73" s="9"/>
      <c r="D73" s="5"/>
      <c r="E73" s="5"/>
      <c r="F73" s="10" t="s">
        <v>18</v>
      </c>
      <c r="G73" s="11">
        <f>Assessment!$D$48</f>
        <v>0</v>
      </c>
      <c r="H73" s="5"/>
      <c r="I73" s="10" t="s">
        <v>17</v>
      </c>
      <c r="J73" s="11">
        <f>ROUND(G73*4,0)</f>
        <v>0</v>
      </c>
      <c r="K73" s="5"/>
      <c r="L73" s="5"/>
      <c r="M73" s="5"/>
      <c r="N73" s="5"/>
      <c r="O73" s="12"/>
      <c r="P73" s="5"/>
    </row>
    <row r="74" spans="1:16" x14ac:dyDescent="0.35">
      <c r="A74" s="5"/>
      <c r="B74" s="5"/>
      <c r="C74" s="13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12"/>
      <c r="P74" s="5"/>
    </row>
    <row r="75" spans="1:16" x14ac:dyDescent="0.35">
      <c r="A75" s="5"/>
      <c r="B75" s="5"/>
      <c r="C75" s="13"/>
      <c r="D75" s="6" t="s">
        <v>11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12"/>
      <c r="P75" s="5"/>
    </row>
    <row r="76" spans="1:16" ht="32.15" customHeight="1" x14ac:dyDescent="0.35">
      <c r="A76" s="5"/>
      <c r="B76" s="5"/>
      <c r="C76" s="60">
        <v>1</v>
      </c>
      <c r="D76" s="168" t="str">
        <f>IF(INDEX(Assessment!$F$42:$F$49,MATCH(C76,Assessment!$E$41:$E$49,0))=0,"",INDEX(Assessment!$F$42:$F$49,MATCH(C76,Assessment!$E$41:$E$49,0)))</f>
        <v/>
      </c>
      <c r="E76" s="169"/>
      <c r="F76" s="169"/>
      <c r="G76" s="169"/>
      <c r="H76" s="169"/>
      <c r="I76" s="169"/>
      <c r="J76" s="169"/>
      <c r="K76" s="169"/>
      <c r="L76" s="169"/>
      <c r="M76" s="169"/>
      <c r="N76" s="170"/>
      <c r="O76" s="12"/>
      <c r="P76" s="5"/>
    </row>
    <row r="77" spans="1:16" ht="32.15" customHeight="1" x14ac:dyDescent="0.35">
      <c r="A77" s="5"/>
      <c r="B77" s="5"/>
      <c r="C77" s="60">
        <v>2</v>
      </c>
      <c r="D77" s="168" t="str">
        <f>IF(INDEX(Assessment!$F$42:$F$49,MATCH(C77,Assessment!$E$41:$E$49,0))=0,"",INDEX(Assessment!$F$42:$F$49,MATCH(C77,Assessment!$E$41:$E$49,0)))</f>
        <v/>
      </c>
      <c r="E77" s="169"/>
      <c r="F77" s="169"/>
      <c r="G77" s="169"/>
      <c r="H77" s="169"/>
      <c r="I77" s="169"/>
      <c r="J77" s="169"/>
      <c r="K77" s="169"/>
      <c r="L77" s="169"/>
      <c r="M77" s="169"/>
      <c r="N77" s="170"/>
      <c r="O77" s="12"/>
      <c r="P77" s="5"/>
    </row>
    <row r="78" spans="1:16" ht="32.15" customHeight="1" x14ac:dyDescent="0.35">
      <c r="A78" s="5"/>
      <c r="B78" s="5"/>
      <c r="C78" s="60">
        <v>3</v>
      </c>
      <c r="D78" s="168" t="str">
        <f>IF(INDEX(Assessment!$F$42:$F$49,MATCH(C78,Assessment!$E$41:$E$49,0))=0,"",INDEX(Assessment!$F$42:$F$49,MATCH(C78,Assessment!$E$41:$E$49,0)))</f>
        <v/>
      </c>
      <c r="E78" s="169"/>
      <c r="F78" s="169"/>
      <c r="G78" s="169"/>
      <c r="H78" s="169"/>
      <c r="I78" s="169"/>
      <c r="J78" s="169"/>
      <c r="K78" s="169"/>
      <c r="L78" s="169"/>
      <c r="M78" s="169"/>
      <c r="N78" s="170"/>
      <c r="O78" s="12"/>
      <c r="P78" s="5"/>
    </row>
    <row r="79" spans="1:16" ht="32.15" customHeight="1" x14ac:dyDescent="0.35">
      <c r="A79" s="5"/>
      <c r="B79" s="5"/>
      <c r="C79" s="60">
        <v>4</v>
      </c>
      <c r="D79" s="168" t="str">
        <f>IF(INDEX(Assessment!$F$42:$F$49,MATCH(C79,Assessment!$E$41:$E$49,0))=0,"",INDEX(Assessment!$F$42:$F$49,MATCH(C79,Assessment!$E$41:$E$49,0)))</f>
        <v/>
      </c>
      <c r="E79" s="169"/>
      <c r="F79" s="169"/>
      <c r="G79" s="169"/>
      <c r="H79" s="169"/>
      <c r="I79" s="169"/>
      <c r="J79" s="169"/>
      <c r="K79" s="169"/>
      <c r="L79" s="169"/>
      <c r="M79" s="169"/>
      <c r="N79" s="170"/>
      <c r="O79" s="12"/>
      <c r="P79" s="5"/>
    </row>
    <row r="80" spans="1:16" ht="32.15" customHeight="1" x14ac:dyDescent="0.35">
      <c r="A80" s="5"/>
      <c r="B80" s="5"/>
      <c r="C80" s="60">
        <v>5</v>
      </c>
      <c r="D80" s="168" t="str">
        <f>IF(INDEX(Assessment!$F$42:$F$49,MATCH(C80,Assessment!$E$41:$E$49,0))=0,"",INDEX(Assessment!$F$42:$F$49,MATCH(C80,Assessment!$E$41:$E$49,0)))</f>
        <v/>
      </c>
      <c r="E80" s="169"/>
      <c r="F80" s="169"/>
      <c r="G80" s="169"/>
      <c r="H80" s="169"/>
      <c r="I80" s="169"/>
      <c r="J80" s="169"/>
      <c r="K80" s="169"/>
      <c r="L80" s="169"/>
      <c r="M80" s="169"/>
      <c r="N80" s="170"/>
      <c r="O80" s="12"/>
      <c r="P80" s="5"/>
    </row>
    <row r="81" spans="1:16" ht="32.15" customHeight="1" x14ac:dyDescent="0.35">
      <c r="A81" s="5"/>
      <c r="B81" s="5"/>
      <c r="C81" s="60">
        <v>6</v>
      </c>
      <c r="D81" s="168" t="str">
        <f>IF(INDEX(Assessment!$F$42:$F$49,MATCH(C81,Assessment!$E$41:$E$49,0))=0,"",INDEX(Assessment!$F$42:$F$49,MATCH(C81,Assessment!$E$41:$E$49,0)))</f>
        <v/>
      </c>
      <c r="E81" s="169"/>
      <c r="F81" s="169"/>
      <c r="G81" s="169"/>
      <c r="H81" s="169"/>
      <c r="I81" s="169"/>
      <c r="J81" s="169"/>
      <c r="K81" s="169"/>
      <c r="L81" s="169"/>
      <c r="M81" s="169"/>
      <c r="N81" s="170"/>
      <c r="O81" s="12"/>
      <c r="P81" s="5"/>
    </row>
    <row r="82" spans="1:16" ht="32.15" customHeight="1" x14ac:dyDescent="0.35">
      <c r="A82" s="5"/>
      <c r="B82" s="5"/>
      <c r="C82" s="60">
        <v>7</v>
      </c>
      <c r="D82" s="168" t="str">
        <f>IF(INDEX(Assessment!$F$42:$F$49,MATCH(C82,Assessment!$E$41:$E$49,0))=0,"",INDEX(Assessment!$F$42:$F$49,MATCH(C82,Assessment!$E$41:$E$49,0)))</f>
        <v/>
      </c>
      <c r="E82" s="169"/>
      <c r="F82" s="169"/>
      <c r="G82" s="169"/>
      <c r="H82" s="169"/>
      <c r="I82" s="169"/>
      <c r="J82" s="169"/>
      <c r="K82" s="169"/>
      <c r="L82" s="169"/>
      <c r="M82" s="169"/>
      <c r="N82" s="170"/>
      <c r="O82" s="12"/>
      <c r="P82" s="5"/>
    </row>
    <row r="83" spans="1:16" ht="32.15" customHeight="1" x14ac:dyDescent="0.35">
      <c r="A83" s="5"/>
      <c r="B83" s="5"/>
      <c r="C83" s="14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12"/>
      <c r="P83" s="5"/>
    </row>
    <row r="84" spans="1:16" ht="32.15" customHeight="1" x14ac:dyDescent="0.35">
      <c r="A84" s="5"/>
      <c r="B84" s="5"/>
      <c r="C84" s="14"/>
      <c r="D84" s="165" t="s">
        <v>29</v>
      </c>
      <c r="E84" s="165"/>
      <c r="F84" s="165"/>
      <c r="G84" s="165"/>
      <c r="H84" s="165"/>
      <c r="I84" s="165"/>
      <c r="J84" s="165"/>
      <c r="K84" s="165"/>
      <c r="L84" s="165"/>
      <c r="M84" s="165"/>
      <c r="N84" s="165"/>
      <c r="O84" s="12"/>
      <c r="P84" s="5"/>
    </row>
    <row r="85" spans="1:16" ht="32.15" customHeight="1" x14ac:dyDescent="0.35">
      <c r="A85" s="5"/>
      <c r="B85" s="5"/>
      <c r="C85" s="14"/>
      <c r="D85" s="166" t="str">
        <f>IF(Assessment!H42=0,"",Assessment!H42)</f>
        <v/>
      </c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2"/>
      <c r="P85" s="5"/>
    </row>
    <row r="86" spans="1:16" ht="32.15" customHeight="1" x14ac:dyDescent="0.35">
      <c r="A86" s="5"/>
      <c r="B86" s="5"/>
      <c r="C86" s="14"/>
      <c r="D86" s="166"/>
      <c r="E86" s="166"/>
      <c r="F86" s="166"/>
      <c r="G86" s="166"/>
      <c r="H86" s="166"/>
      <c r="I86" s="166"/>
      <c r="J86" s="166"/>
      <c r="K86" s="166"/>
      <c r="L86" s="166"/>
      <c r="M86" s="166"/>
      <c r="N86" s="166"/>
      <c r="O86" s="12"/>
      <c r="P86" s="5"/>
    </row>
    <row r="87" spans="1:16" ht="32.15" customHeight="1" x14ac:dyDescent="0.35">
      <c r="A87" s="5"/>
      <c r="B87" s="5"/>
      <c r="C87" s="14"/>
      <c r="D87" s="166"/>
      <c r="E87" s="166"/>
      <c r="F87" s="166"/>
      <c r="G87" s="166"/>
      <c r="H87" s="166"/>
      <c r="I87" s="166"/>
      <c r="J87" s="166"/>
      <c r="K87" s="166"/>
      <c r="L87" s="166"/>
      <c r="M87" s="166"/>
      <c r="N87" s="166"/>
      <c r="O87" s="12"/>
      <c r="P87" s="5"/>
    </row>
    <row r="88" spans="1:16" ht="32.15" customHeight="1" x14ac:dyDescent="0.35">
      <c r="A88" s="5"/>
      <c r="B88" s="5"/>
      <c r="C88" s="14"/>
      <c r="D88" s="166"/>
      <c r="E88" s="166"/>
      <c r="F88" s="166"/>
      <c r="G88" s="166"/>
      <c r="H88" s="166"/>
      <c r="I88" s="166"/>
      <c r="J88" s="166"/>
      <c r="K88" s="166"/>
      <c r="L88" s="166"/>
      <c r="M88" s="166"/>
      <c r="N88" s="166"/>
      <c r="O88" s="12"/>
      <c r="P88" s="5"/>
    </row>
    <row r="89" spans="1:16" x14ac:dyDescent="0.35">
      <c r="A89" s="5"/>
      <c r="B89" s="5"/>
      <c r="C89" s="16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5"/>
      <c r="P89" s="5"/>
    </row>
    <row r="90" spans="1:16" s="5" customFormat="1" x14ac:dyDescent="0.35"/>
    <row r="91" spans="1:16" s="5" customFormat="1" x14ac:dyDescent="0.35"/>
    <row r="92" spans="1:16" s="5" customFormat="1" x14ac:dyDescent="0.35"/>
    <row r="93" spans="1:16" s="5" customFormat="1" x14ac:dyDescent="0.35"/>
    <row r="94" spans="1:16" s="5" customFormat="1" x14ac:dyDescent="0.35"/>
    <row r="95" spans="1:16" s="5" customFormat="1" x14ac:dyDescent="0.35"/>
    <row r="96" spans="1:16" s="5" customFormat="1" x14ac:dyDescent="0.35"/>
    <row r="97" s="5" customFormat="1" x14ac:dyDescent="0.35"/>
    <row r="98" s="5" customFormat="1" x14ac:dyDescent="0.35"/>
    <row r="99" s="5" customFormat="1" x14ac:dyDescent="0.35"/>
    <row r="100" s="5" customFormat="1" x14ac:dyDescent="0.35"/>
    <row r="101" s="5" customFormat="1" x14ac:dyDescent="0.35"/>
    <row r="102" s="5" customFormat="1" x14ac:dyDescent="0.35"/>
    <row r="103" s="5" customFormat="1" x14ac:dyDescent="0.35"/>
    <row r="104" s="5" customFormat="1" x14ac:dyDescent="0.35"/>
    <row r="105" s="5" customFormat="1" x14ac:dyDescent="0.35"/>
    <row r="106" s="5" customFormat="1" x14ac:dyDescent="0.35"/>
    <row r="107" s="5" customFormat="1" x14ac:dyDescent="0.35"/>
    <row r="108" s="5" customFormat="1" x14ac:dyDescent="0.35"/>
    <row r="109" s="5" customFormat="1" x14ac:dyDescent="0.35"/>
    <row r="110" s="5" customFormat="1" x14ac:dyDescent="0.35"/>
    <row r="111" s="5" customFormat="1" x14ac:dyDescent="0.35"/>
    <row r="112" s="5" customFormat="1" x14ac:dyDescent="0.35"/>
    <row r="113" s="5" customFormat="1" x14ac:dyDescent="0.35"/>
    <row r="114" s="5" customFormat="1" x14ac:dyDescent="0.35"/>
    <row r="115" s="5" customFormat="1" x14ac:dyDescent="0.35"/>
    <row r="116" s="5" customFormat="1" x14ac:dyDescent="0.35"/>
    <row r="117" s="5" customFormat="1" x14ac:dyDescent="0.35"/>
    <row r="118" s="5" customFormat="1" x14ac:dyDescent="0.35"/>
    <row r="119" s="5" customFormat="1" x14ac:dyDescent="0.35"/>
    <row r="120" s="5" customFormat="1" x14ac:dyDescent="0.35"/>
    <row r="121" s="5" customFormat="1" x14ac:dyDescent="0.35"/>
    <row r="122" s="5" customFormat="1" x14ac:dyDescent="0.35"/>
    <row r="123" s="5" customFormat="1" x14ac:dyDescent="0.35"/>
    <row r="124" s="5" customFormat="1" x14ac:dyDescent="0.35"/>
    <row r="125" s="5" customFormat="1" x14ac:dyDescent="0.35"/>
    <row r="126" s="5" customFormat="1" x14ac:dyDescent="0.35"/>
    <row r="127" s="5" customFormat="1" x14ac:dyDescent="0.35"/>
    <row r="128" s="5" customFormat="1" x14ac:dyDescent="0.35"/>
    <row r="129" s="5" customFormat="1" x14ac:dyDescent="0.35"/>
    <row r="130" s="5" customFormat="1" x14ac:dyDescent="0.35"/>
    <row r="131" s="5" customFormat="1" x14ac:dyDescent="0.35"/>
    <row r="132" s="5" customFormat="1" x14ac:dyDescent="0.35"/>
    <row r="133" s="5" customFormat="1" x14ac:dyDescent="0.35"/>
    <row r="134" s="5" customFormat="1" x14ac:dyDescent="0.35"/>
    <row r="135" s="5" customFormat="1" x14ac:dyDescent="0.35"/>
    <row r="136" s="5" customFormat="1" x14ac:dyDescent="0.35"/>
    <row r="137" s="5" customFormat="1" x14ac:dyDescent="0.35"/>
    <row r="138" s="5" customFormat="1" x14ac:dyDescent="0.35"/>
    <row r="139" s="5" customFormat="1" x14ac:dyDescent="0.35"/>
    <row r="140" s="5" customFormat="1" x14ac:dyDescent="0.35"/>
    <row r="141" s="5" customFormat="1" x14ac:dyDescent="0.35"/>
    <row r="142" s="5" customFormat="1" x14ac:dyDescent="0.35"/>
    <row r="143" s="5" customFormat="1" x14ac:dyDescent="0.35"/>
    <row r="144" s="5" customFormat="1" x14ac:dyDescent="0.35"/>
    <row r="145" s="5" customFormat="1" x14ac:dyDescent="0.35"/>
    <row r="146" s="5" customFormat="1" x14ac:dyDescent="0.35"/>
    <row r="147" s="5" customFormat="1" x14ac:dyDescent="0.35"/>
    <row r="148" s="5" customFormat="1" x14ac:dyDescent="0.35"/>
    <row r="149" s="5" customFormat="1" x14ac:dyDescent="0.35"/>
    <row r="150" s="5" customFormat="1" x14ac:dyDescent="0.35"/>
    <row r="151" s="5" customFormat="1" x14ac:dyDescent="0.35"/>
    <row r="152" s="5" customFormat="1" x14ac:dyDescent="0.35"/>
    <row r="153" s="5" customFormat="1" x14ac:dyDescent="0.35"/>
    <row r="154" s="5" customFormat="1" x14ac:dyDescent="0.35"/>
    <row r="155" s="5" customFormat="1" x14ac:dyDescent="0.35"/>
    <row r="156" s="5" customFormat="1" x14ac:dyDescent="0.35"/>
    <row r="157" s="5" customFormat="1" x14ac:dyDescent="0.35"/>
    <row r="158" s="5" customFormat="1" x14ac:dyDescent="0.35"/>
    <row r="159" s="5" customFormat="1" x14ac:dyDescent="0.35"/>
    <row r="160" s="5" customFormat="1" x14ac:dyDescent="0.35"/>
    <row r="161" s="5" customFormat="1" x14ac:dyDescent="0.35"/>
    <row r="162" s="5" customFormat="1" x14ac:dyDescent="0.35"/>
    <row r="163" s="5" customFormat="1" x14ac:dyDescent="0.35"/>
    <row r="164" s="5" customFormat="1" x14ac:dyDescent="0.35"/>
    <row r="165" s="5" customFormat="1" x14ac:dyDescent="0.35"/>
    <row r="166" s="5" customFormat="1" x14ac:dyDescent="0.35"/>
    <row r="167" s="5" customFormat="1" x14ac:dyDescent="0.35"/>
    <row r="168" s="5" customFormat="1" x14ac:dyDescent="0.35"/>
    <row r="169" s="5" customFormat="1" x14ac:dyDescent="0.35"/>
    <row r="170" s="5" customFormat="1" x14ac:dyDescent="0.35"/>
    <row r="171" s="5" customFormat="1" x14ac:dyDescent="0.35"/>
    <row r="172" s="5" customFormat="1" x14ac:dyDescent="0.35"/>
    <row r="173" s="5" customFormat="1" x14ac:dyDescent="0.35"/>
    <row r="174" s="5" customFormat="1" x14ac:dyDescent="0.35"/>
    <row r="175" s="5" customFormat="1" x14ac:dyDescent="0.35"/>
    <row r="176" s="5" customFormat="1" x14ac:dyDescent="0.35"/>
    <row r="177" s="5" customFormat="1" x14ac:dyDescent="0.35"/>
    <row r="178" s="5" customFormat="1" x14ac:dyDescent="0.35"/>
    <row r="179" s="5" customFormat="1" x14ac:dyDescent="0.35"/>
    <row r="180" s="5" customFormat="1" x14ac:dyDescent="0.35"/>
    <row r="181" s="5" customFormat="1" x14ac:dyDescent="0.35"/>
    <row r="182" s="5" customFormat="1" x14ac:dyDescent="0.35"/>
    <row r="183" s="5" customFormat="1" x14ac:dyDescent="0.35"/>
    <row r="184" s="5" customFormat="1" x14ac:dyDescent="0.35"/>
    <row r="185" s="5" customFormat="1" x14ac:dyDescent="0.35"/>
    <row r="186" s="5" customFormat="1" x14ac:dyDescent="0.35"/>
    <row r="187" s="5" customFormat="1" x14ac:dyDescent="0.35"/>
    <row r="188" s="5" customFormat="1" x14ac:dyDescent="0.35"/>
    <row r="189" s="5" customFormat="1" x14ac:dyDescent="0.35"/>
    <row r="190" s="5" customFormat="1" x14ac:dyDescent="0.35"/>
    <row r="191" s="5" customFormat="1" x14ac:dyDescent="0.35"/>
    <row r="192" s="5" customFormat="1" x14ac:dyDescent="0.35"/>
    <row r="193" s="5" customFormat="1" x14ac:dyDescent="0.35"/>
    <row r="194" s="5" customFormat="1" x14ac:dyDescent="0.35"/>
    <row r="195" s="5" customFormat="1" x14ac:dyDescent="0.35"/>
    <row r="196" s="5" customFormat="1" x14ac:dyDescent="0.35"/>
    <row r="197" s="5" customFormat="1" x14ac:dyDescent="0.35"/>
    <row r="198" s="5" customFormat="1" x14ac:dyDescent="0.35"/>
    <row r="199" s="5" customFormat="1" x14ac:dyDescent="0.35"/>
    <row r="200" s="5" customFormat="1" x14ac:dyDescent="0.35"/>
    <row r="201" s="5" customFormat="1" x14ac:dyDescent="0.35"/>
    <row r="202" s="5" customFormat="1" x14ac:dyDescent="0.35"/>
    <row r="203" s="5" customFormat="1" x14ac:dyDescent="0.35"/>
    <row r="204" s="5" customFormat="1" x14ac:dyDescent="0.35"/>
    <row r="205" s="5" customFormat="1" x14ac:dyDescent="0.35"/>
    <row r="206" s="5" customFormat="1" x14ac:dyDescent="0.35"/>
    <row r="207" s="5" customFormat="1" x14ac:dyDescent="0.35"/>
    <row r="208" s="5" customFormat="1" x14ac:dyDescent="0.35"/>
    <row r="209" s="5" customFormat="1" x14ac:dyDescent="0.35"/>
    <row r="210" s="5" customFormat="1" x14ac:dyDescent="0.35"/>
    <row r="211" s="5" customFormat="1" x14ac:dyDescent="0.35"/>
    <row r="212" s="5" customFormat="1" x14ac:dyDescent="0.35"/>
    <row r="213" s="5" customFormat="1" x14ac:dyDescent="0.35"/>
    <row r="214" s="5" customFormat="1" x14ac:dyDescent="0.35"/>
    <row r="215" s="5" customFormat="1" x14ac:dyDescent="0.35"/>
    <row r="216" s="5" customFormat="1" x14ac:dyDescent="0.35"/>
    <row r="217" s="5" customFormat="1" x14ac:dyDescent="0.35"/>
    <row r="218" s="5" customFormat="1" x14ac:dyDescent="0.35"/>
    <row r="219" s="5" customFormat="1" x14ac:dyDescent="0.35"/>
    <row r="220" s="5" customFormat="1" x14ac:dyDescent="0.35"/>
    <row r="221" s="5" customFormat="1" x14ac:dyDescent="0.35"/>
    <row r="222" s="5" customFormat="1" x14ac:dyDescent="0.35"/>
    <row r="223" s="5" customFormat="1" x14ac:dyDescent="0.35"/>
    <row r="224" s="5" customFormat="1" x14ac:dyDescent="0.35"/>
    <row r="225" s="5" customFormat="1" x14ac:dyDescent="0.35"/>
    <row r="226" s="5" customFormat="1" x14ac:dyDescent="0.35"/>
    <row r="227" s="5" customFormat="1" x14ac:dyDescent="0.35"/>
    <row r="228" s="5" customFormat="1" x14ac:dyDescent="0.35"/>
    <row r="229" s="5" customFormat="1" x14ac:dyDescent="0.35"/>
    <row r="230" s="5" customFormat="1" x14ac:dyDescent="0.35"/>
  </sheetData>
  <sheetProtection algorithmName="SHA-512" hashValue="MgiqXvGD66T+gtZGhE73HyTfbG2apz2Ev8VhPhKuUe6ybl6V3tisWKNWHm2y4BPuOd9MejZ2khZ7gtPuyivsqQ==" saltValue="jCxmwRGsy2nZ1GvmoxmmRg==" spinCount="100000" sheet="1" objects="1" scenarios="1"/>
  <protectedRanges>
    <protectedRange algorithmName="SHA-512" hashValue="Djiu572bXod7gDOeHw6HxpCs/4C5XHPMbc7v2nMm/+n1OfBHKf79pBdCLyjDMVhzfJOMI8Zk6kMArK1hNIaYDQ==" saltValue="bCDnm3Mu3jYtmQjjXFQ2iA==" spinCount="100000" sqref="E9:G13 I10:O13" name="signature"/>
  </protectedRanges>
  <mergeCells count="46">
    <mergeCell ref="I9:O9"/>
    <mergeCell ref="I10:O12"/>
    <mergeCell ref="C9:D10"/>
    <mergeCell ref="E9:G10"/>
    <mergeCell ref="C11:D12"/>
    <mergeCell ref="E11:G12"/>
    <mergeCell ref="D19:N19"/>
    <mergeCell ref="D20:N20"/>
    <mergeCell ref="E15:G15"/>
    <mergeCell ref="D77:N77"/>
    <mergeCell ref="D38:N38"/>
    <mergeCell ref="D39:N39"/>
    <mergeCell ref="D57:N57"/>
    <mergeCell ref="D58:N58"/>
    <mergeCell ref="D43:N43"/>
    <mergeCell ref="D44:N44"/>
    <mergeCell ref="E34:G34"/>
    <mergeCell ref="E53:G53"/>
    <mergeCell ref="D27:N27"/>
    <mergeCell ref="D28:N31"/>
    <mergeCell ref="D25:N25"/>
    <mergeCell ref="D21:N21"/>
    <mergeCell ref="D22:N22"/>
    <mergeCell ref="D23:N23"/>
    <mergeCell ref="D24:N24"/>
    <mergeCell ref="D81:N81"/>
    <mergeCell ref="D82:N82"/>
    <mergeCell ref="D40:N40"/>
    <mergeCell ref="D41:N41"/>
    <mergeCell ref="D42:N42"/>
    <mergeCell ref="D84:N84"/>
    <mergeCell ref="D85:N88"/>
    <mergeCell ref="D46:N46"/>
    <mergeCell ref="D47:N50"/>
    <mergeCell ref="D65:N65"/>
    <mergeCell ref="D59:N59"/>
    <mergeCell ref="D60:N60"/>
    <mergeCell ref="D61:N61"/>
    <mergeCell ref="D62:N62"/>
    <mergeCell ref="D63:N63"/>
    <mergeCell ref="D78:N78"/>
    <mergeCell ref="D79:N79"/>
    <mergeCell ref="D80:N80"/>
    <mergeCell ref="E72:G72"/>
    <mergeCell ref="D76:N76"/>
    <mergeCell ref="D66:N69"/>
  </mergeCells>
  <conditionalFormatting sqref="F4">
    <cfRule type="expression" dxfId="0" priority="1">
      <formula>$G$4&gt;=5000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4CA72-6D40-4EBA-A505-A3D18120F6F8}">
  <sheetPr>
    <tabColor theme="7" tint="0.59999389629810485"/>
  </sheetPr>
  <dimension ref="A1:N18"/>
  <sheetViews>
    <sheetView workbookViewId="0">
      <selection activeCell="L17" sqref="L17"/>
    </sheetView>
  </sheetViews>
  <sheetFormatPr defaultColWidth="8.54296875" defaultRowHeight="14.5" x14ac:dyDescent="0.35"/>
  <cols>
    <col min="1" max="1" width="8.54296875" style="29"/>
    <col min="2" max="2" width="17.453125" style="29" customWidth="1"/>
    <col min="3" max="3" width="15.453125" style="29" customWidth="1"/>
    <col min="4" max="4" width="17.453125" style="29" bestFit="1" customWidth="1"/>
    <col min="5" max="5" width="17.54296875" style="29" customWidth="1"/>
    <col min="6" max="6" width="16.54296875" style="29" customWidth="1"/>
    <col min="7" max="7" width="19.54296875" style="29" customWidth="1"/>
    <col min="8" max="9" width="17.54296875" style="29" customWidth="1"/>
    <col min="10" max="10" width="15.453125" style="29" bestFit="1" customWidth="1"/>
    <col min="11" max="11" width="7.54296875" style="29" customWidth="1"/>
    <col min="12" max="12" width="20.54296875" style="29" customWidth="1"/>
    <col min="13" max="16384" width="8.54296875" style="29"/>
  </cols>
  <sheetData>
    <row r="1" spans="1:14" x14ac:dyDescent="0.35">
      <c r="A1" s="1"/>
      <c r="B1"/>
      <c r="C1"/>
      <c r="D1"/>
      <c r="E1"/>
    </row>
    <row r="2" spans="1:14" x14ac:dyDescent="0.35">
      <c r="A2" s="1"/>
      <c r="B2" s="44"/>
      <c r="C2"/>
      <c r="D2"/>
      <c r="E2"/>
    </row>
    <row r="3" spans="1:14" s="30" customFormat="1" x14ac:dyDescent="0.35">
      <c r="B3" s="66" t="s">
        <v>30</v>
      </c>
      <c r="C3" s="66" t="s">
        <v>31</v>
      </c>
      <c r="D3" s="66" t="s">
        <v>5</v>
      </c>
      <c r="E3" s="66" t="s">
        <v>4</v>
      </c>
      <c r="F3" s="66" t="s">
        <v>32</v>
      </c>
      <c r="G3" s="66" t="s">
        <v>33</v>
      </c>
      <c r="H3" s="66" t="s">
        <v>34</v>
      </c>
      <c r="I3" s="3"/>
      <c r="J3" s="3"/>
    </row>
    <row r="4" spans="1:14" s="30" customFormat="1" x14ac:dyDescent="0.35">
      <c r="B4" s="31">
        <f>'Service Plan'!$D$4</f>
        <v>0</v>
      </c>
      <c r="C4" s="32">
        <f>'Service Plan'!$D$5</f>
        <v>0</v>
      </c>
      <c r="D4" s="31" t="str">
        <f>'Service Plan'!C15</f>
        <v/>
      </c>
      <c r="E4" s="31">
        <f>'Service Plan'!G16</f>
        <v>0</v>
      </c>
      <c r="F4" s="65">
        <f>ROUND(E4*4,0)</f>
        <v>0</v>
      </c>
      <c r="G4" s="31" t="str">
        <f>'Service Plan'!J15</f>
        <v/>
      </c>
      <c r="H4" s="31" t="e">
        <f>INDEX($B$11:$B$14,MATCH(G4,$D$11:$D$14,0))</f>
        <v>#N/A</v>
      </c>
      <c r="J4" s="48"/>
    </row>
    <row r="5" spans="1:14" s="30" customFormat="1" x14ac:dyDescent="0.35">
      <c r="B5" s="31">
        <f>'Service Plan'!$D$4</f>
        <v>0</v>
      </c>
      <c r="C5" s="32">
        <f>'Service Plan'!$D$5</f>
        <v>0</v>
      </c>
      <c r="D5" s="31" t="str">
        <f>'Service Plan'!C34</f>
        <v/>
      </c>
      <c r="E5" s="31">
        <f>'Service Plan'!G35</f>
        <v>0</v>
      </c>
      <c r="F5" s="65">
        <f t="shared" ref="F5:F7" si="0">ROUND(E5*4,0)</f>
        <v>0</v>
      </c>
      <c r="G5" s="31" t="str">
        <f>'Service Plan'!J34</f>
        <v/>
      </c>
      <c r="H5" s="31" t="e">
        <f t="shared" ref="H5:H6" si="1">INDEX($B$11:$B$14,MATCH(G5,$D$11:$D$14,0))</f>
        <v>#N/A</v>
      </c>
      <c r="J5" s="48"/>
    </row>
    <row r="6" spans="1:14" s="30" customFormat="1" x14ac:dyDescent="0.35">
      <c r="B6" s="31">
        <f>'Service Plan'!$D$4</f>
        <v>0</v>
      </c>
      <c r="C6" s="32">
        <f>'Service Plan'!$D$5</f>
        <v>0</v>
      </c>
      <c r="D6" s="31" t="str">
        <f>'Service Plan'!C53</f>
        <v/>
      </c>
      <c r="E6" s="31">
        <f>'Service Plan'!G54</f>
        <v>0</v>
      </c>
      <c r="F6" s="65">
        <f t="shared" si="0"/>
        <v>0</v>
      </c>
      <c r="G6" s="31" t="str">
        <f>'Service Plan'!J53</f>
        <v/>
      </c>
      <c r="H6" s="31" t="e">
        <f t="shared" si="1"/>
        <v>#N/A</v>
      </c>
      <c r="J6" s="48"/>
    </row>
    <row r="7" spans="1:14" s="30" customFormat="1" x14ac:dyDescent="0.35">
      <c r="B7" s="31">
        <f>'Service Plan'!$D$4</f>
        <v>0</v>
      </c>
      <c r="C7" s="32">
        <f>'Service Plan'!$D$5</f>
        <v>0</v>
      </c>
      <c r="D7" s="31" t="str">
        <f>'Service Plan'!C72</f>
        <v/>
      </c>
      <c r="E7" s="31">
        <f>'Service Plan'!G73</f>
        <v>0</v>
      </c>
      <c r="F7" s="65">
        <f t="shared" si="0"/>
        <v>0</v>
      </c>
      <c r="G7" s="31" t="str">
        <f>'Service Plan'!J72</f>
        <v/>
      </c>
      <c r="H7" s="31" t="e">
        <f>INDEX($B$11:$B$14,MATCH(G7,$D$11:$D$14,0))</f>
        <v>#N/A</v>
      </c>
      <c r="J7" s="48"/>
    </row>
    <row r="8" spans="1:14" ht="15" thickBot="1" x14ac:dyDescent="0.4">
      <c r="E8" s="43">
        <f>SUM(E4:E7)</f>
        <v>0</v>
      </c>
      <c r="F8" s="43">
        <f>SUM(F4:F7)</f>
        <v>0</v>
      </c>
    </row>
    <row r="9" spans="1:14" s="30" customFormat="1" ht="19" thickTop="1" x14ac:dyDescent="0.35">
      <c r="H9" s="58" t="s">
        <v>35</v>
      </c>
      <c r="I9" s="58" t="s">
        <v>36</v>
      </c>
      <c r="K9" s="184" t="s">
        <v>37</v>
      </c>
      <c r="L9" s="184"/>
    </row>
    <row r="10" spans="1:14" s="30" customFormat="1" x14ac:dyDescent="0.35">
      <c r="B10" s="25" t="s">
        <v>34</v>
      </c>
      <c r="C10" s="25" t="s">
        <v>38</v>
      </c>
      <c r="D10" s="25" t="s">
        <v>33</v>
      </c>
      <c r="E10" s="20" t="s">
        <v>39</v>
      </c>
      <c r="F10" s="66" t="s">
        <v>40</v>
      </c>
      <c r="G10" s="66" t="s">
        <v>41</v>
      </c>
      <c r="H10" s="20" t="s">
        <v>42</v>
      </c>
      <c r="I10" s="56" t="s">
        <v>42</v>
      </c>
      <c r="J10" s="54" t="s">
        <v>43</v>
      </c>
      <c r="K10" s="51" t="s">
        <v>44</v>
      </c>
      <c r="L10" s="51" t="s">
        <v>45</v>
      </c>
      <c r="N10" s="3"/>
    </row>
    <row r="11" spans="1:14" ht="29.15" customHeight="1" x14ac:dyDescent="0.35">
      <c r="B11" s="49" t="s">
        <v>46</v>
      </c>
      <c r="C11" s="50">
        <f>12.54*4</f>
        <v>50.16</v>
      </c>
      <c r="D11" s="49" t="s">
        <v>0</v>
      </c>
      <c r="E11" s="31">
        <f>SUMIFS($E$4:$E$7,$H$4:$H$7,B11)</f>
        <v>0</v>
      </c>
      <c r="F11" s="55">
        <f>ROUND($E$15*C11*52,2)</f>
        <v>0</v>
      </c>
      <c r="G11" s="42">
        <f>ROUND(C11*E11*52,2)</f>
        <v>0</v>
      </c>
      <c r="H11" s="52">
        <f>ABS($G$15-F11)</f>
        <v>0</v>
      </c>
      <c r="I11" s="42">
        <f>$G$15-F11</f>
        <v>0</v>
      </c>
      <c r="J11" s="188" cm="1">
        <f t="array" ref="J11">MIN(ABS(H11:H14))</f>
        <v>0</v>
      </c>
      <c r="K11" s="190" t="str">
        <f>INDEX(B11:B14,MATCH(J11,H11:H14,0))</f>
        <v>A</v>
      </c>
      <c r="L11" s="185" t="str">
        <f>INDEX(D11:D14,MATCH(K11,B11:B14,0))</f>
        <v>Foundational</v>
      </c>
    </row>
    <row r="12" spans="1:14" x14ac:dyDescent="0.35">
      <c r="B12" s="49" t="s">
        <v>14</v>
      </c>
      <c r="C12" s="50">
        <f>14.35*4</f>
        <v>57.4</v>
      </c>
      <c r="D12" s="49" t="s">
        <v>1</v>
      </c>
      <c r="E12" s="31">
        <f>SUMIFS($E$4:$E$7,$H$4:$H$7,B12)</f>
        <v>0</v>
      </c>
      <c r="F12" s="55">
        <f>ROUND($E$15*C12*52,2)</f>
        <v>0</v>
      </c>
      <c r="G12" s="42">
        <f>ROUND(C12*E12*52,2)</f>
        <v>0</v>
      </c>
      <c r="H12" s="52">
        <f>ABS($G$15-F12)</f>
        <v>0</v>
      </c>
      <c r="I12" s="42">
        <f>$G$15-F12</f>
        <v>0</v>
      </c>
      <c r="J12" s="188"/>
      <c r="K12" s="191"/>
      <c r="L12" s="186"/>
    </row>
    <row r="13" spans="1:14" x14ac:dyDescent="0.35">
      <c r="B13" s="49" t="s">
        <v>47</v>
      </c>
      <c r="C13" s="50">
        <f>17.01*4</f>
        <v>68.040000000000006</v>
      </c>
      <c r="D13" s="49" t="s">
        <v>2</v>
      </c>
      <c r="E13" s="31">
        <f>SUMIFS($E$4:$E$7,$H$4:$H$7,B13)</f>
        <v>0</v>
      </c>
      <c r="F13" s="46">
        <f>ROUND($E$15*C13*52,2)</f>
        <v>0</v>
      </c>
      <c r="G13" s="42">
        <f>ROUND(C13*E13*52,2)</f>
        <v>0</v>
      </c>
      <c r="H13" s="52">
        <f>ABS($G$15-F13)</f>
        <v>0</v>
      </c>
      <c r="I13" s="42">
        <f>$G$15-F13</f>
        <v>0</v>
      </c>
      <c r="J13" s="188"/>
      <c r="K13" s="191"/>
      <c r="L13" s="186"/>
    </row>
    <row r="14" spans="1:14" x14ac:dyDescent="0.35">
      <c r="B14" s="49" t="s">
        <v>48</v>
      </c>
      <c r="C14" s="50">
        <f>23.03*4</f>
        <v>92.12</v>
      </c>
      <c r="D14" s="49" t="s">
        <v>3</v>
      </c>
      <c r="E14" s="31">
        <f>SUMIFS($E$4:$E$7,$H$4:$H$7,B14)</f>
        <v>0</v>
      </c>
      <c r="F14" s="46">
        <f>ROUND($E$15*C14*52,2)</f>
        <v>0</v>
      </c>
      <c r="G14" s="42">
        <f>ROUND(C14*E14*52,2)</f>
        <v>0</v>
      </c>
      <c r="H14" s="52">
        <f>ABS($G$15-F14)</f>
        <v>0</v>
      </c>
      <c r="I14" s="42">
        <f>$G$15-F14</f>
        <v>0</v>
      </c>
      <c r="J14" s="188"/>
      <c r="K14" s="191"/>
      <c r="L14" s="186"/>
    </row>
    <row r="15" spans="1:14" x14ac:dyDescent="0.35">
      <c r="E15" s="66">
        <f>SUM(E11:E14)</f>
        <v>0</v>
      </c>
      <c r="F15" s="55"/>
      <c r="G15" s="45">
        <f>ROUND(SUM(G11:G14),2)</f>
        <v>0</v>
      </c>
      <c r="H15" s="53"/>
      <c r="I15" s="47"/>
      <c r="J15" s="189"/>
      <c r="K15" s="192"/>
      <c r="L15" s="187"/>
    </row>
    <row r="16" spans="1:14" x14ac:dyDescent="0.35">
      <c r="I16" s="57" t="s">
        <v>100</v>
      </c>
    </row>
    <row r="17" spans="2:9" x14ac:dyDescent="0.35">
      <c r="B17"/>
      <c r="C17"/>
      <c r="I17" s="57" t="s">
        <v>101</v>
      </c>
    </row>
    <row r="18" spans="2:9" ht="29" x14ac:dyDescent="0.35">
      <c r="B18" s="64" t="s">
        <v>49</v>
      </c>
    </row>
  </sheetData>
  <mergeCells count="4">
    <mergeCell ref="K9:L9"/>
    <mergeCell ref="L11:L15"/>
    <mergeCell ref="J11:J15"/>
    <mergeCell ref="K11:K15"/>
  </mergeCells>
  <phoneticPr fontId="5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C0D63-4D5D-490F-A745-2CFDE82569EF}">
  <sheetPr>
    <tabColor theme="5" tint="0.59999389629810485"/>
  </sheetPr>
  <dimension ref="A1:K27"/>
  <sheetViews>
    <sheetView topLeftCell="A14" workbookViewId="0">
      <selection activeCell="G17" sqref="D1:G17"/>
    </sheetView>
  </sheetViews>
  <sheetFormatPr defaultColWidth="12.453125" defaultRowHeight="14.5" x14ac:dyDescent="0.35"/>
  <cols>
    <col min="1" max="1" width="24.453125" customWidth="1"/>
    <col min="3" max="3" width="22.453125" customWidth="1"/>
    <col min="4" max="4" width="37.54296875" customWidth="1"/>
    <col min="5" max="5" width="27.54296875" customWidth="1"/>
    <col min="6" max="6" width="31.453125" customWidth="1"/>
    <col min="7" max="7" width="30" customWidth="1"/>
    <col min="10" max="10" width="24" customWidth="1"/>
  </cols>
  <sheetData>
    <row r="1" spans="1:11" ht="15.5" x14ac:dyDescent="0.35">
      <c r="C1" s="23" t="s">
        <v>50</v>
      </c>
      <c r="D1" s="35" t="s">
        <v>8</v>
      </c>
      <c r="E1" s="34" t="s">
        <v>20</v>
      </c>
      <c r="F1" s="37" t="s">
        <v>51</v>
      </c>
      <c r="G1" s="36" t="s">
        <v>52</v>
      </c>
      <c r="J1" s="28" t="s">
        <v>53</v>
      </c>
    </row>
    <row r="2" spans="1:11" x14ac:dyDescent="0.35">
      <c r="A2" s="33" t="s">
        <v>99</v>
      </c>
      <c r="J2" s="26" t="s">
        <v>0</v>
      </c>
      <c r="K2" t="s">
        <v>46</v>
      </c>
    </row>
    <row r="3" spans="1:11" ht="15.5" x14ac:dyDescent="0.35">
      <c r="C3" s="23" t="s">
        <v>54</v>
      </c>
      <c r="D3" s="35" t="s">
        <v>7</v>
      </c>
      <c r="E3" s="34" t="s">
        <v>22</v>
      </c>
      <c r="F3" s="37" t="s">
        <v>25</v>
      </c>
      <c r="G3" s="36" t="s">
        <v>19</v>
      </c>
      <c r="J3" s="26" t="s">
        <v>1</v>
      </c>
      <c r="K3" t="s">
        <v>14</v>
      </c>
    </row>
    <row r="4" spans="1:11" ht="70" x14ac:dyDescent="0.35">
      <c r="A4" s="24" t="str">
        <f>D1</f>
        <v>Household Management</v>
      </c>
      <c r="B4" s="24">
        <v>1</v>
      </c>
      <c r="C4" s="38" t="s">
        <v>7</v>
      </c>
      <c r="D4" s="68" t="s">
        <v>74</v>
      </c>
      <c r="E4" s="68" t="s">
        <v>75</v>
      </c>
      <c r="F4" s="68" t="s">
        <v>81</v>
      </c>
      <c r="G4" s="68" t="s">
        <v>86</v>
      </c>
      <c r="J4" s="26" t="s">
        <v>2</v>
      </c>
      <c r="K4" t="s">
        <v>47</v>
      </c>
    </row>
    <row r="5" spans="1:11" ht="84" x14ac:dyDescent="0.35">
      <c r="A5" s="24" t="str">
        <f>E1</f>
        <v>Health &amp; Personal Support</v>
      </c>
      <c r="B5" s="24">
        <v>2</v>
      </c>
      <c r="C5" s="39" t="s">
        <v>22</v>
      </c>
      <c r="D5" s="68" t="s">
        <v>73</v>
      </c>
      <c r="E5" s="68" t="s">
        <v>76</v>
      </c>
      <c r="F5" s="68" t="s">
        <v>82</v>
      </c>
      <c r="G5" s="68" t="s">
        <v>87</v>
      </c>
      <c r="J5" s="27" t="s">
        <v>3</v>
      </c>
      <c r="K5" t="s">
        <v>48</v>
      </c>
    </row>
    <row r="6" spans="1:11" ht="70" x14ac:dyDescent="0.35">
      <c r="A6" s="24" t="str">
        <f>F1</f>
        <v>Advocacy &amp; Legal Support</v>
      </c>
      <c r="B6" s="24">
        <v>3</v>
      </c>
      <c r="C6" s="40" t="s">
        <v>25</v>
      </c>
      <c r="D6" s="68" t="s">
        <v>72</v>
      </c>
      <c r="E6" s="68" t="s">
        <v>77</v>
      </c>
      <c r="F6" s="68" t="s">
        <v>83</v>
      </c>
      <c r="G6" s="68" t="s">
        <v>88</v>
      </c>
    </row>
    <row r="7" spans="1:11" ht="98" x14ac:dyDescent="0.35">
      <c r="A7" s="24" t="str">
        <f>G1</f>
        <v>Community Engagement</v>
      </c>
      <c r="B7" s="24">
        <v>4</v>
      </c>
      <c r="C7" s="41" t="s">
        <v>19</v>
      </c>
      <c r="D7" s="68" t="s">
        <v>71</v>
      </c>
      <c r="E7" s="68" t="s">
        <v>78</v>
      </c>
      <c r="F7" s="68" t="s">
        <v>84</v>
      </c>
      <c r="G7" s="68" t="s">
        <v>89</v>
      </c>
    </row>
    <row r="8" spans="1:11" ht="70" x14ac:dyDescent="0.35">
      <c r="A8" s="24"/>
      <c r="B8" s="24">
        <v>5</v>
      </c>
      <c r="C8" s="24"/>
      <c r="D8" s="68" t="s">
        <v>70</v>
      </c>
      <c r="E8" s="68" t="s">
        <v>79</v>
      </c>
      <c r="F8" s="68" t="s">
        <v>85</v>
      </c>
      <c r="G8" s="68" t="s">
        <v>90</v>
      </c>
    </row>
    <row r="9" spans="1:11" ht="84" x14ac:dyDescent="0.35">
      <c r="B9" s="24">
        <v>6</v>
      </c>
      <c r="C9" s="24"/>
      <c r="D9" s="68" t="s">
        <v>61</v>
      </c>
      <c r="E9" s="68" t="s">
        <v>80</v>
      </c>
      <c r="F9" s="68" t="s">
        <v>63</v>
      </c>
      <c r="G9" s="68" t="s">
        <v>91</v>
      </c>
    </row>
    <row r="10" spans="1:11" ht="84" x14ac:dyDescent="0.35">
      <c r="B10" s="24">
        <v>7</v>
      </c>
      <c r="C10" s="24"/>
      <c r="D10" s="68" t="s">
        <v>55</v>
      </c>
      <c r="E10" s="68" t="s">
        <v>62</v>
      </c>
      <c r="F10" s="68" t="s">
        <v>56</v>
      </c>
      <c r="G10" s="68" t="s">
        <v>64</v>
      </c>
    </row>
    <row r="11" spans="1:11" ht="84" x14ac:dyDescent="0.35">
      <c r="B11" s="24">
        <v>8</v>
      </c>
      <c r="C11" s="24"/>
      <c r="D11" s="68" t="s">
        <v>57</v>
      </c>
      <c r="E11" s="68" t="s">
        <v>58</v>
      </c>
      <c r="F11" s="68" t="s">
        <v>59</v>
      </c>
      <c r="G11" s="68" t="s">
        <v>65</v>
      </c>
    </row>
    <row r="12" spans="1:11" ht="56" x14ac:dyDescent="0.35">
      <c r="B12" s="24">
        <v>9</v>
      </c>
      <c r="C12" s="19"/>
      <c r="D12" s="68" t="s">
        <v>67</v>
      </c>
      <c r="E12" s="69"/>
      <c r="F12" s="19"/>
      <c r="G12" s="68" t="s">
        <v>60</v>
      </c>
    </row>
    <row r="13" spans="1:11" ht="56" x14ac:dyDescent="0.35">
      <c r="B13" s="24">
        <v>10</v>
      </c>
      <c r="C13" s="19"/>
      <c r="D13" s="68" t="s">
        <v>68</v>
      </c>
      <c r="E13" s="19"/>
      <c r="F13" s="19"/>
      <c r="G13" s="68" t="s">
        <v>92</v>
      </c>
    </row>
    <row r="14" spans="1:11" ht="56" x14ac:dyDescent="0.35">
      <c r="B14" s="24">
        <v>11</v>
      </c>
      <c r="C14" s="19"/>
      <c r="D14" s="68" t="s">
        <v>69</v>
      </c>
      <c r="E14" s="19"/>
      <c r="F14" s="19"/>
      <c r="G14" s="68" t="s">
        <v>93</v>
      </c>
    </row>
    <row r="15" spans="1:11" ht="70" x14ac:dyDescent="0.35">
      <c r="B15" s="24">
        <v>12</v>
      </c>
      <c r="C15" s="19"/>
      <c r="D15" s="68" t="s">
        <v>174</v>
      </c>
      <c r="E15" s="68"/>
      <c r="F15" s="19"/>
      <c r="G15" s="68" t="s">
        <v>94</v>
      </c>
    </row>
    <row r="16" spans="1:11" ht="56" x14ac:dyDescent="0.35">
      <c r="B16" s="24">
        <v>13</v>
      </c>
      <c r="C16" s="19"/>
      <c r="D16" s="68" t="s">
        <v>175</v>
      </c>
      <c r="E16" s="19"/>
      <c r="F16" s="19"/>
      <c r="G16" s="68" t="s">
        <v>95</v>
      </c>
    </row>
    <row r="17" spans="2:7" ht="56" x14ac:dyDescent="0.35">
      <c r="B17" s="24">
        <v>14</v>
      </c>
      <c r="C17" s="19"/>
      <c r="D17" s="68" t="s">
        <v>176</v>
      </c>
      <c r="E17" s="19"/>
      <c r="F17" s="19"/>
      <c r="G17" s="68" t="s">
        <v>96</v>
      </c>
    </row>
    <row r="27" spans="2:7" ht="15.5" x14ac:dyDescent="0.35">
      <c r="D27" s="2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3A26511393454A99F6A581FE40F923" ma:contentTypeVersion="25" ma:contentTypeDescription="Create a new document." ma:contentTypeScope="" ma:versionID="4edd3cbd120aa0e9224f893e5428c390">
  <xsd:schema xmlns:xsd="http://www.w3.org/2001/XMLSchema" xmlns:xs="http://www.w3.org/2001/XMLSchema" xmlns:p="http://schemas.microsoft.com/office/2006/metadata/properties" xmlns:ns2="1eace347-e276-4ada-acbb-c950770bfb8c" xmlns:ns3="dc3d712f-522e-4451-b07b-2dccafda1f5a" targetNamespace="http://schemas.microsoft.com/office/2006/metadata/properties" ma:root="true" ma:fieldsID="15bc66c78c46d3ec374c2308c5ec85f6" ns2:_="" ns3:_="">
    <xsd:import namespace="1eace347-e276-4ada-acbb-c950770bfb8c"/>
    <xsd:import namespace="dc3d712f-522e-4451-b07b-2dccafda1f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NPUTTED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ace347-e276-4ada-acbb-c950770bfb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NPUTTED" ma:index="21" nillable="true" ma:displayName="Inputted" ma:format="Dropdown" ma:internalName="INPUTTED">
      <xsd:simpleType>
        <xsd:restriction base="dms:Choice">
          <xsd:enumeration value="Yes"/>
          <xsd:enumeration value="Problem"/>
          <xsd:enumeration value="Not Submitting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3d712f-522e-4451-b07b-2dccafda1f5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30cc1b9-7343-4ecc-9ffe-ff1e546e50af}" ma:internalName="TaxCatchAll" ma:showField="CatchAllData" ma:web="dc3d712f-522e-4451-b07b-2dccafda1f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PUTTED xmlns="1eace347-e276-4ada-acbb-c950770bfb8c" xsi:nil="true"/>
    <TaxCatchAll xmlns="dc3d712f-522e-4451-b07b-2dccafda1f5a" xsi:nil="true"/>
    <lcf76f155ced4ddcb4097134ff3c332f xmlns="1eace347-e276-4ada-acbb-c950770bfb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6A8782-D1DF-4237-A748-D7D5845C26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9280FF-E5CE-47AF-AED7-821C2B3DDD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ace347-e276-4ada-acbb-c950770bfb8c"/>
    <ds:schemaRef ds:uri="dc3d712f-522e-4451-b07b-2dccafda1f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B09CB3-62E6-4C8E-844C-9F1FD6B469C1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1eace347-e276-4ada-acbb-c950770bfb8c"/>
    <ds:schemaRef ds:uri="http://purl.org/dc/dcmitype/"/>
    <ds:schemaRef ds:uri="http://purl.org/dc/terms/"/>
    <ds:schemaRef ds:uri="dc3d712f-522e-4451-b07b-2dccafda1f5a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Instructions</vt:lpstr>
      <vt:lpstr>Life Domains</vt:lpstr>
      <vt:lpstr>Assessment</vt:lpstr>
      <vt:lpstr>Service Plan</vt:lpstr>
      <vt:lpstr>Math</vt:lpstr>
      <vt:lpstr>Lookup</vt:lpstr>
      <vt:lpstr>Advocacy</vt:lpstr>
      <vt:lpstr>Community</vt:lpstr>
      <vt:lpstr>Health</vt:lpstr>
      <vt:lpstr>Housing</vt:lpstr>
      <vt:lpstr>Main</vt:lpstr>
    </vt:vector>
  </TitlesOfParts>
  <Manager/>
  <Company>Commonwealth of Massachusetts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Wall, Jess (DDS)</dc:creator>
  <cp:keywords/>
  <dc:description/>
  <cp:lastModifiedBy>Wall, Jess (DDS)</cp:lastModifiedBy>
  <cp:revision/>
  <dcterms:created xsi:type="dcterms:W3CDTF">2025-11-13T22:02:47Z</dcterms:created>
  <dcterms:modified xsi:type="dcterms:W3CDTF">2026-07-24T12:58:08Z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0x010100233A26511393454A99F6A581FE40F923</vt:lpwstr>
  </property>
  <property fmtid="{D5CDD505-2E9C-101B-9397-08002B2CF9AE}" pid="3" name="MediaServiceImageTags">
    <vt:lpwstr/>
  </property>
</Properties>
</file>