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venue accounting\Blue Book\FY2026\12 - Jun 2026\"/>
    </mc:Choice>
  </mc:AlternateContent>
  <xr:revisionPtr revIDLastSave="0" documentId="13_ncr:1_{49E03269-282B-4893-92A5-D08CCF9A4CD1}" xr6:coauthVersionLast="47" xr6:coauthVersionMax="47" xr10:uidLastSave="{00000000-0000-0000-0000-000000000000}"/>
  <bookViews>
    <workbookView xWindow="32280" yWindow="12420" windowWidth="29040" windowHeight="15720" tabRatio="923" xr2:uid="{332A8523-A40F-4737-9B07-BB6F789B920B}"/>
  </bookViews>
  <sheets>
    <sheet name="Blue Book Cover" sheetId="14" r:id="rId1"/>
    <sheet name="Blue Book Guide" sheetId="1" r:id="rId2"/>
    <sheet name="Net Collections For Month" sheetId="3" r:id="rId3"/>
    <sheet name="Net Collections For YTD" sheetId="4" r:id="rId4"/>
    <sheet name="Net Collections by Funds" sheetId="5" r:id="rId5"/>
    <sheet name="Miscellaneous Funds" sheetId="6" r:id="rId6"/>
    <sheet name="Non-Tax Revenue vs. Estimate" sheetId="15" r:id="rId7"/>
    <sheet name="Gross Collections Month" sheetId="16" r:id="rId8"/>
    <sheet name="Gross Collections YTD" sheetId="17" r:id="rId9"/>
    <sheet name="Report of Refunds for Month" sheetId="18" r:id="rId10"/>
    <sheet name="Report of Refunds YTD" sheetId="19" r:id="rId11"/>
  </sheets>
  <definedNames>
    <definedName name="_xlnm.Print_Area" localSheetId="2">'Net Collections For Month'!$A$1:$D$59</definedName>
  </definedNames>
  <calcPr calcId="191028" iterate="1" iterateCount="5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9" l="1"/>
  <c r="D33" i="19"/>
  <c r="D27" i="19"/>
  <c r="D21" i="19"/>
  <c r="D18" i="19"/>
  <c r="D37" i="19"/>
  <c r="C37" i="19"/>
  <c r="C21" i="19"/>
  <c r="C18" i="19"/>
  <c r="C15" i="19"/>
  <c r="D33" i="18"/>
  <c r="D27" i="18"/>
  <c r="D15" i="18"/>
  <c r="C21" i="18"/>
  <c r="C15" i="18"/>
  <c r="D18" i="18"/>
  <c r="D21" i="18"/>
  <c r="C37" i="18"/>
  <c r="C33" i="18"/>
  <c r="C18" i="18"/>
  <c r="C27" i="17"/>
  <c r="C21" i="17"/>
  <c r="C18" i="17"/>
  <c r="D33" i="17"/>
  <c r="D21" i="17"/>
  <c r="D15" i="17"/>
  <c r="D18" i="17"/>
  <c r="D27" i="17"/>
  <c r="D37" i="17"/>
  <c r="C37" i="17"/>
  <c r="C33" i="17"/>
  <c r="D27" i="16"/>
  <c r="D21" i="16"/>
  <c r="D15" i="16"/>
  <c r="D33" i="16"/>
  <c r="D18" i="16"/>
  <c r="C55" i="16"/>
  <c r="C37" i="16"/>
  <c r="C33" i="16"/>
  <c r="C27" i="16"/>
  <c r="C21" i="16"/>
  <c r="C18" i="16"/>
  <c r="F20" i="15"/>
  <c r="F13" i="15"/>
  <c r="F31" i="15"/>
  <c r="E29" i="15"/>
  <c r="A3" i="19"/>
  <c r="A3" i="18"/>
  <c r="A3" i="17"/>
  <c r="A3" i="16"/>
  <c r="A3" i="15"/>
  <c r="A3" i="6"/>
  <c r="A3" i="5"/>
  <c r="A3" i="4"/>
  <c r="A2" i="3"/>
  <c r="F33" i="15"/>
  <c r="F32" i="15"/>
  <c r="F28" i="15"/>
  <c r="F27" i="15"/>
  <c r="F26" i="15"/>
  <c r="F25" i="15"/>
  <c r="F23" i="15"/>
  <c r="F22" i="15"/>
  <c r="F21" i="15"/>
  <c r="F19" i="15"/>
  <c r="F18" i="15"/>
  <c r="F16" i="15"/>
  <c r="F15" i="15"/>
  <c r="F14" i="15"/>
  <c r="F12" i="15"/>
  <c r="F11" i="15"/>
  <c r="F10" i="15"/>
  <c r="F9" i="15"/>
  <c r="F8" i="15"/>
  <c r="F7" i="15"/>
  <c r="F6" i="15"/>
  <c r="F5" i="15"/>
  <c r="C33" i="6"/>
  <c r="C48" i="5"/>
  <c r="C40" i="5"/>
  <c r="D35" i="5"/>
  <c r="C35" i="5"/>
  <c r="D38" i="3"/>
  <c r="C28" i="3"/>
  <c r="D19" i="3"/>
  <c r="C19" i="3"/>
  <c r="D34" i="4"/>
  <c r="C15" i="4"/>
  <c r="C22" i="3"/>
  <c r="D38" i="4"/>
  <c r="C34" i="4"/>
  <c r="D34" i="3"/>
  <c r="D48" i="5"/>
  <c r="D44" i="5"/>
  <c r="D22" i="4"/>
  <c r="C22" i="4"/>
  <c r="D19" i="4"/>
  <c r="C19" i="4"/>
  <c r="A2" i="17" l="1"/>
  <c r="A2" i="16"/>
  <c r="A2" i="19"/>
  <c r="A2" i="18"/>
  <c r="A2" i="6"/>
  <c r="A2" i="5"/>
  <c r="A2" i="4"/>
  <c r="A2" i="15"/>
  <c r="D15" i="19"/>
  <c r="D38" i="19" s="1"/>
  <c r="D56" i="19" s="1"/>
  <c r="C55" i="19"/>
  <c r="C33" i="19"/>
  <c r="C27" i="19"/>
  <c r="C38" i="19"/>
  <c r="D55" i="18"/>
  <c r="D37" i="18"/>
  <c r="D38" i="18"/>
  <c r="C55" i="18"/>
  <c r="C27" i="18"/>
  <c r="C38" i="18" s="1"/>
  <c r="C55" i="17"/>
  <c r="C38" i="17"/>
  <c r="D55" i="17"/>
  <c r="D38" i="17"/>
  <c r="C15" i="17"/>
  <c r="D55" i="16"/>
  <c r="D56" i="16" s="1"/>
  <c r="D37" i="16"/>
  <c r="D38" i="16"/>
  <c r="C15" i="16"/>
  <c r="C38" i="16" s="1"/>
  <c r="C56" i="16" s="1"/>
  <c r="F30" i="15"/>
  <c r="F17" i="15"/>
  <c r="D21" i="6"/>
  <c r="D58" i="5"/>
  <c r="C44" i="5"/>
  <c r="C28" i="5"/>
  <c r="D56" i="3"/>
  <c r="C38" i="3"/>
  <c r="C34" i="3"/>
  <c r="D28" i="4"/>
  <c r="D15" i="4"/>
  <c r="C38" i="4"/>
  <c r="C28" i="4"/>
  <c r="F24" i="15"/>
  <c r="D29" i="15"/>
  <c r="F29" i="15" s="1"/>
  <c r="D45" i="6"/>
  <c r="C45" i="6"/>
  <c r="D33" i="6"/>
  <c r="C21" i="6"/>
  <c r="D12" i="6"/>
  <c r="C12" i="6"/>
  <c r="C58" i="5"/>
  <c r="C59" i="5" s="1"/>
  <c r="D40" i="5"/>
  <c r="D28" i="5"/>
  <c r="C56" i="3"/>
  <c r="D28" i="3"/>
  <c r="D22" i="3"/>
  <c r="C15" i="3"/>
  <c r="D56" i="4"/>
  <c r="C56" i="4"/>
  <c r="D15" i="3"/>
  <c r="C39" i="4" l="1"/>
  <c r="C57" i="4" s="1"/>
  <c r="D39" i="4"/>
  <c r="D57" i="4" s="1"/>
  <c r="C56" i="19"/>
  <c r="D56" i="18"/>
  <c r="C56" i="18"/>
  <c r="C56" i="17"/>
  <c r="D56" i="17"/>
  <c r="C39" i="3"/>
  <c r="C57" i="3" s="1"/>
  <c r="D59" i="5"/>
  <c r="D39" i="3"/>
  <c r="D57" i="3" s="1"/>
</calcChain>
</file>

<file path=xl/sharedStrings.xml><?xml version="1.0" encoding="utf-8"?>
<sst xmlns="http://schemas.openxmlformats.org/spreadsheetml/2006/main" count="862" uniqueCount="195">
  <si>
    <t>Index of Tables</t>
  </si>
  <si>
    <t>Table A – Net Collections for Month</t>
  </si>
  <si>
    <t>Table B – Net Collections for Year To Date</t>
  </si>
  <si>
    <t>Table D – Net Collections by Fund</t>
  </si>
  <si>
    <t>Table E – Miscellaneous Funds</t>
  </si>
  <si>
    <t>Table F – Non-Tax Revenue VS. Estimate</t>
  </si>
  <si>
    <t>Gross Collections for Month</t>
  </si>
  <si>
    <t>Gross Collections Year To Date</t>
  </si>
  <si>
    <t>Report of Refunds for Month</t>
  </si>
  <si>
    <t>Report of Refunds Year To Date</t>
  </si>
  <si>
    <t>*INCLUDES MBTA FUNDING, SMART FUND AND CONVENTION CENTER FUNDING.</t>
  </si>
  <si>
    <t>FISCAL 2026 NET COLLECTIONS FOR MONTH - TABLE A</t>
  </si>
  <si>
    <t>CATEGORY</t>
  </si>
  <si>
    <t>REVENUE TYPE</t>
  </si>
  <si>
    <t>TAX REVENUE</t>
  </si>
  <si>
    <t>ALCOHOLIC BEVERAGES</t>
  </si>
  <si>
    <t>CIGARETTE</t>
  </si>
  <si>
    <t>CORPORATIONS</t>
  </si>
  <si>
    <t>DEEDS</t>
  </si>
  <si>
    <t>ELECTRONIC NICOTINE DELIVERY SYSTEM</t>
  </si>
  <si>
    <t>ESTATE &amp; INHERITANCE</t>
  </si>
  <si>
    <t>FINANCIAL INSTITUTIONS</t>
  </si>
  <si>
    <t>INSURANCE</t>
  </si>
  <si>
    <t>PUBLIC UTILITIES</t>
  </si>
  <si>
    <t>ROOM OCCUPANCY</t>
  </si>
  <si>
    <t>INCOME</t>
  </si>
  <si>
    <t>TAX WITHHELD, NET</t>
  </si>
  <si>
    <t>RETURNS &amp; BILLS &amp; ESTIMATED PAYMENTS, GROSS</t>
  </si>
  <si>
    <t>LESS REFUNDS &amp; ABATEMENTS</t>
  </si>
  <si>
    <t>SUBTOTAL INCOME</t>
  </si>
  <si>
    <t>MOTOR FUELS:</t>
  </si>
  <si>
    <t>GASOLINE</t>
  </si>
  <si>
    <t>SP FUEL, MOT CARR &amp; IFTA</t>
  </si>
  <si>
    <t>SUBTOTAL MOTOR FUELS</t>
  </si>
  <si>
    <t>SALES &amp; USE:</t>
  </si>
  <si>
    <t>REGULAR</t>
  </si>
  <si>
    <t>SERVICES</t>
  </si>
  <si>
    <t>MEALS</t>
  </si>
  <si>
    <t>MOTOR VEHICLE</t>
  </si>
  <si>
    <t>MARIJUANA</t>
  </si>
  <si>
    <t>MISCELLANEOUS:</t>
  </si>
  <si>
    <t>CLUB ALCOHOLIC BEVERAGE</t>
  </si>
  <si>
    <t>MOTOR VEHICLE EXCISE</t>
  </si>
  <si>
    <t>CONTROLLED SUBSTANCES</t>
  </si>
  <si>
    <t>SATELLITE</t>
  </si>
  <si>
    <t>MARIJUANA EXCISE</t>
  </si>
  <si>
    <t>SURCHARGES:</t>
  </si>
  <si>
    <t>CONVENTION CENTER</t>
  </si>
  <si>
    <t>COMMUNITY PRESERVATION TRUST</t>
  </si>
  <si>
    <t>STATE-WIDE CAR RENTAL</t>
  </si>
  <si>
    <t>OTHER REVENUE</t>
  </si>
  <si>
    <t>LOCAL OPTION AIR (JET) FUEL</t>
  </si>
  <si>
    <t>LOCAL OPTION ROOMS</t>
  </si>
  <si>
    <t>LOCAL OPTION MEALS</t>
  </si>
  <si>
    <t>LOCAL OPTION MARIJUANA</t>
  </si>
  <si>
    <t>LOCAL OPTION VEHICLE RENTAL SUR</t>
  </si>
  <si>
    <t>LOCAL OPTION COMMUNITY IMPACT FEE</t>
  </si>
  <si>
    <t>URBAN REDEVELOPMENT</t>
  </si>
  <si>
    <t>DEPT. NON-TAX REVENUE</t>
  </si>
  <si>
    <t>PAID FAMILY AND MEDICAL LEAVE FUND</t>
  </si>
  <si>
    <t>COUNTY RECORDING FEES</t>
  </si>
  <si>
    <t>ABANDONED DEPOSITS (BOTTLE)</t>
  </si>
  <si>
    <t>EMBARKATION FEES</t>
  </si>
  <si>
    <t>ENDS CIVIL PENALITIES</t>
  </si>
  <si>
    <t>UST DELIVERY FEES</t>
  </si>
  <si>
    <t>CAPE COD &amp; ISLANDS WATER PROTECTION FUND</t>
  </si>
  <si>
    <t>TOURISM DISTRICT FEE</t>
  </si>
  <si>
    <t>FISCAL 2026 NET COLLECTIONS FOR YEAR TO DATE - TABLE B</t>
  </si>
  <si>
    <t>FY 2025 YTD</t>
  </si>
  <si>
    <t>FY 2026 YTD</t>
  </si>
  <si>
    <t>TAX REVENUE:</t>
  </si>
  <si>
    <t>INCOME:</t>
  </si>
  <si>
    <t>SUBTOTAL OTHER REVENUE</t>
  </si>
  <si>
    <t>CATEGORIES</t>
  </si>
  <si>
    <t>NET TAXES</t>
  </si>
  <si>
    <t>MOTOR FUELS</t>
  </si>
  <si>
    <t>ELECTRONIC NICOTINE DELIVERY SYSTEMS</t>
  </si>
  <si>
    <t>ENDS CIVIL PENALTIES</t>
  </si>
  <si>
    <t>TOTAL GENERAL FUND</t>
  </si>
  <si>
    <t>COMMONWEALTH TRANSPORTATION FUND:</t>
  </si>
  <si>
    <t>MOTOR FUELS: STATE</t>
  </si>
  <si>
    <t>MOTOR FUELS: FY14 Trans Bill</t>
  </si>
  <si>
    <t>MOTOR FUELS: INFRA - 1994 Bonds</t>
  </si>
  <si>
    <t>MOTOR FUELS: INFRA - $0.10 Fed GAN</t>
  </si>
  <si>
    <t>MOTOR FUELS: INFRA - 2010 Bonds</t>
  </si>
  <si>
    <t>CTF PORTION OF SALES TAXES</t>
  </si>
  <si>
    <t>TOTAL TRANSPORTATION FUND</t>
  </si>
  <si>
    <t>CONVENTION CENTER FUND:</t>
  </si>
  <si>
    <t>CONVENTION CTR SURCHARGES</t>
  </si>
  <si>
    <t>SALES, MEALS, SALES SERVICES</t>
  </si>
  <si>
    <t>TOTAL CONVENTION CENTER FUND</t>
  </si>
  <si>
    <t>WORCESTER CONVENTION CENTER:</t>
  </si>
  <si>
    <t>TOTAL WORCESTER CONVENTION CENTER</t>
  </si>
  <si>
    <t>COMMONWEALTH CARE TRUST FUND:</t>
  </si>
  <si>
    <t>HEALTH CARE COVERAGE PENALTY</t>
  </si>
  <si>
    <t>CIGARETTE INVENTORY</t>
  </si>
  <si>
    <t>HEALTH CARE CIGARETTE</t>
  </si>
  <si>
    <t>TOTAL COMMONWEALTH CARE TRUST FUND</t>
  </si>
  <si>
    <t>MISCELLANEOUS FUNDS:</t>
  </si>
  <si>
    <t>INLAND FISHERIES AND GAME FUND</t>
  </si>
  <si>
    <t>MASS. TOURISM FUND - ROOM OCCUPANCY</t>
  </si>
  <si>
    <t>MBTA CONTRIBUTION</t>
  </si>
  <si>
    <t>SCHOOL MODERNIZATION FUND</t>
  </si>
  <si>
    <t>MARIJUANA REGULATION FUND</t>
  </si>
  <si>
    <t>COMMONWEALTH STABILIZATION FUND</t>
  </si>
  <si>
    <t>MUNICIPAL POLICE TRAINING FUND</t>
  </si>
  <si>
    <t>COMMUNITY BEHAVIORAL HEALTH</t>
  </si>
  <si>
    <t>TOTAL MISCELLANEOUS FUNDS</t>
  </si>
  <si>
    <t>TOTAL NET TAXES - ALL FUNDS</t>
  </si>
  <si>
    <t>FISCAL 2026 MISCELLANEOUS FUNDS - TABLE E</t>
  </si>
  <si>
    <t>GASOLINE:</t>
  </si>
  <si>
    <t>COMMONWEALTH TRANSPORTATION FUND</t>
  </si>
  <si>
    <t>CTF INFRA 1994 PLEDGED $0.0486</t>
  </si>
  <si>
    <t>CTF INFRA PLEDGE $0.02</t>
  </si>
  <si>
    <t>CTF INFRA $0.10 FED GAN</t>
  </si>
  <si>
    <t>CTF INFRA 2010 PLEDGED</t>
  </si>
  <si>
    <t>INLAND FISHERIES AND GAME</t>
  </si>
  <si>
    <t>MARIJUANA:</t>
  </si>
  <si>
    <t>TOTAL MONTH ALL FUNDS</t>
  </si>
  <si>
    <t>TOTAL YEAR ALL FUNDS</t>
  </si>
  <si>
    <t>MBTA STATE AND LOCAL CONTRIBUTION</t>
  </si>
  <si>
    <t>SALES SERVICES</t>
  </si>
  <si>
    <t>SALES REGULAR</t>
  </si>
  <si>
    <t>SALES MOTOR VEHICLE</t>
  </si>
  <si>
    <t>SALES MARIJUANA</t>
  </si>
  <si>
    <t>BOAT/RV INDIVIDUAL</t>
  </si>
  <si>
    <t>BOAT/RV BUSINESS</t>
  </si>
  <si>
    <t>USE TAX</t>
  </si>
  <si>
    <t>PERSONAL USE TAX</t>
  </si>
  <si>
    <t>SALES SERVICE DCU</t>
  </si>
  <si>
    <t>SALES/USE DCU</t>
  </si>
  <si>
    <t>MISCELLANEOUS</t>
  </si>
  <si>
    <t>Commonwealth of Massachusetts</t>
  </si>
  <si>
    <t>Department of Revenue</t>
  </si>
  <si>
    <t>Monthly Report of Collections and Refunds</t>
  </si>
  <si>
    <t>Geoffrey E. Snyder</t>
  </si>
  <si>
    <t>Commissioner</t>
  </si>
  <si>
    <t xml:space="preserve">This report includes State Taxes and other revenue collected by the Massachusetts Department of Revenue only. Other taxes for budgetary purposes are from: Racing, Beano (3/5ths), Raffles and Bazaars, Boxing, and Special Insurance Brokers. </t>
  </si>
  <si>
    <t>Amounts reflect accounting adjustments made for prior periods.</t>
  </si>
  <si>
    <t>SALES &amp; USE</t>
  </si>
  <si>
    <t>SURCHARGES</t>
  </si>
  <si>
    <t>SUBTOTAL SALES &amp; USE *</t>
  </si>
  <si>
    <t>REGULAR *</t>
  </si>
  <si>
    <t>SERVICES *</t>
  </si>
  <si>
    <t>MARIJUANA *</t>
  </si>
  <si>
    <t>SUBTOTAL TAX REVENUE</t>
  </si>
  <si>
    <t>SUBTOTAL MISCELLANEOUS</t>
  </si>
  <si>
    <t>SUBTOTAL SURCHARGES</t>
  </si>
  <si>
    <t>MOTOR VEHICLE *</t>
  </si>
  <si>
    <t>TOTAL TAXES &amp; OTHER REVENUE *</t>
  </si>
  <si>
    <t>SUBTOTAL TAXES *</t>
  </si>
  <si>
    <t>June - 2026</t>
  </si>
  <si>
    <t>June - 2025</t>
  </si>
  <si>
    <t>Fund</t>
  </si>
  <si>
    <t>Acct</t>
  </si>
  <si>
    <t>Description</t>
  </si>
  <si>
    <t>FY2026 Estimates</t>
  </si>
  <si>
    <t>FY2026 YTD</t>
  </si>
  <si>
    <t>Percentage</t>
  </si>
  <si>
    <t>TOTAL MBTA</t>
  </si>
  <si>
    <t>TOTAL SCHOOL MODERNIZATION</t>
  </si>
  <si>
    <t>INTERCEPT FEES</t>
  </si>
  <si>
    <t>IRS INTERCEPT FEES</t>
  </si>
  <si>
    <t>OIL SPILL FEES</t>
  </si>
  <si>
    <t>UST ANNUAL TANK FEE</t>
  </si>
  <si>
    <t>MA US OLYMPIC FUND</t>
  </si>
  <si>
    <t>OCA FEES</t>
  </si>
  <si>
    <t>OTHER FEES AND PENALTIES</t>
  </si>
  <si>
    <t>CIGARETTE EXCISE PENALTY</t>
  </si>
  <si>
    <t>UST GENERAL FUND</t>
  </si>
  <si>
    <t>LICENSES-SPEC FUEL &amp; MOTOR CAR</t>
  </si>
  <si>
    <t>LICENSES-GASOLINE</t>
  </si>
  <si>
    <t>CIGARETTE LICENSE FEES</t>
  </si>
  <si>
    <t>IFTA FEE</t>
  </si>
  <si>
    <t>CARE &amp; CUSTODY OF DEPOSITS</t>
  </si>
  <si>
    <t>NATURAL HERITAGE ADM</t>
  </si>
  <si>
    <t>IFTA NON-PARTICIPANT</t>
  </si>
  <si>
    <t>ORGAN TRANSPLANT</t>
  </si>
  <si>
    <t>STATE ELECTION CAMPAIGN</t>
  </si>
  <si>
    <t>NATURAL HERITAGE FUND</t>
  </si>
  <si>
    <t>MILITARY FAMILY RELIEF FUND</t>
  </si>
  <si>
    <t>AIDS FUND</t>
  </si>
  <si>
    <t>HOMELESS ANIMAL PREVENTION &amp; CARE</t>
  </si>
  <si>
    <t>DEPARTMENT NON-TAX SUBTOTAL</t>
  </si>
  <si>
    <t>UST PETROLEUM PRODUCT CLEANUP</t>
  </si>
  <si>
    <t>OTHER COLLECTIONS SUBTOTAL</t>
  </si>
  <si>
    <t>DEPARTMENT TOTALS</t>
  </si>
  <si>
    <t>FISCAL  2026 NET COLLECTIONS BY FUND - TABLE D</t>
  </si>
  <si>
    <t>June 2026</t>
  </si>
  <si>
    <t>Run Date 08/05/26</t>
  </si>
  <si>
    <t>FISCAL 2026 NON-TAX REVENUES VS. ESTIMATES - TABLE F</t>
  </si>
  <si>
    <t>FISCAL 2026 GROSS COLLECTIONS FOR MONTH</t>
  </si>
  <si>
    <t>FISCAL 2026 GROSS COLLECTIONS YEAR TO DATE</t>
  </si>
  <si>
    <t>FISCAL 2026 REPORT OF REFUNDS FOR MONTH</t>
  </si>
  <si>
    <t>FISCAL 2026 REPORT OF REFUNDS YEAR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</si>
</sst>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34322D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4" applyNumberFormat="0" applyFill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3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3" applyAlignment="1">
      <alignment horizontal="center"/>
    </xf>
    <xf numFmtId="0" fontId="7" fillId="0" borderId="0" xfId="0" applyFont="1" applyAlignment="1">
      <alignment horizontal="center" wrapText="1"/>
    </xf>
    <xf numFmtId="43" fontId="2" fillId="0" borderId="0" xfId="0" applyNumberFormat="1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/>
    <xf numFmtId="0" fontId="2" fillId="0" borderId="5" xfId="0" applyFont="1" applyBorder="1"/>
    <xf numFmtId="0" fontId="0" fillId="0" borderId="5" xfId="0" applyBorder="1"/>
    <xf numFmtId="43" fontId="9" fillId="0" borderId="0" xfId="2" applyNumberFormat="1" applyFont="1" applyBorder="1" applyAlignment="1">
      <alignment horizontal="left"/>
    </xf>
    <xf numFmtId="43" fontId="10" fillId="0" borderId="0" xfId="0" applyNumberFormat="1" applyFont="1"/>
    <xf numFmtId="0" fontId="8" fillId="0" borderId="0" xfId="0" applyFont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44" fontId="10" fillId="0" borderId="3" xfId="1" applyFont="1" applyBorder="1"/>
    <xf numFmtId="49" fontId="2" fillId="0" borderId="5" xfId="0" applyNumberFormat="1" applyFont="1" applyBorder="1"/>
    <xf numFmtId="49" fontId="0" fillId="0" borderId="0" xfId="0" applyNumberFormat="1"/>
    <xf numFmtId="49" fontId="0" fillId="0" borderId="5" xfId="0" applyNumberFormat="1" applyBorder="1"/>
    <xf numFmtId="49" fontId="10" fillId="0" borderId="2" xfId="0" applyNumberFormat="1" applyFont="1" applyBorder="1"/>
    <xf numFmtId="44" fontId="10" fillId="0" borderId="5" xfId="1" applyFont="1" applyBorder="1"/>
    <xf numFmtId="0" fontId="10" fillId="0" borderId="5" xfId="0" applyFont="1" applyBorder="1"/>
    <xf numFmtId="164" fontId="0" fillId="0" borderId="0" xfId="4" applyNumberFormat="1" applyFont="1" applyAlignment="1">
      <alignment horizontal="left" vertical="center"/>
    </xf>
    <xf numFmtId="9" fontId="0" fillId="0" borderId="0" xfId="0" applyNumberFormat="1"/>
    <xf numFmtId="165" fontId="0" fillId="0" borderId="0" xfId="1" applyNumberFormat="1" applyFont="1"/>
    <xf numFmtId="165" fontId="2" fillId="0" borderId="5" xfId="1" applyNumberFormat="1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0" xfId="1" applyNumberFormat="1" applyFont="1" applyBorder="1"/>
    <xf numFmtId="165" fontId="0" fillId="0" borderId="2" xfId="1" applyNumberFormat="1" applyFont="1" applyBorder="1"/>
    <xf numFmtId="44" fontId="0" fillId="0" borderId="2" xfId="0" applyNumberFormat="1" applyBorder="1"/>
    <xf numFmtId="165" fontId="8" fillId="0" borderId="0" xfId="1" applyNumberFormat="1" applyFont="1"/>
    <xf numFmtId="165" fontId="10" fillId="0" borderId="3" xfId="1" applyNumberFormat="1" applyFont="1" applyBorder="1"/>
    <xf numFmtId="165" fontId="10" fillId="0" borderId="1" xfId="1" applyNumberFormat="1" applyFont="1" applyBorder="1"/>
    <xf numFmtId="165" fontId="10" fillId="0" borderId="5" xfId="1" applyNumberFormat="1" applyFont="1" applyBorder="1"/>
    <xf numFmtId="165" fontId="10" fillId="0" borderId="2" xfId="0" applyNumberFormat="1" applyFont="1" applyBorder="1"/>
    <xf numFmtId="165" fontId="10" fillId="0" borderId="2" xfId="1" applyNumberFormat="1" applyFont="1" applyBorder="1"/>
    <xf numFmtId="165" fontId="1" fillId="0" borderId="0" xfId="1" applyNumberFormat="1" applyFont="1"/>
    <xf numFmtId="165" fontId="2" fillId="0" borderId="0" xfId="1" applyNumberFormat="1" applyFont="1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/>
    <xf numFmtId="0" fontId="11" fillId="0" borderId="0" xfId="3" applyFont="1" applyAlignment="1">
      <alignment horizontal="center"/>
    </xf>
    <xf numFmtId="164" fontId="0" fillId="0" borderId="0" xfId="4" applyNumberFormat="1" applyFont="1" applyFill="1" applyAlignment="1">
      <alignment horizontal="left" vertical="center"/>
    </xf>
    <xf numFmtId="165" fontId="2" fillId="0" borderId="1" xfId="0" applyNumberFormat="1" applyFont="1" applyBorder="1"/>
    <xf numFmtId="9" fontId="2" fillId="0" borderId="1" xfId="5" applyFont="1" applyFill="1" applyBorder="1"/>
    <xf numFmtId="0" fontId="2" fillId="0" borderId="6" xfId="0" applyFont="1" applyBorder="1"/>
    <xf numFmtId="1" fontId="2" fillId="0" borderId="6" xfId="0" applyNumberFormat="1" applyFont="1" applyBorder="1"/>
    <xf numFmtId="1" fontId="2" fillId="0" borderId="0" xfId="0" applyNumberFormat="1" applyFont="1"/>
    <xf numFmtId="165" fontId="2" fillId="0" borderId="0" xfId="0" applyNumberFormat="1" applyFont="1"/>
    <xf numFmtId="9" fontId="2" fillId="0" borderId="0" xfId="5" applyFont="1" applyFill="1" applyBorder="1"/>
    <xf numFmtId="49" fontId="2" fillId="0" borderId="6" xfId="0" applyNumberFormat="1" applyFont="1" applyBorder="1"/>
  </cellXfs>
  <cellStyles count="6">
    <cellStyle name="Comma" xfId="4" builtinId="3"/>
    <cellStyle name="Currency" xfId="1" builtinId="4"/>
    <cellStyle name="Heading 1" xfId="2" builtinId="16"/>
    <cellStyle name="Hyperlink" xfId="3" builtinId="8"/>
    <cellStyle name="Normal" xfId="0" builtinId="0"/>
    <cellStyle name="Percent" xfId="5" builtinId="5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28</xdr:row>
      <xdr:rowOff>86846</xdr:rowOff>
    </xdr:to>
    <xdr:pic>
      <xdr:nvPicPr>
        <xdr:cNvPr id="3" name="Picture 2" descr="Massachusetts State Seal">
          <a:extLst>
            <a:ext uri="{FF2B5EF4-FFF2-40B4-BE49-F238E27FC236}">
              <a16:creationId xmlns:a16="http://schemas.microsoft.com/office/drawing/2014/main" id="{E75B09FF-66F5-8FAA-49E0-C45E8B39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542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8C6C6F3-9699-4611-AAD1-16245987AC0A}" name="Table11" displayName="Table11" ref="A1:A12" totalsRowShown="0" headerRowDxfId="57" dataDxfId="56">
  <autoFilter ref="A1:A12" xr:uid="{B8C6C6F3-9699-4611-AAD1-16245987AC0A}">
    <filterColumn colId="0" hiddenButton="1"/>
  </autoFilter>
  <tableColumns count="1">
    <tableColumn id="1" xr3:uid="{AD48CA18-CEA7-44FA-A3F6-3952588B38B4}" name="Index of Tables" dataDxfId="5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6313D9-9AA4-41CD-95F4-000652172725}" name="Table2" displayName="Table2" ref="A4:D57" totalsRowShown="0" headerRowDxfId="54" dataDxfId="52" headerRowBorderDxfId="53" tableBorderDxfId="51">
  <autoFilter ref="A4:D57" xr:uid="{466313D9-9AA4-41CD-95F4-000652172725}">
    <filterColumn colId="0" hiddenButton="1"/>
    <filterColumn colId="1" hiddenButton="1"/>
    <filterColumn colId="2" hiddenButton="1"/>
    <filterColumn colId="3" hiddenButton="1"/>
  </autoFilter>
  <tableColumns count="4">
    <tableColumn id="1" xr3:uid="{C023D1AF-2BEF-45F5-B7E9-43DBAFC4B7E4}" name="CATEGORY" dataDxfId="50"/>
    <tableColumn id="2" xr3:uid="{3D0BB1A4-0954-4A23-9D72-3D2D673147E9}" name="REVENUE TYPE" dataDxfId="49"/>
    <tableColumn id="3" xr3:uid="{BF3DBB4C-1601-4635-A344-0C2E22ACE7B0}" name="June - 2025" dataDxfId="48" dataCellStyle="Currency"/>
    <tableColumn id="4" xr3:uid="{7666A2EA-8B0D-44DF-BF4E-93153EAECE90}" name="June - 2026" dataDxfId="47" dataCellStyle="Currenc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996FEE-3B1D-4D4E-AC84-C4ACB89A1A28}" name="TableB" displayName="TableB" ref="A4:D57" totalsRowShown="0" headerRowDxfId="46" dataDxfId="44" headerRowBorderDxfId="45" tableBorderDxfId="43">
  <autoFilter ref="A4:D57" xr:uid="{F3996FEE-3B1D-4D4E-AC84-C4ACB89A1A28}">
    <filterColumn colId="0" hiddenButton="1"/>
    <filterColumn colId="1" hiddenButton="1"/>
    <filterColumn colId="2" hiddenButton="1"/>
    <filterColumn colId="3" hiddenButton="1"/>
  </autoFilter>
  <tableColumns count="4">
    <tableColumn id="1" xr3:uid="{A4C99EF2-40FC-4254-B1F8-1257CC5F57E5}" name="CATEGORY" dataDxfId="42"/>
    <tableColumn id="2" xr3:uid="{4ECC2F91-55BC-410C-B2F2-07A55E6CDC16}" name="REVENUE TYPE" dataDxfId="41"/>
    <tableColumn id="3" xr3:uid="{799CB338-8584-4E39-A5D4-AACEE02C5407}" name="FY 2025 YTD" dataDxfId="40" dataCellStyle="Currency"/>
    <tableColumn id="4" xr3:uid="{12767712-7AF8-47B5-8F44-83D9212428A2}" name="FY 2026 YTD" dataDxfId="39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D7093-FBBB-41FC-AC62-972A24D4F3C3}" name="TableD" displayName="TableD" ref="A4:D59" totalsRowShown="0" headerRowDxfId="38" dataDxfId="36" headerRowBorderDxfId="37" tableBorderDxfId="35">
  <autoFilter ref="A4:D59" xr:uid="{995D7093-FBBB-41FC-AC62-972A24D4F3C3}">
    <filterColumn colId="0" hiddenButton="1"/>
    <filterColumn colId="1" hiddenButton="1"/>
    <filterColumn colId="2" hiddenButton="1"/>
    <filterColumn colId="3" hiddenButton="1"/>
  </autoFilter>
  <tableColumns count="4">
    <tableColumn id="1" xr3:uid="{5B77A0BC-DC92-4B11-908F-3E15CD209489}" name="CATEGORIES" dataDxfId="34"/>
    <tableColumn id="2" xr3:uid="{FE1B6C54-2A35-4E45-913A-E8152682E685}" name="REVENUE TYPE" dataDxfId="33"/>
    <tableColumn id="3" xr3:uid="{A0985676-922E-4529-B77B-8AC9D4EE9A3D}" name="FY 2025 YTD" dataDxfId="32" dataCellStyle="Currency"/>
    <tableColumn id="4" xr3:uid="{95F08522-310A-4A6C-8E0E-28BC75610444}" name="FY 2026 YTD" dataDxfId="31" dataCellStyle="Curr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0D4025-C193-4D45-8B98-DFCC10EFB7A1}" name="Table5" displayName="Table5" ref="A4:D45" totalsRowShown="0" headerRowDxfId="30" dataDxfId="28" headerRowBorderDxfId="29" tableBorderDxfId="27">
  <autoFilter ref="A4:D45" xr:uid="{2E0D4025-C193-4D45-8B98-DFCC10EFB7A1}">
    <filterColumn colId="0" hiddenButton="1"/>
    <filterColumn colId="1" hiddenButton="1"/>
    <filterColumn colId="2" hiddenButton="1"/>
    <filterColumn colId="3" hiddenButton="1"/>
  </autoFilter>
  <tableColumns count="4">
    <tableColumn id="1" xr3:uid="{7366B4E4-8C56-42DE-8D0F-2E512B74F440}" name="CATEGORIES" dataDxfId="26"/>
    <tableColumn id="2" xr3:uid="{359AD628-BC71-44D3-8CC1-49CA9B2CA0BA}" name="REVENUE TYPE" dataDxfId="25"/>
    <tableColumn id="3" xr3:uid="{443257F9-4767-49F4-B4E5-951F032EF558}" name="June - 2025" dataDxfId="24" dataCellStyle="Currency"/>
    <tableColumn id="4" xr3:uid="{49CFEDA4-B010-4D1C-8DDC-DFEF38DF8975}" name="June - 2026" dataDxfId="23" dataCellStyle="Currency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D5918-DDE0-4090-8333-466B0B69C7D4}" name="Table1" displayName="Table1" ref="A4:F33" totalsRowShown="0" headerRowDxfId="22" headerRowBorderDxfId="21" tableBorderDxfId="20">
  <autoFilter ref="A4:F33" xr:uid="{3C6D5918-DDE0-4090-8333-466B0B69C7D4}"/>
  <tableColumns count="6">
    <tableColumn id="1" xr3:uid="{697E802B-90EC-47EB-97AE-E0071AD7E420}" name="Fund"/>
    <tableColumn id="2" xr3:uid="{E97050B9-E94E-4BE6-827D-7CA36DF97A44}" name="Acct"/>
    <tableColumn id="3" xr3:uid="{DCB72847-CB5D-4E26-A41D-4AF263A71A1F}" name="Description"/>
    <tableColumn id="4" xr3:uid="{8F8AABFD-98E4-4FBC-9746-5705ACCFF2F8}" name="FY2026 YTD"/>
    <tableColumn id="5" xr3:uid="{737BC1F4-AD74-4C3D-A38D-F428ECB03D79}" name="FY2026 Estimates"/>
    <tableColumn id="6" xr3:uid="{025FF6D6-BC25-4E04-BFAC-4037EBC8EC8D}" name="Percentage">
      <calculatedColumnFormula>D5/E5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155AEB-5D23-4138-83D3-26B95F20A2A1}" name="Table7" displayName="Table7" ref="A4:D56" totalsRowShown="0" headerRowDxfId="19" headerRowBorderDxfId="18" tableBorderDxfId="17">
  <autoFilter ref="A4:D56" xr:uid="{AF155AEB-5D23-4138-83D3-26B95F20A2A1}"/>
  <tableColumns count="4">
    <tableColumn id="1" xr3:uid="{A05F3DCF-2436-4A0A-B1AF-0DD03A26BA39}" name="CATEGORY"/>
    <tableColumn id="2" xr3:uid="{2E205921-26BC-4D55-80BB-DD79246C24B5}" name="REVENUE TYPE"/>
    <tableColumn id="3" xr3:uid="{2F53447D-97DF-4C63-9B38-7C11F91B93BD}" name="June - 2025" dataDxfId="16" dataCellStyle="Currency"/>
    <tableColumn id="4" xr3:uid="{F6496B03-4AB4-4967-9CCD-ED45B8929782}" name="June - 2026" dataDxfId="15" dataCellStyle="Currency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3974FC-912D-4A65-9BF4-00522ECDEB11}" name="Table8" displayName="Table8" ref="A4:D56" totalsRowShown="0" headerRowDxfId="14" headerRowBorderDxfId="13" tableBorderDxfId="12">
  <autoFilter ref="A4:D56" xr:uid="{913974FC-912D-4A65-9BF4-00522ECDEB11}"/>
  <tableColumns count="4">
    <tableColumn id="1" xr3:uid="{9AD028AD-2132-4300-B244-CE1159DB1065}" name="CATEGORY"/>
    <tableColumn id="2" xr3:uid="{1380B107-1A4B-4B17-B014-FB8E4C9D872E}" name="REVENUE TYPE"/>
    <tableColumn id="3" xr3:uid="{B335E01F-259C-4179-AB93-065BE5164465}" name="FY 2025 YTD" dataDxfId="11" dataCellStyle="Currency"/>
    <tableColumn id="4" xr3:uid="{87692FD1-672C-48BC-A84B-F78E5E2093A1}" name="FY 2026 YTD" dataDxfId="10" dataCellStyle="Curr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5C787EF-CFAC-492C-A3DB-9AB7296A549F}" name="Table9" displayName="Table9" ref="A4:D56" totalsRowShown="0" headerRowDxfId="9" headerRowBorderDxfId="8" tableBorderDxfId="7">
  <autoFilter ref="A4:D56" xr:uid="{35C787EF-CFAC-492C-A3DB-9AB7296A549F}"/>
  <tableColumns count="4">
    <tableColumn id="1" xr3:uid="{6665D0D4-57E6-48A1-8EDF-AB307BD795C4}" name="CATEGORY"/>
    <tableColumn id="2" xr3:uid="{A4EB6BB1-4176-4EEE-856B-D4B9B939CC19}" name="REVENUE TYPE"/>
    <tableColumn id="3" xr3:uid="{D6DAAC14-C67F-442F-8763-EE1C4196550F}" name="June - 2025" dataDxfId="6" dataCellStyle="Currency"/>
    <tableColumn id="4" xr3:uid="{E39F7084-2C33-465F-A9F4-3622C88CC4BA}" name="June - 2026" dataDxfId="5" dataCellStyle="Currency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0B17726-1A95-4840-84EB-94A883FE49D7}" name="Table10" displayName="Table10" ref="A4:D56" totalsRowShown="0" headerRowDxfId="4" headerRowBorderDxfId="3" tableBorderDxfId="2">
  <autoFilter ref="A4:D56" xr:uid="{A0B17726-1A95-4840-84EB-94A883FE49D7}"/>
  <tableColumns count="4">
    <tableColumn id="1" xr3:uid="{82FBA456-6963-4C3E-AEA0-A93C154BCE03}" name="CATEGORY"/>
    <tableColumn id="2" xr3:uid="{606B53C7-9C6B-4CE6-BD3C-A4B43AE3CBA3}" name="REVENUE TYPE"/>
    <tableColumn id="3" xr3:uid="{0E0BCB82-752C-491A-BA19-9A52412215F5}" name="FY 2025 YTD" dataDxfId="1" dataCellStyle="Currency"/>
    <tableColumn id="4" xr3:uid="{344F04A8-2F30-4CE9-A711-0E68E94E67FF}" name="FY 2026 YTD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BFE4-0083-403C-BEFF-47E078D00AAA}">
  <dimension ref="A31:G38"/>
  <sheetViews>
    <sheetView tabSelected="1" workbookViewId="0">
      <selection activeCell="C36" sqref="C35:C36"/>
    </sheetView>
  </sheetViews>
  <sheetFormatPr defaultRowHeight="15" x14ac:dyDescent="0.25"/>
  <cols>
    <col min="1" max="1" width="64" customWidth="1"/>
  </cols>
  <sheetData>
    <row r="31" spans="1:7" x14ac:dyDescent="0.25">
      <c r="A31" s="4" t="s">
        <v>132</v>
      </c>
    </row>
    <row r="32" spans="1:7" x14ac:dyDescent="0.25">
      <c r="A32" s="4" t="s">
        <v>133</v>
      </c>
      <c r="G32" s="26"/>
    </row>
    <row r="33" spans="1:7" x14ac:dyDescent="0.25">
      <c r="A33" s="4" t="s">
        <v>134</v>
      </c>
      <c r="G33" s="26"/>
    </row>
    <row r="34" spans="1:7" x14ac:dyDescent="0.25">
      <c r="A34" s="4" t="s">
        <v>188</v>
      </c>
    </row>
    <row r="35" spans="1:7" x14ac:dyDescent="0.25">
      <c r="A35" s="4"/>
    </row>
    <row r="36" spans="1:7" x14ac:dyDescent="0.25">
      <c r="A36" s="4"/>
    </row>
    <row r="37" spans="1:7" x14ac:dyDescent="0.25">
      <c r="A37" s="4" t="s">
        <v>135</v>
      </c>
    </row>
    <row r="38" spans="1:7" x14ac:dyDescent="0.25">
      <c r="A38" s="4" t="s">
        <v>136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7904-D5A2-4FF4-9070-B0F2E8E4E1FD}">
  <dimension ref="A1:A12"/>
  <sheetViews>
    <sheetView showGridLines="0" zoomScaleNormal="100" workbookViewId="0">
      <selection activeCell="D10" sqref="D10"/>
    </sheetView>
  </sheetViews>
  <sheetFormatPr defaultRowHeight="15" x14ac:dyDescent="0.25"/>
  <cols>
    <col min="1" max="1" width="55.42578125" style="3" customWidth="1"/>
    <col min="2" max="2" width="12.5703125" customWidth="1"/>
    <col min="4" max="4" width="20.5703125" bestFit="1" customWidth="1"/>
  </cols>
  <sheetData>
    <row r="1" spans="1:1" ht="27.75" customHeight="1" x14ac:dyDescent="0.35">
      <c r="A1" s="5" t="s">
        <v>0</v>
      </c>
    </row>
    <row r="2" spans="1:1" x14ac:dyDescent="0.25">
      <c r="A2" s="50" t="s">
        <v>1</v>
      </c>
    </row>
    <row r="3" spans="1:1" x14ac:dyDescent="0.25">
      <c r="A3" s="6" t="s">
        <v>2</v>
      </c>
    </row>
    <row r="4" spans="1:1" x14ac:dyDescent="0.25">
      <c r="A4" s="50" t="s">
        <v>3</v>
      </c>
    </row>
    <row r="5" spans="1:1" x14ac:dyDescent="0.25">
      <c r="A5" s="6" t="s">
        <v>4</v>
      </c>
    </row>
    <row r="6" spans="1:1" x14ac:dyDescent="0.25">
      <c r="A6" s="50" t="s">
        <v>5</v>
      </c>
    </row>
    <row r="7" spans="1:1" x14ac:dyDescent="0.25">
      <c r="A7" s="6" t="s">
        <v>6</v>
      </c>
    </row>
    <row r="8" spans="1:1" x14ac:dyDescent="0.25">
      <c r="A8" s="50" t="s">
        <v>7</v>
      </c>
    </row>
    <row r="9" spans="1:1" x14ac:dyDescent="0.25">
      <c r="A9" s="6" t="s">
        <v>8</v>
      </c>
    </row>
    <row r="10" spans="1:1" x14ac:dyDescent="0.25">
      <c r="A10" s="50" t="s">
        <v>9</v>
      </c>
    </row>
    <row r="11" spans="1:1" ht="78.75" customHeight="1" x14ac:dyDescent="0.25">
      <c r="A11" s="7" t="s">
        <v>137</v>
      </c>
    </row>
    <row r="12" spans="1:1" ht="31.5" x14ac:dyDescent="0.25">
      <c r="A12" s="7" t="s">
        <v>138</v>
      </c>
    </row>
  </sheetData>
  <hyperlinks>
    <hyperlink ref="A2" location="'Net Collections For Month'!A1" display="Table A – Net Collections for Month" xr:uid="{7874AD13-FAE4-44F6-AA63-56248C9767FD}"/>
    <hyperlink ref="A3" location="'Net Collections For YTD'!A1" display="Table B – Net Collections for Year To Date" xr:uid="{5851911B-87FB-41CD-A83D-89E6EA99AFA2}"/>
    <hyperlink ref="A4" location="'Net Collections by Funds'!A1" display="Table D – Net Collections by Fund" xr:uid="{5C1C4FF8-4F19-44EC-BA99-0EA331A6E33B}"/>
    <hyperlink ref="A5" location="'Miscellaneous Funds'!A1" display="Table E – Miscellaneous Funds" xr:uid="{5C97DD9A-CA2B-4A5D-AD24-D726DE8C218F}"/>
    <hyperlink ref="A6" location="'Non-Tax Revenue VS. Estimate'!A1" display="Table F – Non-Tax Revenue VS. Estimate" xr:uid="{90550006-393E-4F44-83A5-D1019D74EAEF}"/>
    <hyperlink ref="A7" location="'Gross Collections Month'!A1" display="Gross Collections for Month" xr:uid="{190B21BA-98EF-40EE-A564-6AD0509D6761}"/>
    <hyperlink ref="A8" location="'Gross Collections YTD'!A1" display="Gross Collections Year To Date" xr:uid="{A0937D51-6569-4508-B92D-F85BBAD1545A}"/>
    <hyperlink ref="A9" location="'Report of Refunds for Month'!A1" display="Report of Refunds for Month" xr:uid="{5708CCB3-5F57-421E-A726-A20424F4E214}"/>
    <hyperlink ref="A10" location="'Report of Refunds YTD'!A1" display="Report of Refunds Year To Date" xr:uid="{AD2624FB-9D9F-4DC8-BD51-D8B98AA53CF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914B-B6B0-4D75-BB82-2254F2E350D2}">
  <sheetPr>
    <pageSetUpPr fitToPage="1"/>
  </sheetPr>
  <dimension ref="A1:D58"/>
  <sheetViews>
    <sheetView showGridLines="0" zoomScale="75" zoomScaleNormal="75" workbookViewId="0">
      <selection activeCell="A41" sqref="A41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0.85546875" bestFit="1" customWidth="1"/>
  </cols>
  <sheetData>
    <row r="1" spans="1:4" x14ac:dyDescent="0.25">
      <c r="A1" s="8" t="s">
        <v>11</v>
      </c>
      <c r="B1" s="2"/>
      <c r="C1" s="2"/>
    </row>
    <row r="2" spans="1:4" x14ac:dyDescent="0.25">
      <c r="A2" s="8" t="str">
        <f>CONCATENATE("MONTH OF ",'Blue Book Cover'!A34)</f>
        <v>MONTH OF June 2026</v>
      </c>
      <c r="B2" s="2"/>
    </row>
    <row r="3" spans="1:4" x14ac:dyDescent="0.25">
      <c r="A3" s="8" t="s">
        <v>189</v>
      </c>
      <c r="B3" s="2"/>
      <c r="C3" s="2"/>
    </row>
    <row r="4" spans="1:4" x14ac:dyDescent="0.25">
      <c r="A4" s="16" t="s">
        <v>12</v>
      </c>
      <c r="B4" s="16" t="s">
        <v>13</v>
      </c>
      <c r="C4" s="25" t="s">
        <v>152</v>
      </c>
      <c r="D4" s="27" t="s">
        <v>151</v>
      </c>
    </row>
    <row r="5" spans="1:4" x14ac:dyDescent="0.25">
      <c r="A5" t="s">
        <v>14</v>
      </c>
      <c r="B5" t="s">
        <v>15</v>
      </c>
      <c r="C5" s="33">
        <v>8477616</v>
      </c>
      <c r="D5" s="33">
        <v>8041886</v>
      </c>
    </row>
    <row r="6" spans="1:4" x14ac:dyDescent="0.25">
      <c r="A6" t="s">
        <v>14</v>
      </c>
      <c r="B6" t="s">
        <v>16</v>
      </c>
      <c r="C6" s="33">
        <v>24963754</v>
      </c>
      <c r="D6" s="33">
        <v>23546969</v>
      </c>
    </row>
    <row r="7" spans="1:4" x14ac:dyDescent="0.25">
      <c r="A7" t="s">
        <v>14</v>
      </c>
      <c r="B7" t="s">
        <v>17</v>
      </c>
      <c r="C7" s="33">
        <v>700716973</v>
      </c>
      <c r="D7" s="33">
        <v>673049037</v>
      </c>
    </row>
    <row r="8" spans="1:4" x14ac:dyDescent="0.25">
      <c r="A8" t="s">
        <v>14</v>
      </c>
      <c r="B8" t="s">
        <v>18</v>
      </c>
      <c r="C8" s="33">
        <v>35729494</v>
      </c>
      <c r="D8" s="33">
        <v>36978876</v>
      </c>
    </row>
    <row r="9" spans="1:4" x14ac:dyDescent="0.25">
      <c r="A9" t="s">
        <v>14</v>
      </c>
      <c r="B9" t="s">
        <v>19</v>
      </c>
      <c r="C9" s="33">
        <v>970390</v>
      </c>
      <c r="D9" s="33">
        <v>778997</v>
      </c>
    </row>
    <row r="10" spans="1:4" x14ac:dyDescent="0.25">
      <c r="A10" t="s">
        <v>14</v>
      </c>
      <c r="B10" t="s">
        <v>20</v>
      </c>
      <c r="C10" s="33">
        <v>89075318</v>
      </c>
      <c r="D10" s="33">
        <v>60534674</v>
      </c>
    </row>
    <row r="11" spans="1:4" x14ac:dyDescent="0.25">
      <c r="A11" t="s">
        <v>14</v>
      </c>
      <c r="B11" t="s">
        <v>21</v>
      </c>
      <c r="C11" s="33">
        <v>4400951</v>
      </c>
      <c r="D11" s="33">
        <v>5600516</v>
      </c>
    </row>
    <row r="12" spans="1:4" x14ac:dyDescent="0.25">
      <c r="A12" t="s">
        <v>14</v>
      </c>
      <c r="B12" t="s">
        <v>22</v>
      </c>
      <c r="C12" s="33">
        <v>151580784</v>
      </c>
      <c r="D12" s="33">
        <v>148523012</v>
      </c>
    </row>
    <row r="13" spans="1:4" x14ac:dyDescent="0.25">
      <c r="A13" t="s">
        <v>14</v>
      </c>
      <c r="B13" t="s">
        <v>23</v>
      </c>
      <c r="C13" s="33">
        <v>0</v>
      </c>
      <c r="D13" s="33">
        <v>0</v>
      </c>
    </row>
    <row r="14" spans="1:4" x14ac:dyDescent="0.25">
      <c r="A14" t="s">
        <v>14</v>
      </c>
      <c r="B14" t="s">
        <v>24</v>
      </c>
      <c r="C14" s="33">
        <v>16079670</v>
      </c>
      <c r="D14" s="33">
        <v>23834094</v>
      </c>
    </row>
    <row r="15" spans="1:4" x14ac:dyDescent="0.25">
      <c r="A15" s="16" t="s">
        <v>145</v>
      </c>
      <c r="B15" s="17"/>
      <c r="C15" s="34">
        <f>SUM(C5:C14)</f>
        <v>1031994950</v>
      </c>
      <c r="D15" s="34">
        <f>SUM(D5:D14)</f>
        <v>980888061</v>
      </c>
    </row>
    <row r="16" spans="1:4" x14ac:dyDescent="0.25">
      <c r="A16" t="s">
        <v>25</v>
      </c>
      <c r="B16" t="s">
        <v>26</v>
      </c>
      <c r="C16" s="33">
        <v>1581055774</v>
      </c>
      <c r="D16" s="33">
        <v>1597642715</v>
      </c>
    </row>
    <row r="17" spans="1:4" x14ac:dyDescent="0.25">
      <c r="A17" t="s">
        <v>25</v>
      </c>
      <c r="B17" t="s">
        <v>27</v>
      </c>
      <c r="C17" s="33">
        <v>1147168806</v>
      </c>
      <c r="D17" s="33">
        <v>1317466482</v>
      </c>
    </row>
    <row r="18" spans="1:4" x14ac:dyDescent="0.25">
      <c r="A18" t="s">
        <v>25</v>
      </c>
      <c r="B18" t="s">
        <v>28</v>
      </c>
      <c r="C18" s="33">
        <v>-120723676</v>
      </c>
      <c r="D18" s="33">
        <v>-95697955</v>
      </c>
    </row>
    <row r="19" spans="1:4" x14ac:dyDescent="0.25">
      <c r="A19" s="16" t="s">
        <v>29</v>
      </c>
      <c r="B19" s="17"/>
      <c r="C19" s="34">
        <f>SUM(C16:C18)</f>
        <v>2607500904</v>
      </c>
      <c r="D19" s="34">
        <f>SUM(D16:D18)</f>
        <v>2819411242</v>
      </c>
    </row>
    <row r="20" spans="1:4" x14ac:dyDescent="0.25">
      <c r="A20" t="s">
        <v>75</v>
      </c>
      <c r="B20" t="s">
        <v>31</v>
      </c>
      <c r="C20" s="33">
        <v>52697521</v>
      </c>
      <c r="D20" s="33">
        <v>51678081</v>
      </c>
    </row>
    <row r="21" spans="1:4" x14ac:dyDescent="0.25">
      <c r="A21" t="s">
        <v>75</v>
      </c>
      <c r="B21" t="s">
        <v>32</v>
      </c>
      <c r="C21" s="33">
        <v>8805574</v>
      </c>
      <c r="D21" s="33">
        <v>8656509</v>
      </c>
    </row>
    <row r="22" spans="1:4" x14ac:dyDescent="0.25">
      <c r="A22" s="16" t="s">
        <v>33</v>
      </c>
      <c r="B22" s="17"/>
      <c r="C22" s="34">
        <f>SUM(C20:C21)</f>
        <v>61503095</v>
      </c>
      <c r="D22" s="34">
        <f>SUM(D20:D21)</f>
        <v>60334590</v>
      </c>
    </row>
    <row r="23" spans="1:4" x14ac:dyDescent="0.25">
      <c r="A23" t="s">
        <v>139</v>
      </c>
      <c r="B23" t="s">
        <v>142</v>
      </c>
      <c r="C23" s="33">
        <v>566678940</v>
      </c>
      <c r="D23" s="33">
        <v>651174731</v>
      </c>
    </row>
    <row r="24" spans="1:4" x14ac:dyDescent="0.25">
      <c r="A24" t="s">
        <v>139</v>
      </c>
      <c r="B24" t="s">
        <v>143</v>
      </c>
      <c r="C24" s="33">
        <v>9713709</v>
      </c>
      <c r="D24" s="33">
        <v>10123694</v>
      </c>
    </row>
    <row r="25" spans="1:4" x14ac:dyDescent="0.25">
      <c r="A25" t="s">
        <v>139</v>
      </c>
      <c r="B25" t="s">
        <v>37</v>
      </c>
      <c r="C25" s="33">
        <v>162338309</v>
      </c>
      <c r="D25" s="33">
        <v>177561787</v>
      </c>
    </row>
    <row r="26" spans="1:4" x14ac:dyDescent="0.25">
      <c r="A26" t="s">
        <v>139</v>
      </c>
      <c r="B26" t="s">
        <v>148</v>
      </c>
      <c r="C26" s="33">
        <v>117640354</v>
      </c>
      <c r="D26" s="33">
        <v>131234673</v>
      </c>
    </row>
    <row r="27" spans="1:4" x14ac:dyDescent="0.25">
      <c r="A27" t="s">
        <v>139</v>
      </c>
      <c r="B27" t="s">
        <v>144</v>
      </c>
      <c r="C27" s="33">
        <v>483250</v>
      </c>
      <c r="D27" s="33">
        <v>826981</v>
      </c>
    </row>
    <row r="28" spans="1:4" x14ac:dyDescent="0.25">
      <c r="A28" s="16" t="s">
        <v>141</v>
      </c>
      <c r="B28" s="17"/>
      <c r="C28" s="34">
        <f>SUM(C23:C27)</f>
        <v>856854562</v>
      </c>
      <c r="D28" s="34">
        <f>SUM(D23:D27)</f>
        <v>970921866</v>
      </c>
    </row>
    <row r="29" spans="1:4" x14ac:dyDescent="0.25">
      <c r="A29" t="s">
        <v>131</v>
      </c>
      <c r="B29" t="s">
        <v>41</v>
      </c>
      <c r="C29" s="33">
        <v>18448</v>
      </c>
      <c r="D29" s="33">
        <v>25921</v>
      </c>
    </row>
    <row r="30" spans="1:4" x14ac:dyDescent="0.25">
      <c r="A30" t="s">
        <v>131</v>
      </c>
      <c r="B30" t="s">
        <v>42</v>
      </c>
      <c r="C30" s="33">
        <v>31608</v>
      </c>
      <c r="D30" s="33">
        <v>40335</v>
      </c>
    </row>
    <row r="31" spans="1:4" x14ac:dyDescent="0.25">
      <c r="A31" t="s">
        <v>131</v>
      </c>
      <c r="B31" t="s">
        <v>43</v>
      </c>
      <c r="C31" s="33">
        <v>0</v>
      </c>
      <c r="D31" s="33">
        <v>0</v>
      </c>
    </row>
    <row r="32" spans="1:4" x14ac:dyDescent="0.25">
      <c r="A32" t="s">
        <v>131</v>
      </c>
      <c r="B32" t="s">
        <v>44</v>
      </c>
      <c r="C32" s="33">
        <v>355296</v>
      </c>
      <c r="D32" s="33">
        <v>312892</v>
      </c>
    </row>
    <row r="33" spans="1:4" x14ac:dyDescent="0.25">
      <c r="A33" t="s">
        <v>131</v>
      </c>
      <c r="B33" t="s">
        <v>45</v>
      </c>
      <c r="C33" s="33">
        <v>24742219</v>
      </c>
      <c r="D33" s="33">
        <v>24434061</v>
      </c>
    </row>
    <row r="34" spans="1:4" x14ac:dyDescent="0.25">
      <c r="A34" s="16" t="s">
        <v>146</v>
      </c>
      <c r="B34" s="17"/>
      <c r="C34" s="34">
        <f>SUM(C29:C33)</f>
        <v>25147571</v>
      </c>
      <c r="D34" s="34">
        <f>SUM(D29:D33)</f>
        <v>24813209</v>
      </c>
    </row>
    <row r="35" spans="1:4" x14ac:dyDescent="0.25">
      <c r="A35" t="s">
        <v>140</v>
      </c>
      <c r="B35" t="s">
        <v>47</v>
      </c>
      <c r="C35" s="33">
        <v>12442</v>
      </c>
      <c r="D35" s="33">
        <v>272</v>
      </c>
    </row>
    <row r="36" spans="1:4" x14ac:dyDescent="0.25">
      <c r="A36" t="s">
        <v>140</v>
      </c>
      <c r="B36" t="s">
        <v>48</v>
      </c>
      <c r="C36" s="33">
        <v>7470245</v>
      </c>
      <c r="D36" s="33">
        <v>6902900</v>
      </c>
    </row>
    <row r="37" spans="1:4" x14ac:dyDescent="0.25">
      <c r="A37" t="s">
        <v>140</v>
      </c>
      <c r="B37" t="s">
        <v>49</v>
      </c>
      <c r="C37" s="33">
        <v>2971</v>
      </c>
      <c r="D37" s="33">
        <v>2890</v>
      </c>
    </row>
    <row r="38" spans="1:4" ht="15.75" thickBot="1" x14ac:dyDescent="0.3">
      <c r="A38" s="10" t="s">
        <v>147</v>
      </c>
      <c r="B38" s="11"/>
      <c r="C38" s="35">
        <f>SUM(C35:C37)</f>
        <v>7485658</v>
      </c>
      <c r="D38" s="35">
        <f>SUM(D35:D37)</f>
        <v>6906062</v>
      </c>
    </row>
    <row r="39" spans="1:4" ht="15.75" thickBot="1" x14ac:dyDescent="0.3">
      <c r="A39" s="9" t="s">
        <v>150</v>
      </c>
      <c r="B39" s="12"/>
      <c r="C39" s="36">
        <f>C15+C19+C22+C28+C34+C38</f>
        <v>4590486740</v>
      </c>
      <c r="D39" s="36">
        <f>D15+D19+D22+D28+D34+D38</f>
        <v>4863275030</v>
      </c>
    </row>
    <row r="40" spans="1:4" x14ac:dyDescent="0.25">
      <c r="A40" t="s">
        <v>50</v>
      </c>
      <c r="B40" t="s">
        <v>51</v>
      </c>
      <c r="C40" s="33">
        <v>3218932</v>
      </c>
      <c r="D40" s="33">
        <v>3336739</v>
      </c>
    </row>
    <row r="41" spans="1:4" x14ac:dyDescent="0.25">
      <c r="A41" t="s">
        <v>50</v>
      </c>
      <c r="B41" t="s">
        <v>52</v>
      </c>
      <c r="C41" s="33">
        <v>65435857</v>
      </c>
      <c r="D41" s="33">
        <v>63925000</v>
      </c>
    </row>
    <row r="42" spans="1:4" x14ac:dyDescent="0.25">
      <c r="A42" t="s">
        <v>50</v>
      </c>
      <c r="B42" t="s">
        <v>53</v>
      </c>
      <c r="C42" s="33">
        <v>25690076</v>
      </c>
      <c r="D42" s="33">
        <v>29417107</v>
      </c>
    </row>
    <row r="43" spans="1:4" x14ac:dyDescent="0.25">
      <c r="A43" t="s">
        <v>50</v>
      </c>
      <c r="B43" t="s">
        <v>54</v>
      </c>
      <c r="C43" s="33">
        <v>6879782</v>
      </c>
      <c r="D43" s="33">
        <v>6818171</v>
      </c>
    </row>
    <row r="44" spans="1:4" x14ac:dyDescent="0.25">
      <c r="A44" t="s">
        <v>50</v>
      </c>
      <c r="B44" t="s">
        <v>55</v>
      </c>
      <c r="C44" s="33">
        <v>1375</v>
      </c>
      <c r="D44" s="33">
        <v>21</v>
      </c>
    </row>
    <row r="45" spans="1:4" x14ac:dyDescent="0.25">
      <c r="A45" t="s">
        <v>50</v>
      </c>
      <c r="B45" t="s">
        <v>56</v>
      </c>
      <c r="C45" s="33">
        <v>1114269</v>
      </c>
      <c r="D45" s="33">
        <v>885827</v>
      </c>
    </row>
    <row r="46" spans="1:4" x14ac:dyDescent="0.25">
      <c r="A46" t="s">
        <v>50</v>
      </c>
      <c r="B46" t="s">
        <v>57</v>
      </c>
      <c r="C46" s="33">
        <v>0</v>
      </c>
      <c r="D46" s="33">
        <v>0</v>
      </c>
    </row>
    <row r="47" spans="1:4" x14ac:dyDescent="0.25">
      <c r="A47" t="s">
        <v>50</v>
      </c>
      <c r="B47" t="s">
        <v>58</v>
      </c>
      <c r="C47" s="33">
        <v>898385</v>
      </c>
      <c r="D47" s="33">
        <v>871990</v>
      </c>
    </row>
    <row r="48" spans="1:4" x14ac:dyDescent="0.25">
      <c r="A48" t="s">
        <v>50</v>
      </c>
      <c r="B48" t="s">
        <v>59</v>
      </c>
      <c r="C48" s="33">
        <v>260992</v>
      </c>
      <c r="D48" s="33">
        <v>357137</v>
      </c>
    </row>
    <row r="49" spans="1:4" x14ac:dyDescent="0.25">
      <c r="A49" t="s">
        <v>50</v>
      </c>
      <c r="B49" t="s">
        <v>60</v>
      </c>
      <c r="C49" s="33">
        <v>2720867</v>
      </c>
      <c r="D49" s="33">
        <v>1788944</v>
      </c>
    </row>
    <row r="50" spans="1:4" x14ac:dyDescent="0.25">
      <c r="A50" t="s">
        <v>50</v>
      </c>
      <c r="B50" t="s">
        <v>61</v>
      </c>
      <c r="C50" s="33">
        <v>4016696</v>
      </c>
      <c r="D50" s="33">
        <v>4148011</v>
      </c>
    </row>
    <row r="51" spans="1:4" x14ac:dyDescent="0.25">
      <c r="A51" t="s">
        <v>50</v>
      </c>
      <c r="B51" t="s">
        <v>62</v>
      </c>
      <c r="C51" s="33">
        <v>0</v>
      </c>
      <c r="D51" s="33">
        <v>52</v>
      </c>
    </row>
    <row r="52" spans="1:4" x14ac:dyDescent="0.25">
      <c r="A52" t="s">
        <v>50</v>
      </c>
      <c r="B52" t="s">
        <v>63</v>
      </c>
      <c r="C52" s="33">
        <v>0</v>
      </c>
      <c r="D52" s="33">
        <v>0</v>
      </c>
    </row>
    <row r="53" spans="1:4" x14ac:dyDescent="0.25">
      <c r="A53" t="s">
        <v>50</v>
      </c>
      <c r="B53" t="s">
        <v>64</v>
      </c>
      <c r="C53" s="33">
        <v>11994521</v>
      </c>
      <c r="D53" s="33">
        <v>11976635</v>
      </c>
    </row>
    <row r="54" spans="1:4" x14ac:dyDescent="0.25">
      <c r="A54" t="s">
        <v>50</v>
      </c>
      <c r="B54" t="s">
        <v>65</v>
      </c>
      <c r="C54" s="33">
        <v>3610656</v>
      </c>
      <c r="D54" s="33">
        <v>3027660</v>
      </c>
    </row>
    <row r="55" spans="1:4" ht="15.75" thickBot="1" x14ac:dyDescent="0.3">
      <c r="A55" s="12" t="s">
        <v>50</v>
      </c>
      <c r="B55" s="12" t="s">
        <v>66</v>
      </c>
      <c r="C55" s="39">
        <v>6308552</v>
      </c>
      <c r="D55" s="39">
        <v>6538657</v>
      </c>
    </row>
    <row r="56" spans="1:4" ht="15.75" thickBot="1" x14ac:dyDescent="0.3">
      <c r="A56" s="9" t="s">
        <v>72</v>
      </c>
      <c r="B56" s="12"/>
      <c r="C56" s="36">
        <f>SUM(C40:C55)</f>
        <v>132150960</v>
      </c>
      <c r="D56" s="36">
        <f>SUM(D40:D55)</f>
        <v>133091951</v>
      </c>
    </row>
    <row r="57" spans="1:4" x14ac:dyDescent="0.25">
      <c r="A57" s="2" t="s">
        <v>149</v>
      </c>
      <c r="C57" s="37">
        <f>C39+C56</f>
        <v>4722637700</v>
      </c>
      <c r="D57" s="37">
        <f>D39+D56</f>
        <v>4996366981</v>
      </c>
    </row>
    <row r="58" spans="1:4" x14ac:dyDescent="0.25">
      <c r="A58" t="s">
        <v>10</v>
      </c>
    </row>
  </sheetData>
  <pageMargins left="0.7" right="0.7" top="0.75" bottom="0.75" header="0.3" footer="0.3"/>
  <pageSetup scale="57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435A-C060-4EC3-994A-31455A3405B8}">
  <dimension ref="A1:D58"/>
  <sheetViews>
    <sheetView showGridLines="0" zoomScale="75" zoomScaleNormal="75" workbookViewId="0">
      <selection activeCell="B48" sqref="B48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1" bestFit="1" customWidth="1"/>
  </cols>
  <sheetData>
    <row r="1" spans="1:4" x14ac:dyDescent="0.25">
      <c r="A1" s="8" t="s">
        <v>67</v>
      </c>
      <c r="D1" s="1"/>
    </row>
    <row r="2" spans="1:4" x14ac:dyDescent="0.25">
      <c r="A2" s="8" t="str">
        <f>'Net Collections For Month'!A2</f>
        <v>MONTH OF June 2026</v>
      </c>
    </row>
    <row r="3" spans="1:4" s="8" customFormat="1" x14ac:dyDescent="0.25">
      <c r="A3" s="8" t="str">
        <f>'Net Collections For Month'!A3</f>
        <v>Run Date 08/05/26</v>
      </c>
    </row>
    <row r="4" spans="1:4" x14ac:dyDescent="0.25">
      <c r="A4" s="16" t="s">
        <v>12</v>
      </c>
      <c r="B4" s="17" t="s">
        <v>13</v>
      </c>
      <c r="C4" s="16" t="s">
        <v>68</v>
      </c>
      <c r="D4" s="16" t="s">
        <v>69</v>
      </c>
    </row>
    <row r="5" spans="1:4" x14ac:dyDescent="0.25">
      <c r="A5" t="s">
        <v>70</v>
      </c>
      <c r="B5" t="s">
        <v>15</v>
      </c>
      <c r="C5" s="33">
        <v>96139493</v>
      </c>
      <c r="D5" s="33">
        <v>96993684</v>
      </c>
    </row>
    <row r="6" spans="1:4" x14ac:dyDescent="0.25">
      <c r="A6" t="s">
        <v>70</v>
      </c>
      <c r="B6" t="s">
        <v>16</v>
      </c>
      <c r="C6" s="33">
        <v>312509894</v>
      </c>
      <c r="D6" s="33">
        <v>292826966</v>
      </c>
    </row>
    <row r="7" spans="1:4" x14ac:dyDescent="0.25">
      <c r="A7" t="s">
        <v>70</v>
      </c>
      <c r="B7" t="s">
        <v>17</v>
      </c>
      <c r="C7" s="33">
        <v>4036624037</v>
      </c>
      <c r="D7" s="33">
        <v>3552469875</v>
      </c>
    </row>
    <row r="8" spans="1:4" x14ac:dyDescent="0.25">
      <c r="A8" t="s">
        <v>70</v>
      </c>
      <c r="B8" t="s">
        <v>18</v>
      </c>
      <c r="C8" s="33">
        <v>231929870</v>
      </c>
      <c r="D8" s="33">
        <v>245253059</v>
      </c>
    </row>
    <row r="9" spans="1:4" x14ac:dyDescent="0.25">
      <c r="A9" t="s">
        <v>70</v>
      </c>
      <c r="B9" t="s">
        <v>19</v>
      </c>
      <c r="C9" s="33">
        <v>14857967</v>
      </c>
      <c r="D9" s="33">
        <v>10146419</v>
      </c>
    </row>
    <row r="10" spans="1:4" x14ac:dyDescent="0.25">
      <c r="A10" t="s">
        <v>70</v>
      </c>
      <c r="B10" t="s">
        <v>20</v>
      </c>
      <c r="C10" s="33">
        <v>740358650</v>
      </c>
      <c r="D10" s="33">
        <v>859010328</v>
      </c>
    </row>
    <row r="11" spans="1:4" x14ac:dyDescent="0.25">
      <c r="A11" t="s">
        <v>70</v>
      </c>
      <c r="B11" t="s">
        <v>21</v>
      </c>
      <c r="C11" s="33">
        <v>19948574</v>
      </c>
      <c r="D11" s="33">
        <v>19293668</v>
      </c>
    </row>
    <row r="12" spans="1:4" x14ac:dyDescent="0.25">
      <c r="A12" t="s">
        <v>70</v>
      </c>
      <c r="B12" t="s">
        <v>22</v>
      </c>
      <c r="C12" s="33">
        <v>613267504</v>
      </c>
      <c r="D12" s="33">
        <v>625824124</v>
      </c>
    </row>
    <row r="13" spans="1:4" x14ac:dyDescent="0.25">
      <c r="A13" t="s">
        <v>70</v>
      </c>
      <c r="B13" t="s">
        <v>23</v>
      </c>
      <c r="C13" s="33">
        <v>0</v>
      </c>
      <c r="D13" s="33">
        <v>0</v>
      </c>
    </row>
    <row r="14" spans="1:4" x14ac:dyDescent="0.25">
      <c r="A14" t="s">
        <v>70</v>
      </c>
      <c r="B14" t="s">
        <v>24</v>
      </c>
      <c r="C14" s="33">
        <v>428307776</v>
      </c>
      <c r="D14" s="33">
        <v>437649455</v>
      </c>
    </row>
    <row r="15" spans="1:4" x14ac:dyDescent="0.25">
      <c r="A15" s="16" t="s">
        <v>145</v>
      </c>
      <c r="B15" s="17"/>
      <c r="C15" s="34">
        <f>SUM(C5:C14)</f>
        <v>6493943765</v>
      </c>
      <c r="D15" s="34">
        <f>SUM(D5:D14)</f>
        <v>6139467578</v>
      </c>
    </row>
    <row r="16" spans="1:4" x14ac:dyDescent="0.25">
      <c r="A16" t="s">
        <v>71</v>
      </c>
      <c r="B16" t="s">
        <v>26</v>
      </c>
      <c r="C16" s="33">
        <v>19056193985</v>
      </c>
      <c r="D16" s="33">
        <v>20232718340</v>
      </c>
    </row>
    <row r="17" spans="1:4" x14ac:dyDescent="0.25">
      <c r="A17" t="s">
        <v>71</v>
      </c>
      <c r="B17" t="s">
        <v>27</v>
      </c>
      <c r="C17" s="33">
        <v>10583719422</v>
      </c>
      <c r="D17" s="33">
        <v>11630871867</v>
      </c>
    </row>
    <row r="18" spans="1:4" x14ac:dyDescent="0.25">
      <c r="A18" t="s">
        <v>71</v>
      </c>
      <c r="B18" t="s">
        <v>28</v>
      </c>
      <c r="C18" s="33">
        <v>-2880136972</v>
      </c>
      <c r="D18" s="33">
        <v>-3058397907</v>
      </c>
    </row>
    <row r="19" spans="1:4" x14ac:dyDescent="0.25">
      <c r="A19" s="16" t="s">
        <v>29</v>
      </c>
      <c r="B19" s="17"/>
      <c r="C19" s="34">
        <f>SUM(C16:C18)</f>
        <v>26759776435</v>
      </c>
      <c r="D19" s="34">
        <f>SUM(D16:D18)</f>
        <v>28805192300</v>
      </c>
    </row>
    <row r="20" spans="1:4" x14ac:dyDescent="0.25">
      <c r="A20" t="s">
        <v>30</v>
      </c>
      <c r="B20" t="s">
        <v>31</v>
      </c>
      <c r="C20" s="33">
        <v>610382519</v>
      </c>
      <c r="D20" s="33">
        <v>606206271</v>
      </c>
    </row>
    <row r="21" spans="1:4" x14ac:dyDescent="0.25">
      <c r="A21" t="s">
        <v>30</v>
      </c>
      <c r="B21" t="s">
        <v>32</v>
      </c>
      <c r="C21" s="33">
        <v>96282356</v>
      </c>
      <c r="D21" s="33">
        <v>98099078</v>
      </c>
    </row>
    <row r="22" spans="1:4" x14ac:dyDescent="0.25">
      <c r="A22" s="16" t="s">
        <v>33</v>
      </c>
      <c r="B22" s="17"/>
      <c r="C22" s="34">
        <f>SUM(C20:C21)</f>
        <v>706664875</v>
      </c>
      <c r="D22" s="34">
        <f>SUM(D20:D21)</f>
        <v>704305349</v>
      </c>
    </row>
    <row r="23" spans="1:4" x14ac:dyDescent="0.25">
      <c r="A23" t="s">
        <v>34</v>
      </c>
      <c r="B23" t="s">
        <v>142</v>
      </c>
      <c r="C23" s="33">
        <v>6602236009</v>
      </c>
      <c r="D23" s="33">
        <v>6758452132</v>
      </c>
    </row>
    <row r="24" spans="1:4" x14ac:dyDescent="0.25">
      <c r="A24" t="s">
        <v>34</v>
      </c>
      <c r="B24" t="s">
        <v>143</v>
      </c>
      <c r="C24" s="33">
        <v>123399306</v>
      </c>
      <c r="D24" s="33">
        <v>111688138</v>
      </c>
    </row>
    <row r="25" spans="1:4" x14ac:dyDescent="0.25">
      <c r="A25" t="s">
        <v>34</v>
      </c>
      <c r="B25" t="s">
        <v>37</v>
      </c>
      <c r="C25" s="33">
        <v>1687115715</v>
      </c>
      <c r="D25" s="33">
        <v>1712297855</v>
      </c>
    </row>
    <row r="26" spans="1:4" x14ac:dyDescent="0.25">
      <c r="A26" t="s">
        <v>34</v>
      </c>
      <c r="B26" t="s">
        <v>148</v>
      </c>
      <c r="C26" s="33">
        <v>1200147316</v>
      </c>
      <c r="D26" s="33">
        <v>1160315458</v>
      </c>
    </row>
    <row r="27" spans="1:4" x14ac:dyDescent="0.25">
      <c r="A27" t="s">
        <v>34</v>
      </c>
      <c r="B27" t="s">
        <v>144</v>
      </c>
      <c r="C27" s="33">
        <v>106194390</v>
      </c>
      <c r="D27" s="33">
        <v>104459567</v>
      </c>
    </row>
    <row r="28" spans="1:4" x14ac:dyDescent="0.25">
      <c r="A28" s="16" t="s">
        <v>141</v>
      </c>
      <c r="B28" s="17"/>
      <c r="C28" s="34">
        <f>SUM(C23:C27)</f>
        <v>9719092736</v>
      </c>
      <c r="D28" s="34">
        <f>SUM(D23:D27)</f>
        <v>9847213150</v>
      </c>
    </row>
    <row r="29" spans="1:4" x14ac:dyDescent="0.25">
      <c r="A29" t="s">
        <v>40</v>
      </c>
      <c r="B29" t="s">
        <v>41</v>
      </c>
      <c r="C29" s="33">
        <v>901932</v>
      </c>
      <c r="D29" s="33">
        <v>853401</v>
      </c>
    </row>
    <row r="30" spans="1:4" x14ac:dyDescent="0.25">
      <c r="A30" t="s">
        <v>40</v>
      </c>
      <c r="B30" t="s">
        <v>42</v>
      </c>
      <c r="C30" s="33">
        <v>685090</v>
      </c>
      <c r="D30" s="33">
        <v>542199</v>
      </c>
    </row>
    <row r="31" spans="1:4" x14ac:dyDescent="0.25">
      <c r="A31" t="s">
        <v>40</v>
      </c>
      <c r="B31" t="s">
        <v>43</v>
      </c>
      <c r="C31" s="33">
        <v>0</v>
      </c>
      <c r="D31" s="33">
        <v>0</v>
      </c>
    </row>
    <row r="32" spans="1:4" x14ac:dyDescent="0.25">
      <c r="A32" t="s">
        <v>40</v>
      </c>
      <c r="B32" t="s">
        <v>44</v>
      </c>
      <c r="C32" s="33">
        <v>4308778</v>
      </c>
      <c r="D32" s="33">
        <v>3961098</v>
      </c>
    </row>
    <row r="33" spans="1:4" x14ac:dyDescent="0.25">
      <c r="A33" t="s">
        <v>40</v>
      </c>
      <c r="B33" t="s">
        <v>45</v>
      </c>
      <c r="C33" s="33">
        <v>183268729</v>
      </c>
      <c r="D33" s="33">
        <v>181091788</v>
      </c>
    </row>
    <row r="34" spans="1:4" x14ac:dyDescent="0.25">
      <c r="A34" s="16" t="s">
        <v>146</v>
      </c>
      <c r="B34" s="17"/>
      <c r="C34" s="34">
        <f>SUM(C29:C33)</f>
        <v>189164529</v>
      </c>
      <c r="D34" s="34">
        <f>SUM(D29:D33)</f>
        <v>186448486</v>
      </c>
    </row>
    <row r="35" spans="1:4" x14ac:dyDescent="0.25">
      <c r="A35" t="s">
        <v>46</v>
      </c>
      <c r="B35" t="s">
        <v>47</v>
      </c>
      <c r="C35" s="33">
        <v>16641498</v>
      </c>
      <c r="D35" s="33">
        <v>16274922</v>
      </c>
    </row>
    <row r="36" spans="1:4" x14ac:dyDescent="0.25">
      <c r="A36" t="s">
        <v>46</v>
      </c>
      <c r="B36" t="s">
        <v>48</v>
      </c>
      <c r="C36" s="33">
        <v>49151825</v>
      </c>
      <c r="D36" s="33">
        <v>47765175</v>
      </c>
    </row>
    <row r="37" spans="1:4" x14ac:dyDescent="0.25">
      <c r="A37" t="s">
        <v>46</v>
      </c>
      <c r="B37" t="s">
        <v>49</v>
      </c>
      <c r="C37" s="33">
        <v>5697100</v>
      </c>
      <c r="D37" s="33">
        <v>5645614</v>
      </c>
    </row>
    <row r="38" spans="1:4" ht="15.75" thickBot="1" x14ac:dyDescent="0.3">
      <c r="A38" s="10" t="s">
        <v>147</v>
      </c>
      <c r="B38" s="11"/>
      <c r="C38" s="35">
        <f>SUM(C35:C37)</f>
        <v>71490423</v>
      </c>
      <c r="D38" s="35">
        <f>SUM(D35:D37)</f>
        <v>69685711</v>
      </c>
    </row>
    <row r="39" spans="1:4" ht="15.75" thickBot="1" x14ac:dyDescent="0.3">
      <c r="A39" s="10" t="s">
        <v>150</v>
      </c>
      <c r="B39" s="11"/>
      <c r="C39" s="35">
        <f>C38+C34+C28+C22+C19+C15</f>
        <v>43940132763</v>
      </c>
      <c r="D39" s="35">
        <f>D38+D34+D28+D22+D19+D15</f>
        <v>45752312574</v>
      </c>
    </row>
    <row r="40" spans="1:4" x14ac:dyDescent="0.25">
      <c r="A40" t="s">
        <v>50</v>
      </c>
      <c r="B40" t="s">
        <v>51</v>
      </c>
      <c r="C40" s="33">
        <v>43088887</v>
      </c>
      <c r="D40" s="33">
        <v>46118630</v>
      </c>
    </row>
    <row r="41" spans="1:4" x14ac:dyDescent="0.25">
      <c r="A41" t="s">
        <v>50</v>
      </c>
      <c r="B41" t="s">
        <v>52</v>
      </c>
      <c r="C41" s="33">
        <v>368736708</v>
      </c>
      <c r="D41" s="33">
        <v>373292085</v>
      </c>
    </row>
    <row r="42" spans="1:4" x14ac:dyDescent="0.25">
      <c r="A42" t="s">
        <v>50</v>
      </c>
      <c r="B42" t="s">
        <v>53</v>
      </c>
      <c r="C42" s="33">
        <v>195340526</v>
      </c>
      <c r="D42" s="33">
        <v>201105117</v>
      </c>
    </row>
    <row r="43" spans="1:4" x14ac:dyDescent="0.25">
      <c r="A43" t="s">
        <v>50</v>
      </c>
      <c r="B43" t="s">
        <v>54</v>
      </c>
      <c r="C43" s="33">
        <v>50946465</v>
      </c>
      <c r="D43" s="33">
        <v>50506810</v>
      </c>
    </row>
    <row r="44" spans="1:4" x14ac:dyDescent="0.25">
      <c r="A44" t="s">
        <v>50</v>
      </c>
      <c r="B44" t="s">
        <v>55</v>
      </c>
      <c r="C44" s="33">
        <v>1605189</v>
      </c>
      <c r="D44" s="33">
        <v>1662822</v>
      </c>
    </row>
    <row r="45" spans="1:4" x14ac:dyDescent="0.25">
      <c r="A45" t="s">
        <v>50</v>
      </c>
      <c r="B45" t="s">
        <v>56</v>
      </c>
      <c r="C45" s="33">
        <v>4583161</v>
      </c>
      <c r="D45" s="33">
        <v>5381276</v>
      </c>
    </row>
    <row r="46" spans="1:4" x14ac:dyDescent="0.25">
      <c r="A46" t="s">
        <v>50</v>
      </c>
      <c r="B46" t="s">
        <v>57</v>
      </c>
      <c r="C46" s="33">
        <v>43032581</v>
      </c>
      <c r="D46" s="33">
        <v>43500925</v>
      </c>
    </row>
    <row r="47" spans="1:4" x14ac:dyDescent="0.25">
      <c r="A47" t="s">
        <v>50</v>
      </c>
      <c r="B47" t="s">
        <v>58</v>
      </c>
      <c r="C47" s="33">
        <v>10835028</v>
      </c>
      <c r="D47" s="33">
        <v>12415515</v>
      </c>
    </row>
    <row r="48" spans="1:4" x14ac:dyDescent="0.25">
      <c r="A48" t="s">
        <v>50</v>
      </c>
      <c r="B48" t="s">
        <v>59</v>
      </c>
      <c r="C48" s="33">
        <v>1348717337</v>
      </c>
      <c r="D48" s="33">
        <v>1377671964</v>
      </c>
    </row>
    <row r="49" spans="1:4" x14ac:dyDescent="0.25">
      <c r="A49" t="s">
        <v>50</v>
      </c>
      <c r="B49" t="s">
        <v>60</v>
      </c>
      <c r="C49" s="33">
        <v>21330313</v>
      </c>
      <c r="D49" s="33">
        <v>21337986</v>
      </c>
    </row>
    <row r="50" spans="1:4" x14ac:dyDescent="0.25">
      <c r="A50" t="s">
        <v>50</v>
      </c>
      <c r="B50" t="s">
        <v>61</v>
      </c>
      <c r="C50" s="33">
        <v>72219587</v>
      </c>
      <c r="D50" s="33">
        <v>72521871</v>
      </c>
    </row>
    <row r="51" spans="1:4" x14ac:dyDescent="0.25">
      <c r="A51" t="s">
        <v>50</v>
      </c>
      <c r="B51" t="s">
        <v>62</v>
      </c>
      <c r="C51" s="33">
        <v>1448490</v>
      </c>
      <c r="D51" s="33">
        <v>1516684</v>
      </c>
    </row>
    <row r="52" spans="1:4" x14ac:dyDescent="0.25">
      <c r="A52" t="s">
        <v>50</v>
      </c>
      <c r="B52" t="s">
        <v>63</v>
      </c>
      <c r="C52" s="33">
        <v>0</v>
      </c>
      <c r="D52" s="33">
        <v>0</v>
      </c>
    </row>
    <row r="53" spans="1:4" x14ac:dyDescent="0.25">
      <c r="A53" t="s">
        <v>50</v>
      </c>
      <c r="B53" t="s">
        <v>64</v>
      </c>
      <c r="C53" s="33">
        <v>90853129</v>
      </c>
      <c r="D53" s="33">
        <v>91124938</v>
      </c>
    </row>
    <row r="54" spans="1:4" x14ac:dyDescent="0.25">
      <c r="A54" t="s">
        <v>50</v>
      </c>
      <c r="B54" t="s">
        <v>65</v>
      </c>
      <c r="C54" s="33">
        <v>22064577</v>
      </c>
      <c r="D54" s="33">
        <v>22189078</v>
      </c>
    </row>
    <row r="55" spans="1:4" ht="15.75" thickBot="1" x14ac:dyDescent="0.3">
      <c r="A55" s="12" t="s">
        <v>50</v>
      </c>
      <c r="B55" s="12" t="s">
        <v>66</v>
      </c>
      <c r="C55" s="38">
        <v>35721948</v>
      </c>
      <c r="D55" s="38">
        <v>35499998</v>
      </c>
    </row>
    <row r="56" spans="1:4" ht="15.75" thickBot="1" x14ac:dyDescent="0.3">
      <c r="A56" s="9" t="s">
        <v>72</v>
      </c>
      <c r="B56" s="12"/>
      <c r="C56" s="36">
        <f>SUM(C40:C55)</f>
        <v>2310523926</v>
      </c>
      <c r="D56" s="36">
        <f>SUM(D40:D55)</f>
        <v>2355845699</v>
      </c>
    </row>
    <row r="57" spans="1:4" x14ac:dyDescent="0.25">
      <c r="A57" s="2" t="s">
        <v>149</v>
      </c>
      <c r="C57" s="37">
        <f>C39+C56</f>
        <v>46250656689</v>
      </c>
      <c r="D57" s="37">
        <f>D39+D56</f>
        <v>48108158273</v>
      </c>
    </row>
    <row r="58" spans="1:4" x14ac:dyDescent="0.25">
      <c r="A58" t="s">
        <v>10</v>
      </c>
      <c r="C58" s="49"/>
      <c r="D58" s="4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DB38-B45D-46C5-8506-A09D1E1B6D5A}">
  <dimension ref="A1:D60"/>
  <sheetViews>
    <sheetView showGridLines="0" zoomScale="75" zoomScaleNormal="75" workbookViewId="0">
      <selection activeCell="B14" sqref="B14"/>
    </sheetView>
  </sheetViews>
  <sheetFormatPr defaultRowHeight="15" x14ac:dyDescent="0.25"/>
  <cols>
    <col min="1" max="1" width="70.5703125" style="13" bestFit="1" customWidth="1"/>
    <col min="2" max="2" width="51" style="13" bestFit="1" customWidth="1"/>
    <col min="3" max="4" width="27.28515625" style="13" bestFit="1" customWidth="1"/>
    <col min="5" max="16384" width="9.140625" style="13"/>
  </cols>
  <sheetData>
    <row r="1" spans="1:4" x14ac:dyDescent="0.25">
      <c r="A1" s="18" t="s">
        <v>187</v>
      </c>
      <c r="D1" s="14"/>
    </row>
    <row r="2" spans="1:4" x14ac:dyDescent="0.25">
      <c r="A2" s="8" t="str">
        <f>'Net Collections For Month'!A2</f>
        <v>MONTH OF June 2026</v>
      </c>
    </row>
    <row r="3" spans="1:4" x14ac:dyDescent="0.25">
      <c r="A3" s="8" t="str">
        <f>'Net Collections For Month'!A3</f>
        <v>Run Date 08/05/26</v>
      </c>
    </row>
    <row r="4" spans="1:4" ht="15.75" thickBot="1" x14ac:dyDescent="0.3">
      <c r="A4" s="9" t="s">
        <v>73</v>
      </c>
      <c r="B4" s="9" t="s">
        <v>13</v>
      </c>
      <c r="C4" s="9" t="s">
        <v>68</v>
      </c>
      <c r="D4" s="9" t="s">
        <v>69</v>
      </c>
    </row>
    <row r="5" spans="1:4" x14ac:dyDescent="0.25">
      <c r="A5" s="13" t="s">
        <v>74</v>
      </c>
      <c r="B5" s="13" t="s">
        <v>15</v>
      </c>
      <c r="C5" s="46">
        <v>96139493</v>
      </c>
      <c r="D5" s="46">
        <v>96993684</v>
      </c>
    </row>
    <row r="6" spans="1:4" x14ac:dyDescent="0.25">
      <c r="A6" s="13" t="s">
        <v>74</v>
      </c>
      <c r="B6" s="13" t="s">
        <v>21</v>
      </c>
      <c r="C6" s="46">
        <v>19948574</v>
      </c>
      <c r="D6" s="46">
        <v>19293668</v>
      </c>
    </row>
    <row r="7" spans="1:4" x14ac:dyDescent="0.25">
      <c r="A7" s="13" t="s">
        <v>74</v>
      </c>
      <c r="B7" s="13" t="s">
        <v>16</v>
      </c>
      <c r="C7" s="46">
        <v>248366923</v>
      </c>
      <c r="D7" s="46">
        <v>232323610</v>
      </c>
    </row>
    <row r="8" spans="1:4" x14ac:dyDescent="0.25">
      <c r="A8" s="13" t="s">
        <v>74</v>
      </c>
      <c r="B8" s="13" t="s">
        <v>17</v>
      </c>
      <c r="C8" s="46">
        <v>4036624037</v>
      </c>
      <c r="D8" s="46">
        <v>3552469875</v>
      </c>
    </row>
    <row r="9" spans="1:4" x14ac:dyDescent="0.25">
      <c r="A9" s="13" t="s">
        <v>74</v>
      </c>
      <c r="B9" s="13" t="s">
        <v>18</v>
      </c>
      <c r="C9" s="46">
        <v>231929870</v>
      </c>
      <c r="D9" s="46">
        <v>245253059</v>
      </c>
    </row>
    <row r="10" spans="1:4" x14ac:dyDescent="0.25">
      <c r="A10" s="13" t="s">
        <v>74</v>
      </c>
      <c r="B10" s="13" t="s">
        <v>20</v>
      </c>
      <c r="C10" s="46">
        <v>740358650</v>
      </c>
      <c r="D10" s="46">
        <v>859010328</v>
      </c>
    </row>
    <row r="11" spans="1:4" x14ac:dyDescent="0.25">
      <c r="A11" s="13" t="s">
        <v>74</v>
      </c>
      <c r="B11" s="13" t="s">
        <v>25</v>
      </c>
      <c r="C11" s="46">
        <v>26712172428</v>
      </c>
      <c r="D11" s="46">
        <v>28753802445</v>
      </c>
    </row>
    <row r="12" spans="1:4" x14ac:dyDescent="0.25">
      <c r="A12" s="13" t="s">
        <v>74</v>
      </c>
      <c r="B12" s="13" t="s">
        <v>22</v>
      </c>
      <c r="C12" s="46">
        <v>613267504</v>
      </c>
      <c r="D12" s="46">
        <v>625824124</v>
      </c>
    </row>
    <row r="13" spans="1:4" x14ac:dyDescent="0.25">
      <c r="A13" s="13" t="s">
        <v>74</v>
      </c>
      <c r="B13" s="13" t="s">
        <v>75</v>
      </c>
      <c r="C13" s="46">
        <v>0</v>
      </c>
      <c r="D13" s="46">
        <v>0</v>
      </c>
    </row>
    <row r="14" spans="1:4" x14ac:dyDescent="0.25">
      <c r="A14" s="13" t="s">
        <v>74</v>
      </c>
      <c r="B14" s="13" t="s">
        <v>23</v>
      </c>
      <c r="C14" s="46">
        <v>0</v>
      </c>
      <c r="D14" s="46">
        <v>0</v>
      </c>
    </row>
    <row r="15" spans="1:4" x14ac:dyDescent="0.25">
      <c r="A15" s="13" t="s">
        <v>74</v>
      </c>
      <c r="B15" s="13" t="s">
        <v>24</v>
      </c>
      <c r="C15" s="46">
        <v>254671473</v>
      </c>
      <c r="D15" s="46">
        <v>265281690</v>
      </c>
    </row>
    <row r="16" spans="1:4" x14ac:dyDescent="0.25">
      <c r="A16" s="13" t="s">
        <v>74</v>
      </c>
      <c r="B16" s="13" t="s">
        <v>76</v>
      </c>
      <c r="C16" s="46">
        <v>10400579</v>
      </c>
      <c r="D16" s="46">
        <v>7102491</v>
      </c>
    </row>
    <row r="17" spans="1:4" x14ac:dyDescent="0.25">
      <c r="A17" s="13" t="s">
        <v>34</v>
      </c>
      <c r="B17" s="13" t="s">
        <v>35</v>
      </c>
      <c r="C17" s="46">
        <v>4349735077</v>
      </c>
      <c r="D17" s="46">
        <v>4453796684</v>
      </c>
    </row>
    <row r="18" spans="1:4" x14ac:dyDescent="0.25">
      <c r="A18" s="13" t="s">
        <v>34</v>
      </c>
      <c r="B18" s="13" t="s">
        <v>36</v>
      </c>
      <c r="C18" s="46">
        <v>81345864</v>
      </c>
      <c r="D18" s="46">
        <v>73544030</v>
      </c>
    </row>
    <row r="19" spans="1:4" x14ac:dyDescent="0.25">
      <c r="A19" s="13" t="s">
        <v>34</v>
      </c>
      <c r="B19" s="13" t="s">
        <v>37</v>
      </c>
      <c r="C19" s="46">
        <v>1635995976</v>
      </c>
      <c r="D19" s="46">
        <v>1658132273</v>
      </c>
    </row>
    <row r="20" spans="1:4" x14ac:dyDescent="0.25">
      <c r="A20" s="13" t="s">
        <v>34</v>
      </c>
      <c r="B20" s="13" t="s">
        <v>38</v>
      </c>
      <c r="C20" s="46">
        <v>0</v>
      </c>
      <c r="D20" s="46">
        <v>0</v>
      </c>
    </row>
    <row r="21" spans="1:4" x14ac:dyDescent="0.25">
      <c r="A21" s="13" t="s">
        <v>34</v>
      </c>
      <c r="B21" s="13" t="s">
        <v>39</v>
      </c>
      <c r="C21" s="46">
        <v>70067126</v>
      </c>
      <c r="D21" s="46">
        <v>68815622</v>
      </c>
    </row>
    <row r="22" spans="1:4" x14ac:dyDescent="0.25">
      <c r="A22" s="13" t="s">
        <v>40</v>
      </c>
      <c r="B22" s="13" t="s">
        <v>41</v>
      </c>
      <c r="C22" s="46">
        <v>901932</v>
      </c>
      <c r="D22" s="46">
        <v>853401</v>
      </c>
    </row>
    <row r="23" spans="1:4" x14ac:dyDescent="0.25">
      <c r="A23" s="13" t="s">
        <v>40</v>
      </c>
      <c r="B23" s="13" t="s">
        <v>42</v>
      </c>
      <c r="C23" s="46">
        <v>685090</v>
      </c>
      <c r="D23" s="46">
        <v>542199</v>
      </c>
    </row>
    <row r="24" spans="1:4" x14ac:dyDescent="0.25">
      <c r="A24" s="13" t="s">
        <v>40</v>
      </c>
      <c r="B24" s="13" t="s">
        <v>43</v>
      </c>
      <c r="C24" s="46">
        <v>0</v>
      </c>
      <c r="D24" s="46">
        <v>0</v>
      </c>
    </row>
    <row r="25" spans="1:4" x14ac:dyDescent="0.25">
      <c r="A25" s="13" t="s">
        <v>40</v>
      </c>
      <c r="B25" s="13" t="s">
        <v>44</v>
      </c>
      <c r="C25" s="46">
        <v>4308778</v>
      </c>
      <c r="D25" s="46">
        <v>3961098</v>
      </c>
    </row>
    <row r="26" spans="1:4" x14ac:dyDescent="0.25">
      <c r="A26" s="13" t="s">
        <v>40</v>
      </c>
      <c r="B26" s="13" t="s">
        <v>49</v>
      </c>
      <c r="C26" s="46">
        <v>1020</v>
      </c>
      <c r="D26" s="46">
        <v>0</v>
      </c>
    </row>
    <row r="27" spans="1:4" x14ac:dyDescent="0.25">
      <c r="A27" s="13" t="s">
        <v>40</v>
      </c>
      <c r="B27" s="13" t="s">
        <v>77</v>
      </c>
      <c r="C27" s="46">
        <v>0</v>
      </c>
      <c r="D27" s="46">
        <v>0</v>
      </c>
    </row>
    <row r="28" spans="1:4" ht="15.75" thickBot="1" x14ac:dyDescent="0.3">
      <c r="A28" s="10" t="s">
        <v>78</v>
      </c>
      <c r="B28" s="15"/>
      <c r="C28" s="35">
        <f>SUM(C5:C27)</f>
        <v>39106920394</v>
      </c>
      <c r="D28" s="35">
        <f>SUM(D5:D27)</f>
        <v>40917000281</v>
      </c>
    </row>
    <row r="29" spans="1:4" x14ac:dyDescent="0.25">
      <c r="A29" s="13" t="s">
        <v>79</v>
      </c>
      <c r="B29" s="13" t="s">
        <v>80</v>
      </c>
      <c r="C29" s="46">
        <v>843801</v>
      </c>
      <c r="D29" s="46">
        <v>782548</v>
      </c>
    </row>
    <row r="30" spans="1:4" x14ac:dyDescent="0.25">
      <c r="A30" s="13" t="s">
        <v>79</v>
      </c>
      <c r="B30" s="13" t="s">
        <v>81</v>
      </c>
      <c r="C30" s="46">
        <v>88111231</v>
      </c>
      <c r="D30" s="46">
        <v>87823506</v>
      </c>
    </row>
    <row r="31" spans="1:4" x14ac:dyDescent="0.25">
      <c r="A31" s="13" t="s">
        <v>79</v>
      </c>
      <c r="B31" s="13" t="s">
        <v>82</v>
      </c>
      <c r="C31" s="46">
        <v>0</v>
      </c>
      <c r="D31" s="46">
        <v>0</v>
      </c>
    </row>
    <row r="32" spans="1:4" x14ac:dyDescent="0.25">
      <c r="A32" s="13" t="s">
        <v>79</v>
      </c>
      <c r="B32" s="13" t="s">
        <v>83</v>
      </c>
      <c r="C32" s="46">
        <v>253976498</v>
      </c>
      <c r="D32" s="46">
        <v>252261903</v>
      </c>
    </row>
    <row r="33" spans="1:4" x14ac:dyDescent="0.25">
      <c r="A33" s="13" t="s">
        <v>79</v>
      </c>
      <c r="B33" s="13" t="s">
        <v>84</v>
      </c>
      <c r="C33" s="46">
        <v>362819037</v>
      </c>
      <c r="D33" s="46">
        <v>362529255</v>
      </c>
    </row>
    <row r="34" spans="1:4" x14ac:dyDescent="0.25">
      <c r="A34" s="13" t="s">
        <v>79</v>
      </c>
      <c r="B34" s="13" t="s">
        <v>85</v>
      </c>
      <c r="C34" s="46">
        <v>792016013</v>
      </c>
      <c r="D34" s="46">
        <v>766194154</v>
      </c>
    </row>
    <row r="35" spans="1:4" ht="15.75" thickBot="1" x14ac:dyDescent="0.3">
      <c r="A35" s="10" t="s">
        <v>86</v>
      </c>
      <c r="B35" s="15"/>
      <c r="C35" s="35">
        <f>SUM(C29:C34)</f>
        <v>1497766580</v>
      </c>
      <c r="D35" s="35">
        <f>SUM(D29:D34)</f>
        <v>1469591366</v>
      </c>
    </row>
    <row r="36" spans="1:4" x14ac:dyDescent="0.25">
      <c r="A36" s="13" t="s">
        <v>87</v>
      </c>
      <c r="B36" s="13" t="s">
        <v>24</v>
      </c>
      <c r="C36" s="46">
        <v>159738012</v>
      </c>
      <c r="D36" s="46">
        <v>158540293</v>
      </c>
    </row>
    <row r="37" spans="1:4" x14ac:dyDescent="0.25">
      <c r="A37" s="13" t="s">
        <v>87</v>
      </c>
      <c r="B37" s="13" t="s">
        <v>88</v>
      </c>
      <c r="C37" s="46">
        <v>16641498</v>
      </c>
      <c r="D37" s="46">
        <v>16274922</v>
      </c>
    </row>
    <row r="38" spans="1:4" x14ac:dyDescent="0.25">
      <c r="A38" s="13" t="s">
        <v>87</v>
      </c>
      <c r="B38" s="13" t="s">
        <v>89</v>
      </c>
      <c r="C38" s="46">
        <v>62575161</v>
      </c>
      <c r="D38" s="46">
        <v>66712661</v>
      </c>
    </row>
    <row r="39" spans="1:4" x14ac:dyDescent="0.25">
      <c r="A39" s="13" t="s">
        <v>87</v>
      </c>
      <c r="B39" s="13" t="s">
        <v>39</v>
      </c>
      <c r="C39" s="46">
        <v>0</v>
      </c>
      <c r="D39" s="46">
        <v>0</v>
      </c>
    </row>
    <row r="40" spans="1:4" ht="15.75" thickBot="1" x14ac:dyDescent="0.3">
      <c r="A40" s="10" t="s">
        <v>90</v>
      </c>
      <c r="B40" s="15"/>
      <c r="C40" s="35">
        <f>SUM(C36:C39)</f>
        <v>238954671</v>
      </c>
      <c r="D40" s="35">
        <f>SUM(D36:D39)</f>
        <v>241527876</v>
      </c>
    </row>
    <row r="41" spans="1:4" x14ac:dyDescent="0.25">
      <c r="A41" s="13" t="s">
        <v>91</v>
      </c>
      <c r="B41" s="13" t="s">
        <v>24</v>
      </c>
      <c r="C41" s="46">
        <v>3898287</v>
      </c>
      <c r="D41" s="46">
        <v>3827472</v>
      </c>
    </row>
    <row r="42" spans="1:4" x14ac:dyDescent="0.25">
      <c r="A42" s="13" t="s">
        <v>91</v>
      </c>
      <c r="B42" s="13" t="s">
        <v>89</v>
      </c>
      <c r="C42" s="46">
        <v>1083128</v>
      </c>
      <c r="D42" s="46">
        <v>1090261</v>
      </c>
    </row>
    <row r="43" spans="1:4" x14ac:dyDescent="0.25">
      <c r="A43" s="13" t="s">
        <v>91</v>
      </c>
      <c r="B43" s="13" t="s">
        <v>39</v>
      </c>
      <c r="C43" s="46">
        <v>0</v>
      </c>
      <c r="D43" s="46">
        <v>0</v>
      </c>
    </row>
    <row r="44" spans="1:4" ht="15.75" thickBot="1" x14ac:dyDescent="0.3">
      <c r="A44" s="10" t="s">
        <v>92</v>
      </c>
      <c r="B44" s="15"/>
      <c r="C44" s="35">
        <f>SUM(C41:C43)</f>
        <v>4981415</v>
      </c>
      <c r="D44" s="35">
        <f>SUM(D41:D43)</f>
        <v>4917733</v>
      </c>
    </row>
    <row r="45" spans="1:4" x14ac:dyDescent="0.25">
      <c r="A45" s="13" t="s">
        <v>93</v>
      </c>
      <c r="B45" s="13" t="s">
        <v>94</v>
      </c>
      <c r="C45" s="46">
        <v>47425121</v>
      </c>
      <c r="D45" s="46">
        <v>51230948</v>
      </c>
    </row>
    <row r="46" spans="1:4" x14ac:dyDescent="0.25">
      <c r="A46" s="13" t="s">
        <v>93</v>
      </c>
      <c r="B46" s="13" t="s">
        <v>95</v>
      </c>
      <c r="C46" s="46">
        <v>0</v>
      </c>
      <c r="D46" s="46">
        <v>0</v>
      </c>
    </row>
    <row r="47" spans="1:4" x14ac:dyDescent="0.25">
      <c r="A47" s="13" t="s">
        <v>93</v>
      </c>
      <c r="B47" s="13" t="s">
        <v>96</v>
      </c>
      <c r="C47" s="46">
        <v>64142973</v>
      </c>
      <c r="D47" s="46">
        <v>60503357</v>
      </c>
    </row>
    <row r="48" spans="1:4" ht="15.75" thickBot="1" x14ac:dyDescent="0.3">
      <c r="A48" s="10" t="s">
        <v>97</v>
      </c>
      <c r="B48" s="15"/>
      <c r="C48" s="35">
        <f>SUM(C45:C47)</f>
        <v>111568094</v>
      </c>
      <c r="D48" s="35">
        <f>SUM(D45:D47)</f>
        <v>111734305</v>
      </c>
    </row>
    <row r="49" spans="1:4" x14ac:dyDescent="0.25">
      <c r="A49" s="13" t="s">
        <v>98</v>
      </c>
      <c r="B49" s="13" t="s">
        <v>99</v>
      </c>
      <c r="C49" s="46">
        <v>914309</v>
      </c>
      <c r="D49" s="46">
        <v>908136</v>
      </c>
    </row>
    <row r="50" spans="1:4" x14ac:dyDescent="0.25">
      <c r="A50" s="13" t="s">
        <v>98</v>
      </c>
      <c r="B50" s="13" t="s">
        <v>100</v>
      </c>
      <c r="C50" s="46">
        <v>10000000</v>
      </c>
      <c r="D50" s="46">
        <v>10000000</v>
      </c>
    </row>
    <row r="51" spans="1:4" x14ac:dyDescent="0.25">
      <c r="A51" s="13" t="s">
        <v>98</v>
      </c>
      <c r="B51" s="13" t="s">
        <v>101</v>
      </c>
      <c r="C51" s="46">
        <v>1443138118</v>
      </c>
      <c r="D51" s="46">
        <v>1459471495</v>
      </c>
    </row>
    <row r="52" spans="1:4" x14ac:dyDescent="0.25">
      <c r="A52" s="13" t="s">
        <v>98</v>
      </c>
      <c r="B52" s="13" t="s">
        <v>102</v>
      </c>
      <c r="C52" s="46">
        <v>1283136266</v>
      </c>
      <c r="D52" s="46">
        <v>1299455968</v>
      </c>
    </row>
    <row r="53" spans="1:4" x14ac:dyDescent="0.25">
      <c r="A53" s="13" t="s">
        <v>98</v>
      </c>
      <c r="B53" s="13" t="s">
        <v>103</v>
      </c>
      <c r="C53" s="46">
        <v>183268729</v>
      </c>
      <c r="D53" s="46">
        <v>181091788</v>
      </c>
    </row>
    <row r="54" spans="1:4" x14ac:dyDescent="0.25">
      <c r="A54" s="13" t="s">
        <v>98</v>
      </c>
      <c r="B54" s="13" t="s">
        <v>104</v>
      </c>
      <c r="C54" s="46">
        <v>178884</v>
      </c>
      <c r="D54" s="46">
        <v>158906</v>
      </c>
    </row>
    <row r="55" spans="1:4" x14ac:dyDescent="0.25">
      <c r="A55" s="13" t="s">
        <v>98</v>
      </c>
      <c r="B55" s="13" t="s">
        <v>48</v>
      </c>
      <c r="C55" s="46">
        <v>49151825</v>
      </c>
      <c r="D55" s="46">
        <v>47765175</v>
      </c>
    </row>
    <row r="56" spans="1:4" x14ac:dyDescent="0.25">
      <c r="A56" s="13" t="s">
        <v>98</v>
      </c>
      <c r="B56" s="13" t="s">
        <v>105</v>
      </c>
      <c r="C56" s="46">
        <v>5696081</v>
      </c>
      <c r="D56" s="46">
        <v>5645613</v>
      </c>
    </row>
    <row r="57" spans="1:4" x14ac:dyDescent="0.25">
      <c r="A57" s="13" t="s">
        <v>98</v>
      </c>
      <c r="B57" s="13" t="s">
        <v>106</v>
      </c>
      <c r="C57" s="46">
        <v>4457389</v>
      </c>
      <c r="D57" s="46">
        <v>3043926</v>
      </c>
    </row>
    <row r="58" spans="1:4" ht="15.75" thickBot="1" x14ac:dyDescent="0.3">
      <c r="A58" s="10" t="s">
        <v>107</v>
      </c>
      <c r="B58" s="15"/>
      <c r="C58" s="35">
        <f>SUM(C49:C57)</f>
        <v>2979941601</v>
      </c>
      <c r="D58" s="35">
        <f>SUM(D49:D57)</f>
        <v>3007541007</v>
      </c>
    </row>
    <row r="59" spans="1:4" x14ac:dyDescent="0.25">
      <c r="A59" s="2" t="s">
        <v>108</v>
      </c>
      <c r="C59" s="47">
        <f>C58+C48+C44+C40+C35+C28</f>
        <v>43940132755</v>
      </c>
      <c r="D59" s="37">
        <f>D58+D48+D44+D40+D35+D28</f>
        <v>45752312568</v>
      </c>
    </row>
    <row r="60" spans="1:4" x14ac:dyDescent="0.25">
      <c r="C60" s="48"/>
      <c r="D60" s="4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80A6-E303-4EDB-AEC2-425B2ACAF41B}">
  <dimension ref="A1:D45"/>
  <sheetViews>
    <sheetView showGridLines="0" zoomScale="75" zoomScaleNormal="75" workbookViewId="0">
      <selection activeCell="D5" sqref="D5"/>
    </sheetView>
  </sheetViews>
  <sheetFormatPr defaultRowHeight="15" x14ac:dyDescent="0.25"/>
  <cols>
    <col min="1" max="1" width="44.5703125" style="20" bestFit="1" customWidth="1"/>
    <col min="2" max="2" width="40.28515625" style="20" bestFit="1" customWidth="1"/>
    <col min="3" max="3" width="18.28515625" style="20" bestFit="1" customWidth="1"/>
    <col min="4" max="4" width="20" style="20" bestFit="1" customWidth="1"/>
    <col min="5" max="5" width="15.5703125" style="20" customWidth="1"/>
    <col min="6" max="16384" width="9.140625" style="20"/>
  </cols>
  <sheetData>
    <row r="1" spans="1:4" x14ac:dyDescent="0.25">
      <c r="A1" s="19" t="s">
        <v>109</v>
      </c>
      <c r="C1" s="21"/>
    </row>
    <row r="2" spans="1:4" x14ac:dyDescent="0.25">
      <c r="A2" s="19" t="str">
        <f>'Net Collections For Month'!A2</f>
        <v>MONTH OF June 2026</v>
      </c>
      <c r="C2" s="21"/>
    </row>
    <row r="3" spans="1:4" x14ac:dyDescent="0.25">
      <c r="A3" s="8" t="str">
        <f>'Net Collections For Month'!A3</f>
        <v>Run Date 08/05/26</v>
      </c>
      <c r="C3" s="21"/>
    </row>
    <row r="4" spans="1:4" ht="15.75" thickBot="1" x14ac:dyDescent="0.3">
      <c r="A4" s="22" t="s">
        <v>73</v>
      </c>
      <c r="B4" s="22" t="s">
        <v>13</v>
      </c>
      <c r="C4" s="28" t="s">
        <v>152</v>
      </c>
      <c r="D4" s="28" t="s">
        <v>151</v>
      </c>
    </row>
    <row r="5" spans="1:4" x14ac:dyDescent="0.25">
      <c r="A5" s="20" t="s">
        <v>110</v>
      </c>
      <c r="B5" s="20" t="s">
        <v>111</v>
      </c>
      <c r="C5" s="40">
        <v>6568885</v>
      </c>
      <c r="D5" s="40">
        <v>6441590</v>
      </c>
    </row>
    <row r="6" spans="1:4" x14ac:dyDescent="0.25">
      <c r="A6" s="20" t="s">
        <v>110</v>
      </c>
      <c r="B6" s="20" t="s">
        <v>112</v>
      </c>
      <c r="C6" s="40">
        <v>0</v>
      </c>
      <c r="D6" s="40">
        <v>0</v>
      </c>
    </row>
    <row r="7" spans="1:4" x14ac:dyDescent="0.25">
      <c r="A7" s="20" t="s">
        <v>110</v>
      </c>
      <c r="B7" s="20" t="s">
        <v>113</v>
      </c>
      <c r="C7" s="40">
        <v>0</v>
      </c>
      <c r="D7" s="40">
        <v>0</v>
      </c>
    </row>
    <row r="8" spans="1:4" x14ac:dyDescent="0.25">
      <c r="A8" s="20" t="s">
        <v>110</v>
      </c>
      <c r="B8" s="20" t="s">
        <v>114</v>
      </c>
      <c r="C8" s="40">
        <v>21929793</v>
      </c>
      <c r="D8" s="40">
        <v>21504825</v>
      </c>
    </row>
    <row r="9" spans="1:4" x14ac:dyDescent="0.25">
      <c r="A9" s="20" t="s">
        <v>110</v>
      </c>
      <c r="B9" s="20" t="s">
        <v>115</v>
      </c>
      <c r="C9" s="40">
        <v>24053458</v>
      </c>
      <c r="D9" s="40">
        <v>23587335</v>
      </c>
    </row>
    <row r="10" spans="1:4" x14ac:dyDescent="0.25">
      <c r="A10" s="20" t="s">
        <v>110</v>
      </c>
      <c r="B10" s="20" t="s">
        <v>116</v>
      </c>
      <c r="C10" s="40">
        <v>78947</v>
      </c>
      <c r="D10" s="40">
        <v>77417</v>
      </c>
    </row>
    <row r="11" spans="1:4" x14ac:dyDescent="0.25">
      <c r="A11" s="20" t="s">
        <v>117</v>
      </c>
      <c r="B11" s="20" t="s">
        <v>103</v>
      </c>
      <c r="C11" s="40">
        <v>24742219</v>
      </c>
      <c r="D11" s="40">
        <v>24434061</v>
      </c>
    </row>
    <row r="12" spans="1:4" x14ac:dyDescent="0.25">
      <c r="A12" s="29" t="s">
        <v>118</v>
      </c>
      <c r="B12" s="29"/>
      <c r="C12" s="41">
        <f>SUM(C5:C11)</f>
        <v>77373302</v>
      </c>
      <c r="D12" s="41">
        <f>SUM(D5:D11)</f>
        <v>76045228</v>
      </c>
    </row>
    <row r="13" spans="1:4" ht="15.75" thickBot="1" x14ac:dyDescent="0.3">
      <c r="A13" s="22" t="s">
        <v>73</v>
      </c>
      <c r="B13" s="22" t="s">
        <v>13</v>
      </c>
      <c r="C13" s="42" t="s">
        <v>68</v>
      </c>
      <c r="D13" s="42" t="s">
        <v>69</v>
      </c>
    </row>
    <row r="14" spans="1:4" x14ac:dyDescent="0.25">
      <c r="A14" s="20" t="s">
        <v>110</v>
      </c>
      <c r="B14" s="20" t="s">
        <v>111</v>
      </c>
      <c r="C14" s="40">
        <v>76076525</v>
      </c>
      <c r="D14" s="40">
        <v>75562934</v>
      </c>
    </row>
    <row r="15" spans="1:4" x14ac:dyDescent="0.25">
      <c r="A15" s="20" t="s">
        <v>110</v>
      </c>
      <c r="B15" s="20" t="s">
        <v>112</v>
      </c>
      <c r="C15" s="40">
        <v>0</v>
      </c>
      <c r="D15" s="40">
        <v>0</v>
      </c>
    </row>
    <row r="16" spans="1:4" x14ac:dyDescent="0.25">
      <c r="A16" s="20" t="s">
        <v>110</v>
      </c>
      <c r="B16" s="20" t="s">
        <v>113</v>
      </c>
      <c r="C16" s="40">
        <v>0</v>
      </c>
      <c r="D16" s="40">
        <v>0</v>
      </c>
    </row>
    <row r="17" spans="1:4" x14ac:dyDescent="0.25">
      <c r="A17" s="20" t="s">
        <v>110</v>
      </c>
      <c r="B17" s="20" t="s">
        <v>114</v>
      </c>
      <c r="C17" s="40">
        <v>253976498</v>
      </c>
      <c r="D17" s="40">
        <v>252261903</v>
      </c>
    </row>
    <row r="18" spans="1:4" x14ac:dyDescent="0.25">
      <c r="A18" s="20" t="s">
        <v>110</v>
      </c>
      <c r="B18" s="20" t="s">
        <v>115</v>
      </c>
      <c r="C18" s="40">
        <v>278571385</v>
      </c>
      <c r="D18" s="40">
        <v>276690749</v>
      </c>
    </row>
    <row r="19" spans="1:4" x14ac:dyDescent="0.25">
      <c r="A19" s="20" t="s">
        <v>110</v>
      </c>
      <c r="B19" s="20" t="s">
        <v>116</v>
      </c>
      <c r="C19" s="40">
        <v>914309</v>
      </c>
      <c r="D19" s="40">
        <v>908136</v>
      </c>
    </row>
    <row r="20" spans="1:4" x14ac:dyDescent="0.25">
      <c r="A20" s="20" t="s">
        <v>117</v>
      </c>
      <c r="B20" s="20" t="s">
        <v>103</v>
      </c>
      <c r="C20" s="40">
        <v>183268729</v>
      </c>
      <c r="D20" s="40">
        <v>181091788</v>
      </c>
    </row>
    <row r="21" spans="1:4" x14ac:dyDescent="0.25">
      <c r="A21" s="29" t="s">
        <v>119</v>
      </c>
      <c r="B21" s="30"/>
      <c r="C21" s="43">
        <f>SUM(C14:C20)</f>
        <v>792807446</v>
      </c>
      <c r="D21" s="43">
        <f>SUM(D14:D20)</f>
        <v>786515510</v>
      </c>
    </row>
    <row r="22" spans="1:4" ht="15.75" thickBot="1" x14ac:dyDescent="0.3">
      <c r="A22" s="22" t="s">
        <v>73</v>
      </c>
      <c r="B22" s="22" t="s">
        <v>13</v>
      </c>
      <c r="C22" s="44" t="s">
        <v>152</v>
      </c>
      <c r="D22" s="45" t="s">
        <v>69</v>
      </c>
    </row>
    <row r="23" spans="1:4" x14ac:dyDescent="0.25">
      <c r="A23" s="20" t="s">
        <v>120</v>
      </c>
      <c r="B23" s="20" t="s">
        <v>121</v>
      </c>
      <c r="C23" s="40">
        <v>1784656</v>
      </c>
      <c r="D23" s="40">
        <v>20035245</v>
      </c>
    </row>
    <row r="24" spans="1:4" x14ac:dyDescent="0.25">
      <c r="A24" s="20" t="s">
        <v>120</v>
      </c>
      <c r="B24" s="20" t="s">
        <v>122</v>
      </c>
      <c r="C24" s="40">
        <v>105288959</v>
      </c>
      <c r="D24" s="40">
        <v>1127028179</v>
      </c>
    </row>
    <row r="25" spans="1:4" x14ac:dyDescent="0.25">
      <c r="A25" s="20" t="s">
        <v>120</v>
      </c>
      <c r="B25" s="20" t="s">
        <v>123</v>
      </c>
      <c r="C25" s="40">
        <v>23185908</v>
      </c>
      <c r="D25" s="40">
        <v>208470831</v>
      </c>
    </row>
    <row r="26" spans="1:4" x14ac:dyDescent="0.25">
      <c r="A26" s="20" t="s">
        <v>120</v>
      </c>
      <c r="B26" s="20" t="s">
        <v>124</v>
      </c>
      <c r="C26" s="40">
        <v>270940</v>
      </c>
      <c r="D26" s="40">
        <v>18930306</v>
      </c>
    </row>
    <row r="27" spans="1:4" x14ac:dyDescent="0.25">
      <c r="A27" s="20" t="s">
        <v>120</v>
      </c>
      <c r="B27" s="20" t="s">
        <v>125</v>
      </c>
      <c r="C27" s="40">
        <v>0</v>
      </c>
      <c r="D27" s="40">
        <v>0</v>
      </c>
    </row>
    <row r="28" spans="1:4" x14ac:dyDescent="0.25">
      <c r="A28" s="20" t="s">
        <v>120</v>
      </c>
      <c r="B28" s="20" t="s">
        <v>126</v>
      </c>
      <c r="C28" s="40">
        <v>451042</v>
      </c>
      <c r="D28" s="40">
        <v>2690937</v>
      </c>
    </row>
    <row r="29" spans="1:4" x14ac:dyDescent="0.25">
      <c r="A29" s="20" t="s">
        <v>120</v>
      </c>
      <c r="B29" s="20" t="s">
        <v>127</v>
      </c>
      <c r="C29" s="40">
        <v>8838877</v>
      </c>
      <c r="D29" s="40">
        <v>80447342</v>
      </c>
    </row>
    <row r="30" spans="1:4" x14ac:dyDescent="0.25">
      <c r="A30" s="20" t="s">
        <v>120</v>
      </c>
      <c r="B30" s="20" t="s">
        <v>128</v>
      </c>
      <c r="C30" s="40">
        <v>182078</v>
      </c>
      <c r="D30" s="40">
        <v>1856851</v>
      </c>
    </row>
    <row r="31" spans="1:4" x14ac:dyDescent="0.25">
      <c r="A31" s="20" t="s">
        <v>120</v>
      </c>
      <c r="B31" s="20" t="s">
        <v>129</v>
      </c>
      <c r="C31" s="40">
        <v>1</v>
      </c>
      <c r="D31" s="40">
        <v>13</v>
      </c>
    </row>
    <row r="32" spans="1:4" x14ac:dyDescent="0.25">
      <c r="A32" s="20" t="s">
        <v>120</v>
      </c>
      <c r="B32" s="20" t="s">
        <v>130</v>
      </c>
      <c r="C32" s="40">
        <v>1865</v>
      </c>
      <c r="D32" s="40">
        <v>11790</v>
      </c>
    </row>
    <row r="33" spans="1:4" x14ac:dyDescent="0.25">
      <c r="A33" s="29" t="s">
        <v>159</v>
      </c>
      <c r="B33" s="30"/>
      <c r="C33" s="43">
        <f>SUM(C23:C32)</f>
        <v>140004326</v>
      </c>
      <c r="D33" s="43">
        <f>SUM(D23:D32)</f>
        <v>1459471494</v>
      </c>
    </row>
    <row r="34" spans="1:4" ht="15.75" thickBot="1" x14ac:dyDescent="0.3">
      <c r="A34" s="22" t="s">
        <v>73</v>
      </c>
      <c r="B34" s="22" t="s">
        <v>13</v>
      </c>
      <c r="C34" s="44" t="s">
        <v>152</v>
      </c>
      <c r="D34" s="45" t="s">
        <v>69</v>
      </c>
    </row>
    <row r="35" spans="1:4" x14ac:dyDescent="0.25">
      <c r="A35" s="20" t="s">
        <v>102</v>
      </c>
      <c r="B35" s="20" t="s">
        <v>121</v>
      </c>
      <c r="C35" s="40">
        <v>1616227</v>
      </c>
      <c r="D35" s="40">
        <v>17824642</v>
      </c>
    </row>
    <row r="36" spans="1:4" x14ac:dyDescent="0.25">
      <c r="A36" s="20" t="s">
        <v>102</v>
      </c>
      <c r="B36" s="20" t="s">
        <v>122</v>
      </c>
      <c r="C36" s="40">
        <v>95344670</v>
      </c>
      <c r="D36" s="40">
        <v>1003528174</v>
      </c>
    </row>
    <row r="37" spans="1:4" x14ac:dyDescent="0.25">
      <c r="A37" s="20" t="s">
        <v>102</v>
      </c>
      <c r="B37" s="20" t="s">
        <v>123</v>
      </c>
      <c r="C37" s="40">
        <v>20997548</v>
      </c>
      <c r="D37" s="40">
        <v>185650474</v>
      </c>
    </row>
    <row r="38" spans="1:4" x14ac:dyDescent="0.25">
      <c r="A38" s="20" t="s">
        <v>102</v>
      </c>
      <c r="B38" s="20" t="s">
        <v>124</v>
      </c>
      <c r="C38" s="40">
        <v>132317</v>
      </c>
      <c r="D38" s="40">
        <v>16713639</v>
      </c>
    </row>
    <row r="39" spans="1:4" x14ac:dyDescent="0.25">
      <c r="A39" s="20" t="s">
        <v>102</v>
      </c>
      <c r="B39" s="20" t="s">
        <v>125</v>
      </c>
      <c r="C39" s="40">
        <v>0</v>
      </c>
      <c r="D39" s="40">
        <v>0</v>
      </c>
    </row>
    <row r="40" spans="1:4" x14ac:dyDescent="0.25">
      <c r="A40" s="20" t="s">
        <v>102</v>
      </c>
      <c r="B40" s="20" t="s">
        <v>126</v>
      </c>
      <c r="C40" s="40">
        <v>408474</v>
      </c>
      <c r="D40" s="40">
        <v>2400312</v>
      </c>
    </row>
    <row r="41" spans="1:4" x14ac:dyDescent="0.25">
      <c r="A41" s="20" t="s">
        <v>102</v>
      </c>
      <c r="B41" s="20" t="s">
        <v>127</v>
      </c>
      <c r="C41" s="40">
        <v>8004696</v>
      </c>
      <c r="D41" s="40">
        <v>71673289</v>
      </c>
    </row>
    <row r="42" spans="1:4" x14ac:dyDescent="0.25">
      <c r="A42" s="20" t="s">
        <v>102</v>
      </c>
      <c r="B42" s="20" t="s">
        <v>128</v>
      </c>
      <c r="C42" s="40">
        <v>164894</v>
      </c>
      <c r="D42" s="40">
        <v>1653635</v>
      </c>
    </row>
    <row r="43" spans="1:4" x14ac:dyDescent="0.25">
      <c r="A43" s="20" t="s">
        <v>102</v>
      </c>
      <c r="B43" s="20" t="s">
        <v>129</v>
      </c>
      <c r="C43" s="40">
        <v>1</v>
      </c>
      <c r="D43" s="40">
        <v>13</v>
      </c>
    </row>
    <row r="44" spans="1:4" x14ac:dyDescent="0.25">
      <c r="A44" s="20" t="s">
        <v>102</v>
      </c>
      <c r="B44" s="20" t="s">
        <v>130</v>
      </c>
      <c r="C44" s="40">
        <v>1865</v>
      </c>
      <c r="D44" s="40">
        <v>11790</v>
      </c>
    </row>
    <row r="45" spans="1:4" x14ac:dyDescent="0.25">
      <c r="A45" s="24" t="s">
        <v>160</v>
      </c>
      <c r="B45" s="23"/>
      <c r="C45" s="41">
        <f>SUM(C35:C44)</f>
        <v>126670692</v>
      </c>
      <c r="D45" s="41">
        <f>SUM(D35:D44)</f>
        <v>1299455968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92C0-DF8F-4B83-AD55-9196E0BDD275}">
  <dimension ref="A1:K33"/>
  <sheetViews>
    <sheetView zoomScale="75" zoomScaleNormal="75" workbookViewId="0">
      <selection activeCell="C3" sqref="C3"/>
    </sheetView>
  </sheetViews>
  <sheetFormatPr defaultRowHeight="15" x14ac:dyDescent="0.25"/>
  <cols>
    <col min="1" max="1" width="44" bestFit="1" customWidth="1"/>
    <col min="2" max="2" width="14.140625" bestFit="1" customWidth="1"/>
    <col min="3" max="3" width="37.42578125" bestFit="1" customWidth="1"/>
    <col min="4" max="4" width="15.7109375" bestFit="1" customWidth="1"/>
    <col min="5" max="5" width="18.7109375" customWidth="1"/>
    <col min="6" max="6" width="13.28515625" customWidth="1"/>
  </cols>
  <sheetData>
    <row r="1" spans="1:11" x14ac:dyDescent="0.25">
      <c r="A1" s="19" t="s">
        <v>190</v>
      </c>
    </row>
    <row r="2" spans="1:11" x14ac:dyDescent="0.25">
      <c r="A2" s="19" t="str">
        <f>'Net Collections For Month'!A2</f>
        <v>MONTH OF June 2026</v>
      </c>
    </row>
    <row r="3" spans="1:11" x14ac:dyDescent="0.25">
      <c r="A3" s="8" t="str">
        <f>'Net Collections For Month'!A3</f>
        <v>Run Date 08/05/26</v>
      </c>
    </row>
    <row r="4" spans="1:11" x14ac:dyDescent="0.25">
      <c r="A4" s="54" t="s">
        <v>153</v>
      </c>
      <c r="B4" s="55" t="s">
        <v>154</v>
      </c>
      <c r="C4" s="54" t="s">
        <v>155</v>
      </c>
      <c r="D4" s="54" t="s">
        <v>157</v>
      </c>
      <c r="E4" s="54" t="s">
        <v>156</v>
      </c>
      <c r="F4" s="54" t="s">
        <v>158</v>
      </c>
    </row>
    <row r="5" spans="1:11" x14ac:dyDescent="0.25">
      <c r="A5" s="31">
        <v>350</v>
      </c>
      <c r="B5" s="31">
        <v>500</v>
      </c>
      <c r="C5" t="s">
        <v>161</v>
      </c>
      <c r="D5" s="49">
        <v>428079</v>
      </c>
      <c r="E5" s="49">
        <v>275000</v>
      </c>
      <c r="F5" s="32">
        <f>D5/E5</f>
        <v>1.5566509090909091</v>
      </c>
      <c r="I5" s="49"/>
      <c r="J5" s="49"/>
      <c r="K5" s="32"/>
    </row>
    <row r="6" spans="1:11" x14ac:dyDescent="0.25">
      <c r="A6" s="51">
        <v>350</v>
      </c>
      <c r="B6" s="51">
        <v>630</v>
      </c>
      <c r="C6" t="s">
        <v>162</v>
      </c>
      <c r="D6" s="49">
        <v>336140</v>
      </c>
      <c r="E6" s="49">
        <v>45000</v>
      </c>
      <c r="F6" s="32">
        <f t="shared" ref="F6:F32" si="0">D6/E6</f>
        <v>7.4697777777777778</v>
      </c>
      <c r="I6" s="49"/>
      <c r="J6" s="49"/>
      <c r="K6" s="32"/>
    </row>
    <row r="7" spans="1:11" x14ac:dyDescent="0.25">
      <c r="A7" s="51">
        <v>300</v>
      </c>
      <c r="B7" s="51">
        <v>647</v>
      </c>
      <c r="C7" t="s">
        <v>163</v>
      </c>
      <c r="D7" s="49">
        <v>3615027</v>
      </c>
      <c r="E7" s="49">
        <v>3348000</v>
      </c>
      <c r="F7" s="32">
        <f t="shared" si="0"/>
        <v>1.0797571684587814</v>
      </c>
      <c r="I7" s="49"/>
      <c r="J7" s="49"/>
      <c r="K7" s="32"/>
    </row>
    <row r="8" spans="1:11" x14ac:dyDescent="0.25">
      <c r="A8" s="51">
        <v>10</v>
      </c>
      <c r="B8" s="51">
        <v>784</v>
      </c>
      <c r="C8" t="s">
        <v>164</v>
      </c>
      <c r="D8" s="49">
        <v>1605926</v>
      </c>
      <c r="E8" s="49">
        <v>1636000</v>
      </c>
      <c r="F8" s="32">
        <f t="shared" si="0"/>
        <v>0.98161735941320294</v>
      </c>
      <c r="I8" s="49"/>
      <c r="J8" s="49"/>
      <c r="K8" s="32"/>
    </row>
    <row r="9" spans="1:11" x14ac:dyDescent="0.25">
      <c r="A9" s="51">
        <v>1318</v>
      </c>
      <c r="B9" s="51">
        <v>2047</v>
      </c>
      <c r="C9" t="s">
        <v>165</v>
      </c>
      <c r="D9" s="49">
        <v>63560</v>
      </c>
      <c r="E9" s="49">
        <v>64000</v>
      </c>
      <c r="F9" s="32">
        <f t="shared" si="0"/>
        <v>0.99312500000000004</v>
      </c>
      <c r="I9" s="49"/>
      <c r="J9" s="49"/>
      <c r="K9" s="32"/>
    </row>
    <row r="10" spans="1:11" x14ac:dyDescent="0.25">
      <c r="A10" s="51">
        <v>300</v>
      </c>
      <c r="B10" s="51">
        <v>2201</v>
      </c>
      <c r="C10" t="s">
        <v>166</v>
      </c>
      <c r="D10" s="49">
        <v>2350491</v>
      </c>
      <c r="E10" s="49">
        <v>1308000</v>
      </c>
      <c r="F10" s="32">
        <f t="shared" si="0"/>
        <v>1.7970114678899083</v>
      </c>
      <c r="I10" s="49"/>
      <c r="J10" s="49"/>
      <c r="K10" s="32"/>
    </row>
    <row r="11" spans="1:11" x14ac:dyDescent="0.25">
      <c r="A11" s="51">
        <v>10</v>
      </c>
      <c r="B11" s="51">
        <v>2700</v>
      </c>
      <c r="C11" t="s">
        <v>167</v>
      </c>
      <c r="D11" s="49">
        <v>1946706</v>
      </c>
      <c r="E11" s="49">
        <v>1986000</v>
      </c>
      <c r="F11" s="32">
        <f t="shared" si="0"/>
        <v>0.98021450151057399</v>
      </c>
      <c r="I11" s="49"/>
      <c r="J11" s="49"/>
      <c r="K11" s="32"/>
    </row>
    <row r="12" spans="1:11" x14ac:dyDescent="0.25">
      <c r="A12" s="51">
        <v>10</v>
      </c>
      <c r="B12" s="51">
        <v>2713</v>
      </c>
      <c r="C12" t="s">
        <v>168</v>
      </c>
      <c r="D12" s="49">
        <v>180601</v>
      </c>
      <c r="E12" s="49">
        <v>29000</v>
      </c>
      <c r="F12" s="32">
        <f t="shared" si="0"/>
        <v>6.227620689655172</v>
      </c>
      <c r="I12" s="49"/>
      <c r="J12" s="49"/>
      <c r="K12" s="32"/>
    </row>
    <row r="13" spans="1:11" x14ac:dyDescent="0.25">
      <c r="A13" s="51">
        <v>10</v>
      </c>
      <c r="B13" s="51">
        <v>2714</v>
      </c>
      <c r="C13" t="s">
        <v>77</v>
      </c>
      <c r="D13" s="49">
        <v>0</v>
      </c>
      <c r="E13" s="49">
        <v>0</v>
      </c>
      <c r="F13" s="32">
        <f>IFERROR(D13/E13,0)</f>
        <v>0</v>
      </c>
      <c r="I13" s="49"/>
      <c r="J13" s="49"/>
      <c r="K13" s="32"/>
    </row>
    <row r="14" spans="1:11" x14ac:dyDescent="0.25">
      <c r="A14" s="51">
        <v>10</v>
      </c>
      <c r="B14" s="51">
        <v>2751</v>
      </c>
      <c r="C14" t="s">
        <v>169</v>
      </c>
      <c r="D14" s="49">
        <v>67286</v>
      </c>
      <c r="E14" s="49">
        <v>62000</v>
      </c>
      <c r="F14" s="32">
        <f t="shared" si="0"/>
        <v>1.0852580645161289</v>
      </c>
      <c r="I14" s="49"/>
      <c r="J14" s="49"/>
      <c r="K14" s="32"/>
    </row>
    <row r="15" spans="1:11" x14ac:dyDescent="0.25">
      <c r="A15" s="51">
        <v>103</v>
      </c>
      <c r="B15" s="51">
        <v>3036</v>
      </c>
      <c r="C15" t="s">
        <v>170</v>
      </c>
      <c r="D15" s="49">
        <v>19955</v>
      </c>
      <c r="E15" s="49">
        <v>21000</v>
      </c>
      <c r="F15" s="32">
        <f t="shared" si="0"/>
        <v>0.95023809523809522</v>
      </c>
      <c r="I15" s="49"/>
      <c r="J15" s="49"/>
      <c r="K15" s="32"/>
    </row>
    <row r="16" spans="1:11" x14ac:dyDescent="0.25">
      <c r="A16" s="51">
        <v>103</v>
      </c>
      <c r="B16" s="51">
        <v>3037</v>
      </c>
      <c r="C16" t="s">
        <v>171</v>
      </c>
      <c r="D16" s="49">
        <v>23200</v>
      </c>
      <c r="E16" s="49">
        <v>24000</v>
      </c>
      <c r="F16" s="32">
        <f t="shared" si="0"/>
        <v>0.96666666666666667</v>
      </c>
      <c r="I16" s="49"/>
      <c r="J16" s="49"/>
      <c r="K16" s="32"/>
    </row>
    <row r="17" spans="1:11" x14ac:dyDescent="0.25">
      <c r="A17" s="51">
        <v>10</v>
      </c>
      <c r="B17" s="51">
        <v>3117</v>
      </c>
      <c r="C17" t="s">
        <v>172</v>
      </c>
      <c r="D17" s="49">
        <v>40765</v>
      </c>
      <c r="E17" s="49">
        <v>237000</v>
      </c>
      <c r="F17" s="32">
        <f t="shared" si="0"/>
        <v>0.1720042194092827</v>
      </c>
      <c r="I17" s="49"/>
      <c r="J17" s="49"/>
      <c r="K17" s="32"/>
    </row>
    <row r="18" spans="1:11" x14ac:dyDescent="0.25">
      <c r="A18" s="51">
        <v>103</v>
      </c>
      <c r="B18" s="51">
        <v>3163</v>
      </c>
      <c r="C18" t="s">
        <v>173</v>
      </c>
      <c r="D18" s="49">
        <v>410408</v>
      </c>
      <c r="E18" s="49">
        <v>382000</v>
      </c>
      <c r="F18" s="32">
        <f t="shared" si="0"/>
        <v>1.074366492146597</v>
      </c>
      <c r="I18" s="49"/>
      <c r="J18" s="49"/>
      <c r="K18" s="32"/>
    </row>
    <row r="19" spans="1:11" x14ac:dyDescent="0.25">
      <c r="A19" s="51">
        <v>10</v>
      </c>
      <c r="B19" s="51">
        <v>4826</v>
      </c>
      <c r="C19" t="s">
        <v>174</v>
      </c>
      <c r="D19" s="49">
        <v>241905</v>
      </c>
      <c r="E19" s="49">
        <v>244000</v>
      </c>
      <c r="F19" s="32">
        <f t="shared" si="0"/>
        <v>0.99141393442622949</v>
      </c>
      <c r="I19" s="49"/>
      <c r="J19" s="49"/>
      <c r="K19" s="32"/>
    </row>
    <row r="20" spans="1:11" x14ac:dyDescent="0.25">
      <c r="A20" s="51">
        <v>10</v>
      </c>
      <c r="B20" s="51">
        <v>6926</v>
      </c>
      <c r="C20" t="s">
        <v>131</v>
      </c>
      <c r="D20" s="49">
        <v>-106194</v>
      </c>
      <c r="E20" s="49">
        <v>0</v>
      </c>
      <c r="F20" s="32">
        <f>IFERROR(D20/E20,0)</f>
        <v>0</v>
      </c>
      <c r="I20" s="49"/>
      <c r="J20" s="49"/>
      <c r="K20" s="32"/>
    </row>
    <row r="21" spans="1:11" x14ac:dyDescent="0.25">
      <c r="A21" s="51">
        <v>10</v>
      </c>
      <c r="B21" s="51">
        <v>6933</v>
      </c>
      <c r="C21" t="s">
        <v>175</v>
      </c>
      <c r="D21" s="49">
        <v>28542</v>
      </c>
      <c r="E21" s="49">
        <v>37000</v>
      </c>
      <c r="F21" s="32">
        <f t="shared" si="0"/>
        <v>0.77140540540540536</v>
      </c>
      <c r="I21" s="49"/>
      <c r="J21" s="49"/>
      <c r="K21" s="32"/>
    </row>
    <row r="22" spans="1:11" x14ac:dyDescent="0.25">
      <c r="A22" s="51">
        <v>600</v>
      </c>
      <c r="B22" s="51">
        <v>6960</v>
      </c>
      <c r="C22" t="s">
        <v>176</v>
      </c>
      <c r="D22" s="49">
        <v>282</v>
      </c>
      <c r="E22" s="49">
        <v>6500</v>
      </c>
      <c r="F22" s="32">
        <f t="shared" si="0"/>
        <v>4.3384615384615383E-2</v>
      </c>
      <c r="I22" s="49"/>
      <c r="J22" s="49"/>
      <c r="K22" s="32"/>
    </row>
    <row r="23" spans="1:11" x14ac:dyDescent="0.25">
      <c r="A23" s="51">
        <v>1327</v>
      </c>
      <c r="B23" s="51">
        <v>2047</v>
      </c>
      <c r="C23" t="s">
        <v>177</v>
      </c>
      <c r="D23" s="49">
        <v>126117</v>
      </c>
      <c r="E23" s="49">
        <v>150000</v>
      </c>
      <c r="F23" s="32">
        <f t="shared" si="0"/>
        <v>0.84077999999999997</v>
      </c>
      <c r="I23" s="49"/>
      <c r="J23" s="49"/>
      <c r="K23" s="32"/>
    </row>
    <row r="24" spans="1:11" x14ac:dyDescent="0.25">
      <c r="A24" s="51">
        <v>51</v>
      </c>
      <c r="B24" s="51">
        <v>2047</v>
      </c>
      <c r="C24" t="s">
        <v>178</v>
      </c>
      <c r="D24" s="49">
        <v>155425</v>
      </c>
      <c r="E24" s="49">
        <v>198000</v>
      </c>
      <c r="F24" s="32">
        <f t="shared" si="0"/>
        <v>0.78497474747474749</v>
      </c>
      <c r="I24" s="49"/>
      <c r="J24" s="49"/>
      <c r="K24" s="32"/>
    </row>
    <row r="25" spans="1:11" x14ac:dyDescent="0.25">
      <c r="A25" s="51">
        <v>108</v>
      </c>
      <c r="B25" s="51">
        <v>2047</v>
      </c>
      <c r="C25" t="s">
        <v>179</v>
      </c>
      <c r="D25" s="49">
        <v>256870</v>
      </c>
      <c r="E25" s="49">
        <v>330000</v>
      </c>
      <c r="F25" s="32">
        <f t="shared" si="0"/>
        <v>0.77839393939393942</v>
      </c>
      <c r="I25" s="49"/>
      <c r="J25" s="49"/>
      <c r="K25" s="32"/>
    </row>
    <row r="26" spans="1:11" x14ac:dyDescent="0.25">
      <c r="A26" s="51">
        <v>143</v>
      </c>
      <c r="B26" s="51">
        <v>2047</v>
      </c>
      <c r="C26" t="s">
        <v>180</v>
      </c>
      <c r="D26" s="49">
        <v>195023</v>
      </c>
      <c r="E26" s="49">
        <v>224000</v>
      </c>
      <c r="F26" s="32">
        <f t="shared" si="0"/>
        <v>0.87063839285714284</v>
      </c>
      <c r="I26" s="49"/>
      <c r="J26" s="49"/>
      <c r="K26" s="32"/>
    </row>
    <row r="27" spans="1:11" x14ac:dyDescent="0.25">
      <c r="A27" s="51">
        <v>153</v>
      </c>
      <c r="B27" s="51">
        <v>2047</v>
      </c>
      <c r="C27" t="s">
        <v>181</v>
      </c>
      <c r="D27" s="49">
        <v>99396</v>
      </c>
      <c r="E27" s="49">
        <v>115000</v>
      </c>
      <c r="F27" s="32">
        <f t="shared" si="0"/>
        <v>0.86431304347826088</v>
      </c>
      <c r="I27" s="49"/>
      <c r="J27" s="49"/>
      <c r="K27" s="32"/>
    </row>
    <row r="28" spans="1:11" x14ac:dyDescent="0.25">
      <c r="A28" s="51">
        <v>134</v>
      </c>
      <c r="B28" s="51">
        <v>2047</v>
      </c>
      <c r="C28" t="s">
        <v>182</v>
      </c>
      <c r="D28" s="49">
        <v>330004</v>
      </c>
      <c r="E28" s="49">
        <v>402000</v>
      </c>
      <c r="F28" s="32">
        <f t="shared" si="0"/>
        <v>0.8209054726368159</v>
      </c>
      <c r="I28" s="49"/>
      <c r="J28" s="49"/>
      <c r="K28" s="32"/>
    </row>
    <row r="29" spans="1:11" ht="15.75" thickBot="1" x14ac:dyDescent="0.3">
      <c r="A29" s="11" t="s">
        <v>183</v>
      </c>
      <c r="B29" s="11"/>
      <c r="C29" s="11"/>
      <c r="D29" s="52">
        <f>SUM(D5:D28)</f>
        <v>12415514</v>
      </c>
      <c r="E29" s="52">
        <f>SUM(E5:E28)</f>
        <v>11123500</v>
      </c>
      <c r="F29" s="53">
        <f>D29/E29</f>
        <v>1.1161517507978604</v>
      </c>
      <c r="I29" s="57"/>
      <c r="J29" s="57"/>
      <c r="K29" s="58"/>
    </row>
    <row r="30" spans="1:11" x14ac:dyDescent="0.25">
      <c r="A30" s="51">
        <v>103</v>
      </c>
      <c r="B30" s="51">
        <v>784</v>
      </c>
      <c r="C30" t="s">
        <v>64</v>
      </c>
      <c r="D30" s="49">
        <v>61124938</v>
      </c>
      <c r="E30" s="49">
        <v>47015000</v>
      </c>
      <c r="F30" s="32">
        <f t="shared" si="0"/>
        <v>1.3001156652132297</v>
      </c>
      <c r="I30" s="49"/>
      <c r="J30" s="49"/>
      <c r="K30" s="32"/>
    </row>
    <row r="31" spans="1:11" x14ac:dyDescent="0.25">
      <c r="A31" s="51">
        <v>2003</v>
      </c>
      <c r="B31" s="51">
        <v>784</v>
      </c>
      <c r="C31" t="s">
        <v>184</v>
      </c>
      <c r="D31" s="49">
        <v>30000000</v>
      </c>
      <c r="E31" s="49">
        <v>30000000</v>
      </c>
      <c r="F31" s="32">
        <f t="shared" si="0"/>
        <v>1</v>
      </c>
      <c r="I31" s="49"/>
      <c r="J31" s="49"/>
      <c r="K31" s="32"/>
    </row>
    <row r="32" spans="1:11" ht="15.75" thickBot="1" x14ac:dyDescent="0.3">
      <c r="A32" s="10" t="s">
        <v>185</v>
      </c>
      <c r="B32" s="10"/>
      <c r="C32" s="10"/>
      <c r="D32" s="52">
        <v>91124938</v>
      </c>
      <c r="E32" s="52">
        <v>77015000</v>
      </c>
      <c r="F32" s="53">
        <f t="shared" si="0"/>
        <v>1.1832102577419983</v>
      </c>
      <c r="H32" s="2"/>
      <c r="I32" s="57"/>
      <c r="J32" s="57"/>
      <c r="K32" s="58"/>
    </row>
    <row r="33" spans="1:11" x14ac:dyDescent="0.25">
      <c r="A33" s="56" t="s">
        <v>186</v>
      </c>
      <c r="B33" s="2"/>
      <c r="C33" s="2"/>
      <c r="D33" s="57">
        <v>103540452</v>
      </c>
      <c r="E33" s="57">
        <v>88138500</v>
      </c>
      <c r="F33" s="58">
        <f>D33/E33</f>
        <v>1.1747471536275294</v>
      </c>
      <c r="H33" s="2"/>
      <c r="I33" s="57"/>
      <c r="J33" s="57"/>
      <c r="K33" s="5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3762-8B48-44B6-A2C0-5453C91F201E}">
  <dimension ref="A1:D57"/>
  <sheetViews>
    <sheetView zoomScale="75" zoomScaleNormal="75" workbookViewId="0"/>
  </sheetViews>
  <sheetFormatPr defaultRowHeight="15" x14ac:dyDescent="0.25"/>
  <cols>
    <col min="1" max="1" width="50.140625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191</v>
      </c>
      <c r="B1" s="2"/>
      <c r="C1" s="2"/>
    </row>
    <row r="2" spans="1:4" x14ac:dyDescent="0.25">
      <c r="A2" s="8" t="str">
        <f>'Net Collections For Month'!A2</f>
        <v>MONTH OF June 2026</v>
      </c>
      <c r="B2" s="2"/>
    </row>
    <row r="3" spans="1:4" x14ac:dyDescent="0.25">
      <c r="A3" s="8" t="str">
        <f>'Net Collections For Month'!A3</f>
        <v>Run Date 08/05/26</v>
      </c>
      <c r="B3" s="2"/>
      <c r="C3" s="2"/>
    </row>
    <row r="4" spans="1:4" x14ac:dyDescent="0.25">
      <c r="A4" s="54" t="s">
        <v>12</v>
      </c>
      <c r="B4" s="54" t="s">
        <v>13</v>
      </c>
      <c r="C4" s="59" t="s">
        <v>152</v>
      </c>
      <c r="D4" s="54" t="s">
        <v>151</v>
      </c>
    </row>
    <row r="5" spans="1:4" x14ac:dyDescent="0.25">
      <c r="A5" t="s">
        <v>14</v>
      </c>
      <c r="B5" t="s">
        <v>15</v>
      </c>
      <c r="C5" s="33">
        <v>8486674</v>
      </c>
      <c r="D5" s="33">
        <v>8042131</v>
      </c>
    </row>
    <row r="6" spans="1:4" x14ac:dyDescent="0.25">
      <c r="A6" t="s">
        <v>14</v>
      </c>
      <c r="B6" t="s">
        <v>16</v>
      </c>
      <c r="C6" s="33">
        <v>25030790</v>
      </c>
      <c r="D6" s="33">
        <v>23553075</v>
      </c>
    </row>
    <row r="7" spans="1:4" x14ac:dyDescent="0.25">
      <c r="A7" t="s">
        <v>14</v>
      </c>
      <c r="B7" t="s">
        <v>17</v>
      </c>
      <c r="C7" s="33">
        <v>716001939</v>
      </c>
      <c r="D7" s="33">
        <v>707101994</v>
      </c>
    </row>
    <row r="8" spans="1:4" x14ac:dyDescent="0.25">
      <c r="A8" t="s">
        <v>14</v>
      </c>
      <c r="B8" t="s">
        <v>18</v>
      </c>
      <c r="C8" s="33">
        <v>35732990</v>
      </c>
      <c r="D8" s="33">
        <v>36980172</v>
      </c>
    </row>
    <row r="9" spans="1:4" x14ac:dyDescent="0.25">
      <c r="A9" t="s">
        <v>14</v>
      </c>
      <c r="B9" t="s">
        <v>19</v>
      </c>
      <c r="C9" s="33">
        <v>970654</v>
      </c>
      <c r="D9" s="33">
        <v>779089</v>
      </c>
    </row>
    <row r="10" spans="1:4" x14ac:dyDescent="0.25">
      <c r="A10" t="s">
        <v>14</v>
      </c>
      <c r="B10" t="s">
        <v>20</v>
      </c>
      <c r="C10" s="33">
        <v>95587237</v>
      </c>
      <c r="D10" s="33">
        <v>66157276</v>
      </c>
    </row>
    <row r="11" spans="1:4" x14ac:dyDescent="0.25">
      <c r="A11" t="s">
        <v>14</v>
      </c>
      <c r="B11" t="s">
        <v>21</v>
      </c>
      <c r="C11" s="33">
        <v>4706724</v>
      </c>
      <c r="D11" s="33">
        <v>5601761</v>
      </c>
    </row>
    <row r="12" spans="1:4" x14ac:dyDescent="0.25">
      <c r="A12" t="s">
        <v>14</v>
      </c>
      <c r="B12" t="s">
        <v>22</v>
      </c>
      <c r="C12" s="33">
        <v>151633777</v>
      </c>
      <c r="D12" s="33">
        <v>148526317</v>
      </c>
    </row>
    <row r="13" spans="1:4" x14ac:dyDescent="0.25">
      <c r="A13" t="s">
        <v>14</v>
      </c>
      <c r="B13" t="s">
        <v>23</v>
      </c>
      <c r="C13" s="33">
        <v>0</v>
      </c>
      <c r="D13" s="33">
        <v>0</v>
      </c>
    </row>
    <row r="14" spans="1:4" x14ac:dyDescent="0.25">
      <c r="A14" t="s">
        <v>14</v>
      </c>
      <c r="B14" t="s">
        <v>24</v>
      </c>
      <c r="C14" s="33">
        <v>16463044</v>
      </c>
      <c r="D14" s="33">
        <v>24022604</v>
      </c>
    </row>
    <row r="15" spans="1:4" x14ac:dyDescent="0.25">
      <c r="A15" s="16" t="s">
        <v>145</v>
      </c>
      <c r="B15" s="17"/>
      <c r="C15" s="34">
        <f>SUM(C5:C14)</f>
        <v>1054613829</v>
      </c>
      <c r="D15" s="34">
        <f>SUM(D5:D14)</f>
        <v>1020764419</v>
      </c>
    </row>
    <row r="16" spans="1:4" x14ac:dyDescent="0.25">
      <c r="A16" t="s">
        <v>25</v>
      </c>
      <c r="B16" t="s">
        <v>26</v>
      </c>
      <c r="C16" s="33">
        <v>1583099806</v>
      </c>
      <c r="D16" s="33">
        <v>1599932433</v>
      </c>
    </row>
    <row r="17" spans="1:4" x14ac:dyDescent="0.25">
      <c r="A17" t="s">
        <v>25</v>
      </c>
      <c r="B17" t="s">
        <v>27</v>
      </c>
      <c r="C17" s="33">
        <v>1147168806</v>
      </c>
      <c r="D17" s="33">
        <v>1317466482</v>
      </c>
    </row>
    <row r="18" spans="1:4" x14ac:dyDescent="0.25">
      <c r="A18" s="16" t="s">
        <v>29</v>
      </c>
      <c r="B18" s="17"/>
      <c r="C18" s="34">
        <f>SUM(C16:C17)</f>
        <v>2730268612</v>
      </c>
      <c r="D18" s="34">
        <f>SUM(D16:D17)</f>
        <v>2917398915</v>
      </c>
    </row>
    <row r="19" spans="1:4" x14ac:dyDescent="0.25">
      <c r="A19" t="s">
        <v>75</v>
      </c>
      <c r="B19" t="s">
        <v>31</v>
      </c>
      <c r="C19" s="33">
        <v>52712048</v>
      </c>
      <c r="D19" s="33">
        <v>51780708</v>
      </c>
    </row>
    <row r="20" spans="1:4" x14ac:dyDescent="0.25">
      <c r="A20" t="s">
        <v>75</v>
      </c>
      <c r="B20" t="s">
        <v>32</v>
      </c>
      <c r="C20" s="33">
        <v>8893592</v>
      </c>
      <c r="D20" s="33">
        <v>8730887</v>
      </c>
    </row>
    <row r="21" spans="1:4" x14ac:dyDescent="0.25">
      <c r="A21" s="16" t="s">
        <v>33</v>
      </c>
      <c r="B21" s="17"/>
      <c r="C21" s="34">
        <f>SUM(C19:C20)</f>
        <v>61605640</v>
      </c>
      <c r="D21" s="34">
        <f>SUM(D19:D20)</f>
        <v>60511595</v>
      </c>
    </row>
    <row r="22" spans="1:4" x14ac:dyDescent="0.25">
      <c r="A22" t="s">
        <v>139</v>
      </c>
      <c r="B22" t="s">
        <v>142</v>
      </c>
      <c r="C22" s="33">
        <v>590422102</v>
      </c>
      <c r="D22" s="33">
        <v>672544387</v>
      </c>
    </row>
    <row r="23" spans="1:4" x14ac:dyDescent="0.25">
      <c r="A23" t="s">
        <v>139</v>
      </c>
      <c r="B23" t="s">
        <v>143</v>
      </c>
      <c r="C23" s="33">
        <v>9908026</v>
      </c>
      <c r="D23" s="33">
        <v>10339641</v>
      </c>
    </row>
    <row r="24" spans="1:4" x14ac:dyDescent="0.25">
      <c r="A24" t="s">
        <v>139</v>
      </c>
      <c r="B24" t="s">
        <v>37</v>
      </c>
      <c r="C24" s="33">
        <v>163473008</v>
      </c>
      <c r="D24" s="33">
        <v>179029840</v>
      </c>
    </row>
    <row r="25" spans="1:4" x14ac:dyDescent="0.25">
      <c r="A25" t="s">
        <v>139</v>
      </c>
      <c r="B25" t="s">
        <v>148</v>
      </c>
      <c r="C25" s="33">
        <v>117966851</v>
      </c>
      <c r="D25" s="33">
        <v>131627317</v>
      </c>
    </row>
    <row r="26" spans="1:4" x14ac:dyDescent="0.25">
      <c r="A26" t="s">
        <v>139</v>
      </c>
      <c r="B26" t="s">
        <v>144</v>
      </c>
      <c r="C26" s="33">
        <v>488073</v>
      </c>
      <c r="D26" s="33">
        <v>881152</v>
      </c>
    </row>
    <row r="27" spans="1:4" x14ac:dyDescent="0.25">
      <c r="A27" s="16" t="s">
        <v>141</v>
      </c>
      <c r="B27" s="17"/>
      <c r="C27" s="34">
        <f>SUM(C22:C26)</f>
        <v>882258060</v>
      </c>
      <c r="D27" s="34">
        <f>SUM(D22:D26)</f>
        <v>994422337</v>
      </c>
    </row>
    <row r="28" spans="1:4" x14ac:dyDescent="0.25">
      <c r="A28" t="s">
        <v>131</v>
      </c>
      <c r="B28" t="s">
        <v>41</v>
      </c>
      <c r="C28" s="33">
        <v>23231</v>
      </c>
      <c r="D28" s="33">
        <v>28329</v>
      </c>
    </row>
    <row r="29" spans="1:4" x14ac:dyDescent="0.25">
      <c r="A29" t="s">
        <v>131</v>
      </c>
      <c r="B29" t="s">
        <v>42</v>
      </c>
      <c r="C29" s="33">
        <v>33529</v>
      </c>
      <c r="D29" s="33">
        <v>83849</v>
      </c>
    </row>
    <row r="30" spans="1:4" x14ac:dyDescent="0.25">
      <c r="A30" t="s">
        <v>131</v>
      </c>
      <c r="B30" t="s">
        <v>43</v>
      </c>
      <c r="C30" s="33">
        <v>0</v>
      </c>
      <c r="D30" s="33">
        <v>0</v>
      </c>
    </row>
    <row r="31" spans="1:4" x14ac:dyDescent="0.25">
      <c r="A31" t="s">
        <v>131</v>
      </c>
      <c r="B31" t="s">
        <v>44</v>
      </c>
      <c r="C31" s="33">
        <v>355296</v>
      </c>
      <c r="D31" s="33">
        <v>312892</v>
      </c>
    </row>
    <row r="32" spans="1:4" x14ac:dyDescent="0.25">
      <c r="A32" t="s">
        <v>131</v>
      </c>
      <c r="B32" t="s">
        <v>45</v>
      </c>
      <c r="C32" s="33">
        <v>24742219</v>
      </c>
      <c r="D32" s="33">
        <v>24434061</v>
      </c>
    </row>
    <row r="33" spans="1:4" x14ac:dyDescent="0.25">
      <c r="A33" s="16" t="s">
        <v>146</v>
      </c>
      <c r="B33" s="17"/>
      <c r="C33" s="34">
        <f>SUM(C28:C32)</f>
        <v>25154275</v>
      </c>
      <c r="D33" s="34">
        <f>SUM(D28:D32)</f>
        <v>24859131</v>
      </c>
    </row>
    <row r="34" spans="1:4" x14ac:dyDescent="0.25">
      <c r="A34" t="s">
        <v>140</v>
      </c>
      <c r="B34" t="s">
        <v>47</v>
      </c>
      <c r="C34" s="33">
        <v>12442</v>
      </c>
      <c r="D34" s="33">
        <v>272</v>
      </c>
    </row>
    <row r="35" spans="1:4" x14ac:dyDescent="0.25">
      <c r="A35" t="s">
        <v>140</v>
      </c>
      <c r="B35" t="s">
        <v>48</v>
      </c>
      <c r="C35" s="33">
        <v>7470245</v>
      </c>
      <c r="D35" s="33">
        <v>6902900</v>
      </c>
    </row>
    <row r="36" spans="1:4" x14ac:dyDescent="0.25">
      <c r="A36" t="s">
        <v>140</v>
      </c>
      <c r="B36" t="s">
        <v>49</v>
      </c>
      <c r="C36" s="33">
        <v>3049</v>
      </c>
      <c r="D36" s="33">
        <v>2890</v>
      </c>
    </row>
    <row r="37" spans="1:4" ht="15.75" thickBot="1" x14ac:dyDescent="0.3">
      <c r="A37" s="10" t="s">
        <v>147</v>
      </c>
      <c r="B37" s="11"/>
      <c r="C37" s="35">
        <f>SUM(C34:C36)</f>
        <v>7485736</v>
      </c>
      <c r="D37" s="35">
        <f>SUM(D34:D36)</f>
        <v>6906062</v>
      </c>
    </row>
    <row r="38" spans="1:4" ht="15.75" thickBot="1" x14ac:dyDescent="0.3">
      <c r="A38" s="9" t="s">
        <v>150</v>
      </c>
      <c r="B38" s="12"/>
      <c r="C38" s="36">
        <f>C15+C18+C21+C27+C33+C37</f>
        <v>4761386152</v>
      </c>
      <c r="D38" s="36">
        <f>D15+D18+D21+D27+D33+D37</f>
        <v>5024862459</v>
      </c>
    </row>
    <row r="39" spans="1:4" x14ac:dyDescent="0.25">
      <c r="A39" t="s">
        <v>50</v>
      </c>
      <c r="B39" t="s">
        <v>51</v>
      </c>
      <c r="C39" s="33">
        <v>3218932</v>
      </c>
      <c r="D39" s="33">
        <v>3336739</v>
      </c>
    </row>
    <row r="40" spans="1:4" x14ac:dyDescent="0.25">
      <c r="A40" t="s">
        <v>50</v>
      </c>
      <c r="B40" t="s">
        <v>52</v>
      </c>
      <c r="C40" s="33">
        <v>65435857</v>
      </c>
      <c r="D40" s="33">
        <v>63925000</v>
      </c>
    </row>
    <row r="41" spans="1:4" x14ac:dyDescent="0.25">
      <c r="A41" t="s">
        <v>50</v>
      </c>
      <c r="B41" t="s">
        <v>53</v>
      </c>
      <c r="C41" s="33">
        <v>25690076</v>
      </c>
      <c r="D41" s="33">
        <v>29417107</v>
      </c>
    </row>
    <row r="42" spans="1:4" x14ac:dyDescent="0.25">
      <c r="A42" t="s">
        <v>50</v>
      </c>
      <c r="B42" t="s">
        <v>54</v>
      </c>
      <c r="C42" s="33">
        <v>6879782</v>
      </c>
      <c r="D42" s="33">
        <v>6818171</v>
      </c>
    </row>
    <row r="43" spans="1:4" x14ac:dyDescent="0.25">
      <c r="A43" t="s">
        <v>50</v>
      </c>
      <c r="B43" t="s">
        <v>55</v>
      </c>
      <c r="C43" s="33">
        <v>1375</v>
      </c>
      <c r="D43" s="33">
        <v>21</v>
      </c>
    </row>
    <row r="44" spans="1:4" x14ac:dyDescent="0.25">
      <c r="A44" t="s">
        <v>50</v>
      </c>
      <c r="B44" t="s">
        <v>56</v>
      </c>
      <c r="C44" s="33">
        <v>1114269</v>
      </c>
      <c r="D44" s="33">
        <v>885827</v>
      </c>
    </row>
    <row r="45" spans="1:4" x14ac:dyDescent="0.25">
      <c r="A45" t="s">
        <v>50</v>
      </c>
      <c r="B45" t="s">
        <v>57</v>
      </c>
      <c r="C45" s="33">
        <v>0</v>
      </c>
      <c r="D45" s="33">
        <v>0</v>
      </c>
    </row>
    <row r="46" spans="1:4" x14ac:dyDescent="0.25">
      <c r="A46" t="s">
        <v>50</v>
      </c>
      <c r="B46" t="s">
        <v>58</v>
      </c>
      <c r="C46" s="33">
        <v>921710</v>
      </c>
      <c r="D46" s="33">
        <v>874875</v>
      </c>
    </row>
    <row r="47" spans="1:4" x14ac:dyDescent="0.25">
      <c r="A47" t="s">
        <v>50</v>
      </c>
      <c r="B47" t="s">
        <v>59</v>
      </c>
      <c r="C47" s="33">
        <v>9678966</v>
      </c>
      <c r="D47" s="33">
        <v>7105434</v>
      </c>
    </row>
    <row r="48" spans="1:4" x14ac:dyDescent="0.25">
      <c r="A48" t="s">
        <v>50</v>
      </c>
      <c r="B48" t="s">
        <v>60</v>
      </c>
      <c r="C48" s="33">
        <v>2720867</v>
      </c>
      <c r="D48" s="33">
        <v>1788944</v>
      </c>
    </row>
    <row r="49" spans="1:4" x14ac:dyDescent="0.25">
      <c r="A49" t="s">
        <v>50</v>
      </c>
      <c r="B49" t="s">
        <v>61</v>
      </c>
      <c r="C49" s="33">
        <v>4016696</v>
      </c>
      <c r="D49" s="33">
        <v>4148049</v>
      </c>
    </row>
    <row r="50" spans="1:4" x14ac:dyDescent="0.25">
      <c r="A50" t="s">
        <v>50</v>
      </c>
      <c r="B50" t="s">
        <v>62</v>
      </c>
      <c r="C50" s="33">
        <v>0</v>
      </c>
      <c r="D50" s="33">
        <v>52</v>
      </c>
    </row>
    <row r="51" spans="1:4" x14ac:dyDescent="0.25">
      <c r="A51" t="s">
        <v>50</v>
      </c>
      <c r="B51" t="s">
        <v>63</v>
      </c>
      <c r="C51" s="33">
        <v>0</v>
      </c>
      <c r="D51" s="33">
        <v>0</v>
      </c>
    </row>
    <row r="52" spans="1:4" x14ac:dyDescent="0.25">
      <c r="A52" t="s">
        <v>50</v>
      </c>
      <c r="B52" t="s">
        <v>64</v>
      </c>
      <c r="C52" s="33">
        <v>12006447</v>
      </c>
      <c r="D52" s="33">
        <v>11978607</v>
      </c>
    </row>
    <row r="53" spans="1:4" x14ac:dyDescent="0.25">
      <c r="A53" t="s">
        <v>50</v>
      </c>
      <c r="B53" t="s">
        <v>65</v>
      </c>
      <c r="C53" s="33">
        <v>3610656</v>
      </c>
      <c r="D53" s="33">
        <v>3027660</v>
      </c>
    </row>
    <row r="54" spans="1:4" ht="15.75" thickBot="1" x14ac:dyDescent="0.3">
      <c r="A54" s="12" t="s">
        <v>50</v>
      </c>
      <c r="B54" s="12" t="s">
        <v>66</v>
      </c>
      <c r="C54" s="38">
        <v>6308552</v>
      </c>
      <c r="D54" s="38">
        <v>6538657</v>
      </c>
    </row>
    <row r="55" spans="1:4" ht="15.75" thickBot="1" x14ac:dyDescent="0.3">
      <c r="A55" s="9" t="s">
        <v>72</v>
      </c>
      <c r="B55" s="12"/>
      <c r="C55" s="36">
        <f>SUM(C39:C54)</f>
        <v>141604185</v>
      </c>
      <c r="D55" s="36">
        <f>SUM(D39:D54)</f>
        <v>139845143</v>
      </c>
    </row>
    <row r="56" spans="1:4" x14ac:dyDescent="0.25">
      <c r="A56" s="2" t="s">
        <v>149</v>
      </c>
      <c r="C56" s="37">
        <f>C55+C38</f>
        <v>4902990337</v>
      </c>
      <c r="D56" s="37">
        <f>D55+D38</f>
        <v>5164707602</v>
      </c>
    </row>
    <row r="57" spans="1:4" x14ac:dyDescent="0.25">
      <c r="A57" t="s">
        <v>10</v>
      </c>
      <c r="C57" s="49"/>
      <c r="D57" s="49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CFB-4887-4B55-96B1-2A51EE4F5F07}">
  <dimension ref="A1:D57"/>
  <sheetViews>
    <sheetView zoomScale="75" zoomScaleNormal="75" workbookViewId="0"/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192</v>
      </c>
      <c r="B1" s="2"/>
      <c r="C1" s="2"/>
    </row>
    <row r="2" spans="1:4" x14ac:dyDescent="0.25">
      <c r="A2" s="8" t="str">
        <f>'Net Collections For Month'!A2</f>
        <v>MONTH OF June 2026</v>
      </c>
      <c r="B2" s="2"/>
    </row>
    <row r="3" spans="1:4" x14ac:dyDescent="0.25">
      <c r="A3" s="8" t="str">
        <f>'Net Collections For Month'!A3</f>
        <v>Run Date 08/05/26</v>
      </c>
      <c r="B3" s="2"/>
      <c r="C3" s="2"/>
    </row>
    <row r="4" spans="1:4" x14ac:dyDescent="0.25">
      <c r="A4" s="54" t="s">
        <v>12</v>
      </c>
      <c r="B4" s="54" t="s">
        <v>13</v>
      </c>
      <c r="C4" s="59" t="s">
        <v>68</v>
      </c>
      <c r="D4" s="54" t="s">
        <v>69</v>
      </c>
    </row>
    <row r="5" spans="1:4" x14ac:dyDescent="0.25">
      <c r="A5" t="s">
        <v>14</v>
      </c>
      <c r="B5" t="s">
        <v>15</v>
      </c>
      <c r="C5" s="33">
        <v>96262462</v>
      </c>
      <c r="D5" s="33">
        <v>97057981</v>
      </c>
    </row>
    <row r="6" spans="1:4" x14ac:dyDescent="0.25">
      <c r="A6" t="s">
        <v>14</v>
      </c>
      <c r="B6" t="s">
        <v>16</v>
      </c>
      <c r="C6" s="33">
        <v>313406556</v>
      </c>
      <c r="D6" s="33">
        <v>293405685</v>
      </c>
    </row>
    <row r="7" spans="1:4" x14ac:dyDescent="0.25">
      <c r="A7" t="s">
        <v>14</v>
      </c>
      <c r="B7" t="s">
        <v>17</v>
      </c>
      <c r="C7" s="33">
        <v>4457438609</v>
      </c>
      <c r="D7" s="33">
        <v>4100154107</v>
      </c>
    </row>
    <row r="8" spans="1:4" x14ac:dyDescent="0.25">
      <c r="A8" t="s">
        <v>14</v>
      </c>
      <c r="B8" t="s">
        <v>18</v>
      </c>
      <c r="C8" s="33">
        <v>232004846</v>
      </c>
      <c r="D8" s="33">
        <v>245401177</v>
      </c>
    </row>
    <row r="9" spans="1:4" x14ac:dyDescent="0.25">
      <c r="A9" t="s">
        <v>14</v>
      </c>
      <c r="B9" t="s">
        <v>19</v>
      </c>
      <c r="C9" s="33">
        <v>14861311</v>
      </c>
      <c r="D9" s="33">
        <v>10148999</v>
      </c>
    </row>
    <row r="10" spans="1:4" x14ac:dyDescent="0.25">
      <c r="A10" t="s">
        <v>14</v>
      </c>
      <c r="B10" t="s">
        <v>20</v>
      </c>
      <c r="C10" s="33">
        <v>800604105</v>
      </c>
      <c r="D10" s="33">
        <v>903596995</v>
      </c>
    </row>
    <row r="11" spans="1:4" x14ac:dyDescent="0.25">
      <c r="A11" t="s">
        <v>14</v>
      </c>
      <c r="B11" t="s">
        <v>21</v>
      </c>
      <c r="C11" s="33">
        <v>23609766</v>
      </c>
      <c r="D11" s="33">
        <v>22990971</v>
      </c>
    </row>
    <row r="12" spans="1:4" x14ac:dyDescent="0.25">
      <c r="A12" t="s">
        <v>14</v>
      </c>
      <c r="B12" t="s">
        <v>22</v>
      </c>
      <c r="C12" s="33">
        <v>659781260</v>
      </c>
      <c r="D12" s="33">
        <v>684041446</v>
      </c>
    </row>
    <row r="13" spans="1:4" x14ac:dyDescent="0.25">
      <c r="A13" t="s">
        <v>14</v>
      </c>
      <c r="B13" t="s">
        <v>23</v>
      </c>
      <c r="C13" s="33">
        <v>0</v>
      </c>
      <c r="D13" s="33">
        <v>0</v>
      </c>
    </row>
    <row r="14" spans="1:4" x14ac:dyDescent="0.25">
      <c r="A14" t="s">
        <v>14</v>
      </c>
      <c r="B14" t="s">
        <v>24</v>
      </c>
      <c r="C14" s="33">
        <v>436083479</v>
      </c>
      <c r="D14" s="33">
        <v>447105195</v>
      </c>
    </row>
    <row r="15" spans="1:4" x14ac:dyDescent="0.25">
      <c r="A15" s="16" t="s">
        <v>145</v>
      </c>
      <c r="B15" s="17"/>
      <c r="C15" s="34">
        <f>SUM(C5:C14)</f>
        <v>7034052394</v>
      </c>
      <c r="D15" s="34">
        <f>SUM(D5:D14)</f>
        <v>6803902556</v>
      </c>
    </row>
    <row r="16" spans="1:4" x14ac:dyDescent="0.25">
      <c r="A16" t="s">
        <v>25</v>
      </c>
      <c r="B16" t="s">
        <v>26</v>
      </c>
      <c r="C16" s="33">
        <v>19093486814</v>
      </c>
      <c r="D16" s="33">
        <v>20264960489</v>
      </c>
    </row>
    <row r="17" spans="1:4" x14ac:dyDescent="0.25">
      <c r="A17" t="s">
        <v>25</v>
      </c>
      <c r="B17" t="s">
        <v>27</v>
      </c>
      <c r="C17" s="33">
        <v>10583719422</v>
      </c>
      <c r="D17" s="33">
        <v>11630871867</v>
      </c>
    </row>
    <row r="18" spans="1:4" x14ac:dyDescent="0.25">
      <c r="A18" s="16" t="s">
        <v>29</v>
      </c>
      <c r="B18" s="17"/>
      <c r="C18" s="34">
        <f>SUM(C16:C17)</f>
        <v>29677206236</v>
      </c>
      <c r="D18" s="34">
        <f>SUM(D16:D17)</f>
        <v>31895832356</v>
      </c>
    </row>
    <row r="19" spans="1:4" x14ac:dyDescent="0.25">
      <c r="A19" t="s">
        <v>75</v>
      </c>
      <c r="B19" t="s">
        <v>31</v>
      </c>
      <c r="C19" s="33">
        <v>613178548</v>
      </c>
      <c r="D19" s="33">
        <v>607653894</v>
      </c>
    </row>
    <row r="20" spans="1:4" x14ac:dyDescent="0.25">
      <c r="A20" t="s">
        <v>75</v>
      </c>
      <c r="B20" t="s">
        <v>32</v>
      </c>
      <c r="C20" s="33">
        <v>97335254</v>
      </c>
      <c r="D20" s="33">
        <v>99099424</v>
      </c>
    </row>
    <row r="21" spans="1:4" x14ac:dyDescent="0.25">
      <c r="A21" s="16" t="s">
        <v>33</v>
      </c>
      <c r="B21" s="17"/>
      <c r="C21" s="34">
        <f>SUM(C19:C20)</f>
        <v>710513802</v>
      </c>
      <c r="D21" s="34">
        <f>SUM(D19:D20)</f>
        <v>706753318</v>
      </c>
    </row>
    <row r="22" spans="1:4" x14ac:dyDescent="0.25">
      <c r="A22" t="s">
        <v>139</v>
      </c>
      <c r="B22" t="s">
        <v>142</v>
      </c>
      <c r="C22" s="33">
        <v>6813278435</v>
      </c>
      <c r="D22" s="33">
        <v>7002906597</v>
      </c>
    </row>
    <row r="23" spans="1:4" x14ac:dyDescent="0.25">
      <c r="A23" t="s">
        <v>139</v>
      </c>
      <c r="B23" t="s">
        <v>143</v>
      </c>
      <c r="C23" s="33">
        <v>126168273</v>
      </c>
      <c r="D23" s="33">
        <v>114089372</v>
      </c>
    </row>
    <row r="24" spans="1:4" x14ac:dyDescent="0.25">
      <c r="A24" t="s">
        <v>139</v>
      </c>
      <c r="B24" t="s">
        <v>37</v>
      </c>
      <c r="C24" s="33">
        <v>1698838914</v>
      </c>
      <c r="D24" s="33">
        <v>1724850109</v>
      </c>
    </row>
    <row r="25" spans="1:4" x14ac:dyDescent="0.25">
      <c r="A25" t="s">
        <v>139</v>
      </c>
      <c r="B25" t="s">
        <v>148</v>
      </c>
      <c r="C25" s="33">
        <v>1203632622</v>
      </c>
      <c r="D25" s="33">
        <v>1164146211</v>
      </c>
    </row>
    <row r="26" spans="1:4" x14ac:dyDescent="0.25">
      <c r="A26" t="s">
        <v>139</v>
      </c>
      <c r="B26" t="s">
        <v>144</v>
      </c>
      <c r="C26" s="33">
        <v>106295836</v>
      </c>
      <c r="D26" s="33">
        <v>104698671</v>
      </c>
    </row>
    <row r="27" spans="1:4" x14ac:dyDescent="0.25">
      <c r="A27" s="16" t="s">
        <v>141</v>
      </c>
      <c r="B27" s="17"/>
      <c r="C27" s="34">
        <f>SUM(C22:C26)</f>
        <v>9948214080</v>
      </c>
      <c r="D27" s="34">
        <f>SUM(D22:D26)</f>
        <v>10110690960</v>
      </c>
    </row>
    <row r="28" spans="1:4" x14ac:dyDescent="0.25">
      <c r="A28" t="s">
        <v>131</v>
      </c>
      <c r="B28" t="s">
        <v>41</v>
      </c>
      <c r="C28" s="33">
        <v>912899</v>
      </c>
      <c r="D28" s="33">
        <v>893758</v>
      </c>
    </row>
    <row r="29" spans="1:4" x14ac:dyDescent="0.25">
      <c r="A29" t="s">
        <v>131</v>
      </c>
      <c r="B29" t="s">
        <v>42</v>
      </c>
      <c r="C29" s="33">
        <v>722540</v>
      </c>
      <c r="D29" s="33">
        <v>608615</v>
      </c>
    </row>
    <row r="30" spans="1:4" x14ac:dyDescent="0.25">
      <c r="A30" t="s">
        <v>131</v>
      </c>
      <c r="B30" t="s">
        <v>43</v>
      </c>
      <c r="C30" s="33">
        <v>0</v>
      </c>
      <c r="D30" s="33">
        <v>0</v>
      </c>
    </row>
    <row r="31" spans="1:4" x14ac:dyDescent="0.25">
      <c r="A31" t="s">
        <v>131</v>
      </c>
      <c r="B31" t="s">
        <v>44</v>
      </c>
      <c r="C31" s="33">
        <v>4316239</v>
      </c>
      <c r="D31" s="33">
        <v>3961098</v>
      </c>
    </row>
    <row r="32" spans="1:4" x14ac:dyDescent="0.25">
      <c r="A32" t="s">
        <v>131</v>
      </c>
      <c r="B32" t="s">
        <v>45</v>
      </c>
      <c r="C32" s="33">
        <v>183268729</v>
      </c>
      <c r="D32" s="33">
        <v>181091788</v>
      </c>
    </row>
    <row r="33" spans="1:4" x14ac:dyDescent="0.25">
      <c r="A33" s="16" t="s">
        <v>146</v>
      </c>
      <c r="B33" s="17"/>
      <c r="C33" s="34">
        <f>SUM(C28:C32)</f>
        <v>189220407</v>
      </c>
      <c r="D33" s="34">
        <f>SUM(D28:D32)</f>
        <v>186555259</v>
      </c>
    </row>
    <row r="34" spans="1:4" x14ac:dyDescent="0.25">
      <c r="A34" t="s">
        <v>140</v>
      </c>
      <c r="B34" t="s">
        <v>47</v>
      </c>
      <c r="C34" s="33">
        <v>16804201</v>
      </c>
      <c r="D34" s="33">
        <v>16274950</v>
      </c>
    </row>
    <row r="35" spans="1:4" x14ac:dyDescent="0.25">
      <c r="A35" t="s">
        <v>140</v>
      </c>
      <c r="B35" t="s">
        <v>48</v>
      </c>
      <c r="C35" s="33">
        <v>49151825</v>
      </c>
      <c r="D35" s="33">
        <v>47765175</v>
      </c>
    </row>
    <row r="36" spans="1:4" x14ac:dyDescent="0.25">
      <c r="A36" t="s">
        <v>140</v>
      </c>
      <c r="B36" t="s">
        <v>49</v>
      </c>
      <c r="C36" s="33">
        <v>5698697</v>
      </c>
      <c r="D36" s="33">
        <v>5646766</v>
      </c>
    </row>
    <row r="37" spans="1:4" ht="15.75" thickBot="1" x14ac:dyDescent="0.3">
      <c r="A37" s="10" t="s">
        <v>147</v>
      </c>
      <c r="B37" s="11"/>
      <c r="C37" s="35">
        <f>SUM(C34:C36)</f>
        <v>71654723</v>
      </c>
      <c r="D37" s="35">
        <f>SUM(D34:D36)</f>
        <v>69686891</v>
      </c>
    </row>
    <row r="38" spans="1:4" ht="15.75" thickBot="1" x14ac:dyDescent="0.3">
      <c r="A38" s="9" t="s">
        <v>150</v>
      </c>
      <c r="B38" s="12"/>
      <c r="C38" s="36">
        <f>C37+C33+C27+C21+C18+C15</f>
        <v>47630861642</v>
      </c>
      <c r="D38" s="36">
        <f>D37+D33+D27+D21+D18+D15</f>
        <v>49773421340</v>
      </c>
    </row>
    <row r="39" spans="1:4" x14ac:dyDescent="0.25">
      <c r="A39" t="s">
        <v>50</v>
      </c>
      <c r="B39" t="s">
        <v>51</v>
      </c>
      <c r="C39" s="33">
        <v>43088887</v>
      </c>
      <c r="D39" s="33">
        <v>46134314</v>
      </c>
    </row>
    <row r="40" spans="1:4" x14ac:dyDescent="0.25">
      <c r="A40" t="s">
        <v>50</v>
      </c>
      <c r="B40" t="s">
        <v>52</v>
      </c>
      <c r="C40" s="33">
        <v>368736708</v>
      </c>
      <c r="D40" s="33">
        <v>373292085</v>
      </c>
    </row>
    <row r="41" spans="1:4" x14ac:dyDescent="0.25">
      <c r="A41" t="s">
        <v>50</v>
      </c>
      <c r="B41" t="s">
        <v>53</v>
      </c>
      <c r="C41" s="33">
        <v>195340526</v>
      </c>
      <c r="D41" s="33">
        <v>201105117</v>
      </c>
    </row>
    <row r="42" spans="1:4" x14ac:dyDescent="0.25">
      <c r="A42" t="s">
        <v>50</v>
      </c>
      <c r="B42" t="s">
        <v>54</v>
      </c>
      <c r="C42" s="33">
        <v>50946465</v>
      </c>
      <c r="D42" s="33">
        <v>50506810</v>
      </c>
    </row>
    <row r="43" spans="1:4" x14ac:dyDescent="0.25">
      <c r="A43" t="s">
        <v>50</v>
      </c>
      <c r="B43" t="s">
        <v>55</v>
      </c>
      <c r="C43" s="33">
        <v>1605291</v>
      </c>
      <c r="D43" s="33">
        <v>1662822</v>
      </c>
    </row>
    <row r="44" spans="1:4" x14ac:dyDescent="0.25">
      <c r="A44" t="s">
        <v>50</v>
      </c>
      <c r="B44" t="s">
        <v>56</v>
      </c>
      <c r="C44" s="33">
        <v>4583161</v>
      </c>
      <c r="D44" s="33">
        <v>5381276</v>
      </c>
    </row>
    <row r="45" spans="1:4" x14ac:dyDescent="0.25">
      <c r="A45" t="s">
        <v>50</v>
      </c>
      <c r="B45" t="s">
        <v>57</v>
      </c>
      <c r="C45" s="33">
        <v>43236686</v>
      </c>
      <c r="D45" s="33">
        <v>43601816</v>
      </c>
    </row>
    <row r="46" spans="1:4" x14ac:dyDescent="0.25">
      <c r="A46" t="s">
        <v>50</v>
      </c>
      <c r="B46" t="s">
        <v>58</v>
      </c>
      <c r="C46" s="33">
        <v>10949551</v>
      </c>
      <c r="D46" s="33">
        <v>12481412</v>
      </c>
    </row>
    <row r="47" spans="1:4" x14ac:dyDescent="0.25">
      <c r="A47" t="s">
        <v>50</v>
      </c>
      <c r="B47" t="s">
        <v>59</v>
      </c>
      <c r="C47" s="33">
        <v>1426194302</v>
      </c>
      <c r="D47" s="33">
        <v>1452327263</v>
      </c>
    </row>
    <row r="48" spans="1:4" x14ac:dyDescent="0.25">
      <c r="A48" t="s">
        <v>50</v>
      </c>
      <c r="B48" t="s">
        <v>60</v>
      </c>
      <c r="C48" s="33">
        <v>21330313</v>
      </c>
      <c r="D48" s="33">
        <v>21337986</v>
      </c>
    </row>
    <row r="49" spans="1:4" x14ac:dyDescent="0.25">
      <c r="A49" t="s">
        <v>50</v>
      </c>
      <c r="B49" t="s">
        <v>61</v>
      </c>
      <c r="C49" s="33">
        <v>72234307</v>
      </c>
      <c r="D49" s="33">
        <v>72524148</v>
      </c>
    </row>
    <row r="50" spans="1:4" x14ac:dyDescent="0.25">
      <c r="A50" t="s">
        <v>50</v>
      </c>
      <c r="B50" t="s">
        <v>62</v>
      </c>
      <c r="C50" s="33">
        <v>1452290</v>
      </c>
      <c r="D50" s="33">
        <v>1516684</v>
      </c>
    </row>
    <row r="51" spans="1:4" x14ac:dyDescent="0.25">
      <c r="A51" t="s">
        <v>50</v>
      </c>
      <c r="B51" t="s">
        <v>63</v>
      </c>
      <c r="C51" s="33">
        <v>0</v>
      </c>
      <c r="D51" s="33">
        <v>0</v>
      </c>
    </row>
    <row r="52" spans="1:4" x14ac:dyDescent="0.25">
      <c r="A52" t="s">
        <v>50</v>
      </c>
      <c r="B52" t="s">
        <v>64</v>
      </c>
      <c r="C52" s="33">
        <v>90877232</v>
      </c>
      <c r="D52" s="33">
        <v>91442175</v>
      </c>
    </row>
    <row r="53" spans="1:4" x14ac:dyDescent="0.25">
      <c r="A53" t="s">
        <v>50</v>
      </c>
      <c r="B53" t="s">
        <v>65</v>
      </c>
      <c r="C53" s="33">
        <v>22064577</v>
      </c>
      <c r="D53" s="33">
        <v>22189078</v>
      </c>
    </row>
    <row r="54" spans="1:4" ht="15.75" thickBot="1" x14ac:dyDescent="0.3">
      <c r="A54" s="12" t="s">
        <v>50</v>
      </c>
      <c r="B54" s="12" t="s">
        <v>66</v>
      </c>
      <c r="C54" s="38">
        <v>35721948</v>
      </c>
      <c r="D54" s="38">
        <v>35499998</v>
      </c>
    </row>
    <row r="55" spans="1:4" ht="15.75" thickBot="1" x14ac:dyDescent="0.3">
      <c r="A55" s="9" t="s">
        <v>72</v>
      </c>
      <c r="B55" s="12"/>
      <c r="C55" s="36">
        <f>SUM(C39:C54)</f>
        <v>2388362244</v>
      </c>
      <c r="D55" s="36">
        <f>SUM(D39:D54)</f>
        <v>2431002984</v>
      </c>
    </row>
    <row r="56" spans="1:4" x14ac:dyDescent="0.25">
      <c r="A56" s="2" t="s">
        <v>149</v>
      </c>
      <c r="C56" s="37">
        <f>C55+C38</f>
        <v>50019223886</v>
      </c>
      <c r="D56" s="37">
        <f>D55+D38</f>
        <v>52204424324</v>
      </c>
    </row>
    <row r="57" spans="1:4" x14ac:dyDescent="0.25">
      <c r="A57" t="s">
        <v>10</v>
      </c>
      <c r="C57" s="49"/>
      <c r="D57" s="49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46B2-FC35-4553-B08B-700FAE385CAD}">
  <dimension ref="A1:D57"/>
  <sheetViews>
    <sheetView zoomScale="75" zoomScaleNormal="75" workbookViewId="0"/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193</v>
      </c>
      <c r="B1" s="2"/>
      <c r="C1" s="2"/>
    </row>
    <row r="2" spans="1:4" x14ac:dyDescent="0.25">
      <c r="A2" s="8" t="str">
        <f>'Net Collections For Month'!A2</f>
        <v>MONTH OF June 2026</v>
      </c>
      <c r="B2" s="2"/>
    </row>
    <row r="3" spans="1:4" x14ac:dyDescent="0.25">
      <c r="A3" s="8" t="str">
        <f>'Net Collections For Month'!A3</f>
        <v>Run Date 08/05/26</v>
      </c>
      <c r="B3" s="2"/>
      <c r="C3" s="2"/>
    </row>
    <row r="4" spans="1:4" x14ac:dyDescent="0.25">
      <c r="A4" s="54" t="s">
        <v>12</v>
      </c>
      <c r="B4" s="54" t="s">
        <v>13</v>
      </c>
      <c r="C4" s="59" t="s">
        <v>152</v>
      </c>
      <c r="D4" s="54" t="s">
        <v>151</v>
      </c>
    </row>
    <row r="5" spans="1:4" x14ac:dyDescent="0.25">
      <c r="A5" t="s">
        <v>14</v>
      </c>
      <c r="B5" t="s">
        <v>15</v>
      </c>
      <c r="C5" s="33">
        <v>9058</v>
      </c>
      <c r="D5" s="33">
        <v>245</v>
      </c>
    </row>
    <row r="6" spans="1:4" x14ac:dyDescent="0.25">
      <c r="A6" t="s">
        <v>14</v>
      </c>
      <c r="B6" t="s">
        <v>16</v>
      </c>
      <c r="C6" s="33">
        <v>67036</v>
      </c>
      <c r="D6" s="33">
        <v>6106</v>
      </c>
    </row>
    <row r="7" spans="1:4" x14ac:dyDescent="0.25">
      <c r="A7" t="s">
        <v>14</v>
      </c>
      <c r="B7" t="s">
        <v>17</v>
      </c>
      <c r="C7" s="33">
        <v>15284966</v>
      </c>
      <c r="D7" s="33">
        <v>34052957</v>
      </c>
    </row>
    <row r="8" spans="1:4" x14ac:dyDescent="0.25">
      <c r="A8" t="s">
        <v>14</v>
      </c>
      <c r="B8" t="s">
        <v>18</v>
      </c>
      <c r="C8" s="33">
        <v>3495</v>
      </c>
      <c r="D8" s="33">
        <v>1296</v>
      </c>
    </row>
    <row r="9" spans="1:4" x14ac:dyDescent="0.25">
      <c r="A9" t="s">
        <v>14</v>
      </c>
      <c r="B9" t="s">
        <v>19</v>
      </c>
      <c r="C9" s="33">
        <v>264</v>
      </c>
      <c r="D9" s="33">
        <v>93</v>
      </c>
    </row>
    <row r="10" spans="1:4" x14ac:dyDescent="0.25">
      <c r="A10" t="s">
        <v>14</v>
      </c>
      <c r="B10" t="s">
        <v>20</v>
      </c>
      <c r="C10" s="33">
        <v>6511919</v>
      </c>
      <c r="D10" s="33">
        <v>5622602</v>
      </c>
    </row>
    <row r="11" spans="1:4" x14ac:dyDescent="0.25">
      <c r="A11" t="s">
        <v>14</v>
      </c>
      <c r="B11" t="s">
        <v>21</v>
      </c>
      <c r="C11" s="33">
        <v>305773</v>
      </c>
      <c r="D11" s="33">
        <v>1244</v>
      </c>
    </row>
    <row r="12" spans="1:4" x14ac:dyDescent="0.25">
      <c r="A12" t="s">
        <v>14</v>
      </c>
      <c r="B12" t="s">
        <v>22</v>
      </c>
      <c r="C12" s="33">
        <v>52993</v>
      </c>
      <c r="D12" s="33">
        <v>3304</v>
      </c>
    </row>
    <row r="13" spans="1:4" x14ac:dyDescent="0.25">
      <c r="A13" t="s">
        <v>14</v>
      </c>
      <c r="B13" t="s">
        <v>23</v>
      </c>
      <c r="C13" s="33">
        <v>0</v>
      </c>
      <c r="D13" s="33">
        <v>0</v>
      </c>
    </row>
    <row r="14" spans="1:4" x14ac:dyDescent="0.25">
      <c r="A14" t="s">
        <v>14</v>
      </c>
      <c r="B14" t="s">
        <v>24</v>
      </c>
      <c r="C14" s="33">
        <v>383374</v>
      </c>
      <c r="D14" s="33">
        <v>188510</v>
      </c>
    </row>
    <row r="15" spans="1:4" x14ac:dyDescent="0.25">
      <c r="A15" s="16" t="s">
        <v>145</v>
      </c>
      <c r="B15" s="17"/>
      <c r="C15" s="34">
        <f>SUM(C5:C14)</f>
        <v>22618878</v>
      </c>
      <c r="D15" s="34">
        <f>SUM(D5:D14)</f>
        <v>39876357</v>
      </c>
    </row>
    <row r="16" spans="1:4" x14ac:dyDescent="0.25">
      <c r="A16" t="s">
        <v>25</v>
      </c>
      <c r="B16" t="s">
        <v>26</v>
      </c>
      <c r="C16" s="33">
        <v>2044033</v>
      </c>
      <c r="D16" s="33">
        <v>2289718</v>
      </c>
    </row>
    <row r="17" spans="1:4" x14ac:dyDescent="0.25">
      <c r="A17" t="s">
        <v>25</v>
      </c>
      <c r="B17" t="s">
        <v>27</v>
      </c>
      <c r="C17" s="33">
        <v>120723676</v>
      </c>
      <c r="D17" s="33">
        <v>95697955</v>
      </c>
    </row>
    <row r="18" spans="1:4" x14ac:dyDescent="0.25">
      <c r="A18" s="16" t="s">
        <v>29</v>
      </c>
      <c r="B18" s="17"/>
      <c r="C18" s="34">
        <f>SUM(C16:C17)</f>
        <v>122767709</v>
      </c>
      <c r="D18" s="34">
        <f>SUM(D16:D17)</f>
        <v>97987673</v>
      </c>
    </row>
    <row r="19" spans="1:4" x14ac:dyDescent="0.25">
      <c r="A19" t="s">
        <v>75</v>
      </c>
      <c r="B19" t="s">
        <v>31</v>
      </c>
      <c r="C19" s="33">
        <v>14527</v>
      </c>
      <c r="D19" s="33">
        <v>102628</v>
      </c>
    </row>
    <row r="20" spans="1:4" x14ac:dyDescent="0.25">
      <c r="A20" t="s">
        <v>75</v>
      </c>
      <c r="B20" t="s">
        <v>32</v>
      </c>
      <c r="C20" s="33">
        <v>88018</v>
      </c>
      <c r="D20" s="33">
        <v>74378</v>
      </c>
    </row>
    <row r="21" spans="1:4" x14ac:dyDescent="0.25">
      <c r="A21" s="16" t="s">
        <v>33</v>
      </c>
      <c r="B21" s="17"/>
      <c r="C21" s="34">
        <f>SUM(C19:C20)</f>
        <v>102545</v>
      </c>
      <c r="D21" s="34">
        <f>SUM(D19:D20)</f>
        <v>177006</v>
      </c>
    </row>
    <row r="22" spans="1:4" x14ac:dyDescent="0.25">
      <c r="A22" t="s">
        <v>139</v>
      </c>
      <c r="B22" t="s">
        <v>142</v>
      </c>
      <c r="C22" s="33">
        <v>23743163</v>
      </c>
      <c r="D22" s="33">
        <v>21369656</v>
      </c>
    </row>
    <row r="23" spans="1:4" x14ac:dyDescent="0.25">
      <c r="A23" t="s">
        <v>139</v>
      </c>
      <c r="B23" t="s">
        <v>143</v>
      </c>
      <c r="C23" s="33">
        <v>194318</v>
      </c>
      <c r="D23" s="33">
        <v>215947</v>
      </c>
    </row>
    <row r="24" spans="1:4" x14ac:dyDescent="0.25">
      <c r="A24" t="s">
        <v>139</v>
      </c>
      <c r="B24" t="s">
        <v>37</v>
      </c>
      <c r="C24" s="33">
        <v>1134699</v>
      </c>
      <c r="D24" s="33">
        <v>1468053</v>
      </c>
    </row>
    <row r="25" spans="1:4" x14ac:dyDescent="0.25">
      <c r="A25" t="s">
        <v>139</v>
      </c>
      <c r="B25" t="s">
        <v>148</v>
      </c>
      <c r="C25" s="33">
        <v>326496</v>
      </c>
      <c r="D25" s="33">
        <v>392645</v>
      </c>
    </row>
    <row r="26" spans="1:4" x14ac:dyDescent="0.25">
      <c r="A26" t="s">
        <v>139</v>
      </c>
      <c r="B26" t="s">
        <v>144</v>
      </c>
      <c r="C26" s="33">
        <v>4823</v>
      </c>
      <c r="D26" s="33">
        <v>54171</v>
      </c>
    </row>
    <row r="27" spans="1:4" x14ac:dyDescent="0.25">
      <c r="A27" s="16" t="s">
        <v>141</v>
      </c>
      <c r="B27" s="17"/>
      <c r="C27" s="34">
        <f>SUM(C22:C26)</f>
        <v>25403499</v>
      </c>
      <c r="D27" s="34">
        <f>SUM(D22:D26)</f>
        <v>23500472</v>
      </c>
    </row>
    <row r="28" spans="1:4" x14ac:dyDescent="0.25">
      <c r="A28" t="s">
        <v>131</v>
      </c>
      <c r="B28" t="s">
        <v>41</v>
      </c>
      <c r="C28" s="33">
        <v>4783</v>
      </c>
      <c r="D28" s="33">
        <v>2407</v>
      </c>
    </row>
    <row r="29" spans="1:4" x14ac:dyDescent="0.25">
      <c r="A29" t="s">
        <v>131</v>
      </c>
      <c r="B29" t="s">
        <v>42</v>
      </c>
      <c r="C29" s="33">
        <v>1921</v>
      </c>
      <c r="D29" s="33">
        <v>43514</v>
      </c>
    </row>
    <row r="30" spans="1:4" x14ac:dyDescent="0.25">
      <c r="A30" t="s">
        <v>131</v>
      </c>
      <c r="B30" t="s">
        <v>43</v>
      </c>
      <c r="C30" s="33">
        <v>0</v>
      </c>
      <c r="D30" s="33">
        <v>0</v>
      </c>
    </row>
    <row r="31" spans="1:4" x14ac:dyDescent="0.25">
      <c r="A31" t="s">
        <v>131</v>
      </c>
      <c r="B31" t="s">
        <v>44</v>
      </c>
      <c r="C31" s="33">
        <v>0</v>
      </c>
      <c r="D31" s="33">
        <v>0</v>
      </c>
    </row>
    <row r="32" spans="1:4" x14ac:dyDescent="0.25">
      <c r="A32" t="s">
        <v>131</v>
      </c>
      <c r="B32" t="s">
        <v>45</v>
      </c>
      <c r="C32" s="33">
        <v>0</v>
      </c>
      <c r="D32" s="33">
        <v>0</v>
      </c>
    </row>
    <row r="33" spans="1:4" x14ac:dyDescent="0.25">
      <c r="A33" s="16" t="s">
        <v>146</v>
      </c>
      <c r="B33" s="17"/>
      <c r="C33" s="34">
        <f>SUM(C28:C32)</f>
        <v>6704</v>
      </c>
      <c r="D33" s="34">
        <f>SUM(D28:D32)</f>
        <v>45921</v>
      </c>
    </row>
    <row r="34" spans="1:4" x14ac:dyDescent="0.25">
      <c r="A34" t="s">
        <v>140</v>
      </c>
      <c r="B34" t="s">
        <v>47</v>
      </c>
      <c r="C34" s="33">
        <v>0</v>
      </c>
      <c r="D34" s="33">
        <v>0</v>
      </c>
    </row>
    <row r="35" spans="1:4" x14ac:dyDescent="0.25">
      <c r="A35" t="s">
        <v>140</v>
      </c>
      <c r="B35" t="s">
        <v>48</v>
      </c>
      <c r="C35" s="33">
        <v>0</v>
      </c>
      <c r="D35" s="33">
        <v>0</v>
      </c>
    </row>
    <row r="36" spans="1:4" x14ac:dyDescent="0.25">
      <c r="A36" t="s">
        <v>140</v>
      </c>
      <c r="B36" t="s">
        <v>49</v>
      </c>
      <c r="C36" s="33">
        <v>78</v>
      </c>
      <c r="D36" s="33">
        <v>0</v>
      </c>
    </row>
    <row r="37" spans="1:4" ht="15.75" thickBot="1" x14ac:dyDescent="0.3">
      <c r="A37" s="10" t="s">
        <v>147</v>
      </c>
      <c r="B37" s="11"/>
      <c r="C37" s="35">
        <f>SUM(C34:C36)</f>
        <v>78</v>
      </c>
      <c r="D37" s="35">
        <f>SUM(D34:D36)</f>
        <v>0</v>
      </c>
    </row>
    <row r="38" spans="1:4" ht="15.75" thickBot="1" x14ac:dyDescent="0.3">
      <c r="A38" s="9" t="s">
        <v>150</v>
      </c>
      <c r="B38" s="12"/>
      <c r="C38" s="36">
        <f>C37+C33+C27+C21+C18+C15</f>
        <v>170899413</v>
      </c>
      <c r="D38" s="36">
        <f>D37+D33+D27+D21+D18+D15</f>
        <v>161587429</v>
      </c>
    </row>
    <row r="39" spans="1:4" x14ac:dyDescent="0.25">
      <c r="A39" t="s">
        <v>50</v>
      </c>
      <c r="B39" t="s">
        <v>51</v>
      </c>
      <c r="C39" s="33">
        <v>0</v>
      </c>
      <c r="D39" s="33">
        <v>0</v>
      </c>
    </row>
    <row r="40" spans="1:4" x14ac:dyDescent="0.25">
      <c r="A40" t="s">
        <v>50</v>
      </c>
      <c r="B40" t="s">
        <v>52</v>
      </c>
      <c r="C40" s="33">
        <v>0</v>
      </c>
      <c r="D40" s="33">
        <v>0</v>
      </c>
    </row>
    <row r="41" spans="1:4" x14ac:dyDescent="0.25">
      <c r="A41" t="s">
        <v>50</v>
      </c>
      <c r="B41" t="s">
        <v>53</v>
      </c>
      <c r="C41" s="33">
        <v>0</v>
      </c>
      <c r="D41" s="33">
        <v>0</v>
      </c>
    </row>
    <row r="42" spans="1:4" x14ac:dyDescent="0.25">
      <c r="A42" t="s">
        <v>50</v>
      </c>
      <c r="B42" t="s">
        <v>54</v>
      </c>
      <c r="C42" s="33">
        <v>0</v>
      </c>
      <c r="D42" s="33">
        <v>0</v>
      </c>
    </row>
    <row r="43" spans="1:4" x14ac:dyDescent="0.25">
      <c r="A43" t="s">
        <v>50</v>
      </c>
      <c r="B43" t="s">
        <v>55</v>
      </c>
      <c r="C43" s="33">
        <v>0</v>
      </c>
      <c r="D43" s="33">
        <v>0</v>
      </c>
    </row>
    <row r="44" spans="1:4" x14ac:dyDescent="0.25">
      <c r="A44" t="s">
        <v>50</v>
      </c>
      <c r="B44" t="s">
        <v>56</v>
      </c>
      <c r="C44" s="33">
        <v>0</v>
      </c>
      <c r="D44" s="33">
        <v>0</v>
      </c>
    </row>
    <row r="45" spans="1:4" x14ac:dyDescent="0.25">
      <c r="A45" t="s">
        <v>50</v>
      </c>
      <c r="B45" t="s">
        <v>57</v>
      </c>
      <c r="C45" s="33">
        <v>0</v>
      </c>
      <c r="D45" s="33">
        <v>0</v>
      </c>
    </row>
    <row r="46" spans="1:4" x14ac:dyDescent="0.25">
      <c r="A46" t="s">
        <v>50</v>
      </c>
      <c r="B46" t="s">
        <v>58</v>
      </c>
      <c r="C46" s="33">
        <v>23325</v>
      </c>
      <c r="D46" s="33">
        <v>2885</v>
      </c>
    </row>
    <row r="47" spans="1:4" x14ac:dyDescent="0.25">
      <c r="A47" t="s">
        <v>50</v>
      </c>
      <c r="B47" t="s">
        <v>59</v>
      </c>
      <c r="C47" s="33">
        <v>9417975</v>
      </c>
      <c r="D47" s="33">
        <v>6748297</v>
      </c>
    </row>
    <row r="48" spans="1:4" x14ac:dyDescent="0.25">
      <c r="A48" t="s">
        <v>50</v>
      </c>
      <c r="B48" t="s">
        <v>60</v>
      </c>
      <c r="C48" s="33">
        <v>0</v>
      </c>
      <c r="D48" s="33">
        <v>0</v>
      </c>
    </row>
    <row r="49" spans="1:4" x14ac:dyDescent="0.25">
      <c r="A49" t="s">
        <v>50</v>
      </c>
      <c r="B49" t="s">
        <v>61</v>
      </c>
      <c r="C49" s="33">
        <v>0</v>
      </c>
      <c r="D49" s="33">
        <v>38</v>
      </c>
    </row>
    <row r="50" spans="1:4" x14ac:dyDescent="0.25">
      <c r="A50" t="s">
        <v>50</v>
      </c>
      <c r="B50" t="s">
        <v>62</v>
      </c>
      <c r="C50" s="33">
        <v>0</v>
      </c>
      <c r="D50" s="33">
        <v>0</v>
      </c>
    </row>
    <row r="51" spans="1:4" x14ac:dyDescent="0.25">
      <c r="A51" t="s">
        <v>50</v>
      </c>
      <c r="B51" t="s">
        <v>63</v>
      </c>
      <c r="C51" s="33">
        <v>0</v>
      </c>
      <c r="D51" s="33">
        <v>0</v>
      </c>
    </row>
    <row r="52" spans="1:4" x14ac:dyDescent="0.25">
      <c r="A52" t="s">
        <v>50</v>
      </c>
      <c r="B52" t="s">
        <v>64</v>
      </c>
      <c r="C52" s="33">
        <v>11926</v>
      </c>
      <c r="D52" s="33">
        <v>1972</v>
      </c>
    </row>
    <row r="53" spans="1:4" x14ac:dyDescent="0.25">
      <c r="A53" t="s">
        <v>50</v>
      </c>
      <c r="B53" t="s">
        <v>65</v>
      </c>
      <c r="C53" s="33">
        <v>0</v>
      </c>
      <c r="D53" s="33">
        <v>0</v>
      </c>
    </row>
    <row r="54" spans="1:4" ht="15.75" thickBot="1" x14ac:dyDescent="0.3">
      <c r="A54" s="12" t="s">
        <v>50</v>
      </c>
      <c r="B54" s="12" t="s">
        <v>66</v>
      </c>
      <c r="C54" s="38">
        <v>0</v>
      </c>
      <c r="D54" s="38">
        <v>0</v>
      </c>
    </row>
    <row r="55" spans="1:4" ht="15.75" thickBot="1" x14ac:dyDescent="0.3">
      <c r="A55" s="9" t="s">
        <v>72</v>
      </c>
      <c r="B55" s="12"/>
      <c r="C55" s="36">
        <f>SUM(C39:C54)</f>
        <v>9453226</v>
      </c>
      <c r="D55" s="36">
        <f>SUM(D39:D54)</f>
        <v>6753192</v>
      </c>
    </row>
    <row r="56" spans="1:4" x14ac:dyDescent="0.25">
      <c r="A56" s="2" t="s">
        <v>149</v>
      </c>
      <c r="C56" s="37">
        <f>C55+C38</f>
        <v>180352639</v>
      </c>
      <c r="D56" s="37">
        <f>D55+D38</f>
        <v>168340621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8C66-9535-410E-BB2A-6E9B21335D6F}">
  <dimension ref="A1:D57"/>
  <sheetViews>
    <sheetView zoomScale="75" zoomScaleNormal="75" workbookViewId="0"/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194</v>
      </c>
      <c r="B1" s="2"/>
      <c r="C1" s="2"/>
    </row>
    <row r="2" spans="1:4" x14ac:dyDescent="0.25">
      <c r="A2" s="8" t="str">
        <f>'Net Collections For Month'!A2</f>
        <v>MONTH OF June 2026</v>
      </c>
      <c r="B2" s="2"/>
    </row>
    <row r="3" spans="1:4" x14ac:dyDescent="0.25">
      <c r="A3" s="8" t="str">
        <f>'Net Collections For Month'!A3</f>
        <v>Run Date 08/05/26</v>
      </c>
      <c r="B3" s="2"/>
      <c r="C3" s="2"/>
    </row>
    <row r="4" spans="1:4" x14ac:dyDescent="0.25">
      <c r="A4" s="54" t="s">
        <v>12</v>
      </c>
      <c r="B4" s="54" t="s">
        <v>13</v>
      </c>
      <c r="C4" s="59" t="s">
        <v>68</v>
      </c>
      <c r="D4" s="54" t="s">
        <v>69</v>
      </c>
    </row>
    <row r="5" spans="1:4" x14ac:dyDescent="0.25">
      <c r="A5" t="s">
        <v>14</v>
      </c>
      <c r="B5" t="s">
        <v>15</v>
      </c>
      <c r="C5" s="33">
        <v>122966</v>
      </c>
      <c r="D5" s="33">
        <v>64299</v>
      </c>
    </row>
    <row r="6" spans="1:4" x14ac:dyDescent="0.25">
      <c r="A6" t="s">
        <v>14</v>
      </c>
      <c r="B6" t="s">
        <v>16</v>
      </c>
      <c r="C6" s="33">
        <v>896661</v>
      </c>
      <c r="D6" s="33">
        <v>578719</v>
      </c>
    </row>
    <row r="7" spans="1:4" x14ac:dyDescent="0.25">
      <c r="A7" t="s">
        <v>14</v>
      </c>
      <c r="B7" t="s">
        <v>17</v>
      </c>
      <c r="C7" s="33">
        <v>420814574</v>
      </c>
      <c r="D7" s="33">
        <v>547684233</v>
      </c>
    </row>
    <row r="8" spans="1:4" x14ac:dyDescent="0.25">
      <c r="A8" t="s">
        <v>14</v>
      </c>
      <c r="B8" t="s">
        <v>18</v>
      </c>
      <c r="C8" s="33">
        <v>74976</v>
      </c>
      <c r="D8" s="33">
        <v>148116</v>
      </c>
    </row>
    <row r="9" spans="1:4" x14ac:dyDescent="0.25">
      <c r="A9" t="s">
        <v>14</v>
      </c>
      <c r="B9" t="s">
        <v>19</v>
      </c>
      <c r="C9" s="33">
        <v>3342</v>
      </c>
      <c r="D9" s="33">
        <v>2581</v>
      </c>
    </row>
    <row r="10" spans="1:4" x14ac:dyDescent="0.25">
      <c r="A10" t="s">
        <v>14</v>
      </c>
      <c r="B10" t="s">
        <v>20</v>
      </c>
      <c r="C10" s="33">
        <v>60245460</v>
      </c>
      <c r="D10" s="33">
        <v>44586667</v>
      </c>
    </row>
    <row r="11" spans="1:4" x14ac:dyDescent="0.25">
      <c r="A11" t="s">
        <v>14</v>
      </c>
      <c r="B11" t="s">
        <v>21</v>
      </c>
      <c r="C11" s="33">
        <v>3661194</v>
      </c>
      <c r="D11" s="33">
        <v>3697303</v>
      </c>
    </row>
    <row r="12" spans="1:4" x14ac:dyDescent="0.25">
      <c r="A12" t="s">
        <v>14</v>
      </c>
      <c r="B12" t="s">
        <v>22</v>
      </c>
      <c r="C12" s="33">
        <v>46513756</v>
      </c>
      <c r="D12" s="33">
        <v>58217321</v>
      </c>
    </row>
    <row r="13" spans="1:4" x14ac:dyDescent="0.25">
      <c r="A13" t="s">
        <v>14</v>
      </c>
      <c r="B13" t="s">
        <v>23</v>
      </c>
      <c r="C13" s="33">
        <v>0</v>
      </c>
      <c r="D13" s="33">
        <v>0</v>
      </c>
    </row>
    <row r="14" spans="1:4" x14ac:dyDescent="0.25">
      <c r="A14" t="s">
        <v>14</v>
      </c>
      <c r="B14" t="s">
        <v>24</v>
      </c>
      <c r="C14" s="33">
        <v>7775705</v>
      </c>
      <c r="D14" s="33">
        <v>9455740</v>
      </c>
    </row>
    <row r="15" spans="1:4" x14ac:dyDescent="0.25">
      <c r="A15" s="16" t="s">
        <v>145</v>
      </c>
      <c r="B15" s="17"/>
      <c r="C15" s="34">
        <f>SUM(C5:C14)</f>
        <v>540108634</v>
      </c>
      <c r="D15" s="34">
        <f>SUM(D5:D14)</f>
        <v>664434979</v>
      </c>
    </row>
    <row r="16" spans="1:4" x14ac:dyDescent="0.25">
      <c r="A16" t="s">
        <v>25</v>
      </c>
      <c r="B16" t="s">
        <v>26</v>
      </c>
      <c r="C16" s="33">
        <v>37292827</v>
      </c>
      <c r="D16" s="33">
        <v>32242147</v>
      </c>
    </row>
    <row r="17" spans="1:4" x14ac:dyDescent="0.25">
      <c r="A17" t="s">
        <v>25</v>
      </c>
      <c r="B17" t="s">
        <v>27</v>
      </c>
      <c r="C17" s="33">
        <v>2880136972</v>
      </c>
      <c r="D17" s="33">
        <v>3058397907</v>
      </c>
    </row>
    <row r="18" spans="1:4" x14ac:dyDescent="0.25">
      <c r="A18" s="16" t="s">
        <v>29</v>
      </c>
      <c r="B18" s="17"/>
      <c r="C18" s="34">
        <f>SUM(C16:C17)</f>
        <v>2917429799</v>
      </c>
      <c r="D18" s="34">
        <f>SUM(D16:D17)</f>
        <v>3090640054</v>
      </c>
    </row>
    <row r="19" spans="1:4" x14ac:dyDescent="0.25">
      <c r="A19" t="s">
        <v>75</v>
      </c>
      <c r="B19" t="s">
        <v>31</v>
      </c>
      <c r="C19" s="33">
        <v>2796030</v>
      </c>
      <c r="D19" s="33">
        <v>1447624</v>
      </c>
    </row>
    <row r="20" spans="1:4" x14ac:dyDescent="0.25">
      <c r="A20" t="s">
        <v>75</v>
      </c>
      <c r="B20" t="s">
        <v>32</v>
      </c>
      <c r="C20" s="33">
        <v>1052899</v>
      </c>
      <c r="D20" s="33">
        <v>1000348</v>
      </c>
    </row>
    <row r="21" spans="1:4" x14ac:dyDescent="0.25">
      <c r="A21" s="16" t="s">
        <v>33</v>
      </c>
      <c r="B21" s="17"/>
      <c r="C21" s="34">
        <f>SUM(C19:C20)</f>
        <v>3848929</v>
      </c>
      <c r="D21" s="34">
        <f>SUM(D19:D20)</f>
        <v>2447972</v>
      </c>
    </row>
    <row r="22" spans="1:4" x14ac:dyDescent="0.25">
      <c r="A22" t="s">
        <v>139</v>
      </c>
      <c r="B22" t="s">
        <v>142</v>
      </c>
      <c r="C22" s="33">
        <v>211042425</v>
      </c>
      <c r="D22" s="33">
        <v>244454465</v>
      </c>
    </row>
    <row r="23" spans="1:4" x14ac:dyDescent="0.25">
      <c r="A23" t="s">
        <v>139</v>
      </c>
      <c r="B23" t="s">
        <v>143</v>
      </c>
      <c r="C23" s="33">
        <v>2768967</v>
      </c>
      <c r="D23" s="33">
        <v>2401234</v>
      </c>
    </row>
    <row r="24" spans="1:4" x14ac:dyDescent="0.25">
      <c r="A24" t="s">
        <v>139</v>
      </c>
      <c r="B24" t="s">
        <v>37</v>
      </c>
      <c r="C24" s="33">
        <v>11723202</v>
      </c>
      <c r="D24" s="33">
        <v>12552253</v>
      </c>
    </row>
    <row r="25" spans="1:4" x14ac:dyDescent="0.25">
      <c r="A25" t="s">
        <v>139</v>
      </c>
      <c r="B25" t="s">
        <v>148</v>
      </c>
      <c r="C25" s="33">
        <v>3485304</v>
      </c>
      <c r="D25" s="33">
        <v>3830755</v>
      </c>
    </row>
    <row r="26" spans="1:4" x14ac:dyDescent="0.25">
      <c r="A26" t="s">
        <v>139</v>
      </c>
      <c r="B26" t="s">
        <v>144</v>
      </c>
      <c r="C26" s="33">
        <v>101443</v>
      </c>
      <c r="D26" s="33">
        <v>239106</v>
      </c>
    </row>
    <row r="27" spans="1:4" x14ac:dyDescent="0.25">
      <c r="A27" s="16" t="s">
        <v>141</v>
      </c>
      <c r="B27" s="17"/>
      <c r="C27" s="34">
        <f>SUM(C22:C26)</f>
        <v>229121341</v>
      </c>
      <c r="D27" s="34">
        <f>SUM(D22:D26)</f>
        <v>263477813</v>
      </c>
    </row>
    <row r="28" spans="1:4" x14ac:dyDescent="0.25">
      <c r="A28" t="s">
        <v>131</v>
      </c>
      <c r="B28" t="s">
        <v>41</v>
      </c>
      <c r="C28" s="33">
        <v>10966</v>
      </c>
      <c r="D28" s="33">
        <v>40357</v>
      </c>
    </row>
    <row r="29" spans="1:4" x14ac:dyDescent="0.25">
      <c r="A29" t="s">
        <v>131</v>
      </c>
      <c r="B29" t="s">
        <v>42</v>
      </c>
      <c r="C29" s="33">
        <v>37448</v>
      </c>
      <c r="D29" s="33">
        <v>66416</v>
      </c>
    </row>
    <row r="30" spans="1:4" x14ac:dyDescent="0.25">
      <c r="A30" t="s">
        <v>131</v>
      </c>
      <c r="B30" t="s">
        <v>43</v>
      </c>
      <c r="C30" s="33">
        <v>0</v>
      </c>
      <c r="D30" s="33">
        <v>0</v>
      </c>
    </row>
    <row r="31" spans="1:4" x14ac:dyDescent="0.25">
      <c r="A31" t="s">
        <v>131</v>
      </c>
      <c r="B31" t="s">
        <v>44</v>
      </c>
      <c r="C31" s="33">
        <v>7461</v>
      </c>
      <c r="D31" s="33">
        <v>0</v>
      </c>
    </row>
    <row r="32" spans="1:4" x14ac:dyDescent="0.25">
      <c r="A32" t="s">
        <v>131</v>
      </c>
      <c r="B32" t="s">
        <v>45</v>
      </c>
      <c r="C32" s="33">
        <v>0</v>
      </c>
      <c r="D32" s="33">
        <v>0</v>
      </c>
    </row>
    <row r="33" spans="1:4" x14ac:dyDescent="0.25">
      <c r="A33" s="16" t="s">
        <v>146</v>
      </c>
      <c r="B33" s="17"/>
      <c r="C33" s="34">
        <f>SUM(C28:C32)</f>
        <v>55875</v>
      </c>
      <c r="D33" s="34">
        <f>SUM(D28:D32)</f>
        <v>106773</v>
      </c>
    </row>
    <row r="34" spans="1:4" x14ac:dyDescent="0.25">
      <c r="A34" t="s">
        <v>140</v>
      </c>
      <c r="B34" t="s">
        <v>47</v>
      </c>
      <c r="C34" s="33">
        <v>162703</v>
      </c>
      <c r="D34" s="33">
        <v>29</v>
      </c>
    </row>
    <row r="35" spans="1:4" x14ac:dyDescent="0.25">
      <c r="A35" t="s">
        <v>140</v>
      </c>
      <c r="B35" t="s">
        <v>48</v>
      </c>
      <c r="C35" s="33">
        <v>0</v>
      </c>
      <c r="D35" s="33">
        <v>0</v>
      </c>
    </row>
    <row r="36" spans="1:4" x14ac:dyDescent="0.25">
      <c r="A36" t="s">
        <v>140</v>
      </c>
      <c r="B36" t="s">
        <v>49</v>
      </c>
      <c r="C36" s="33">
        <v>1597</v>
      </c>
      <c r="D36" s="33">
        <v>1152</v>
      </c>
    </row>
    <row r="37" spans="1:4" ht="15.75" thickBot="1" x14ac:dyDescent="0.3">
      <c r="A37" s="10" t="s">
        <v>147</v>
      </c>
      <c r="B37" s="11"/>
      <c r="C37" s="35">
        <f>SUM(C34:C36)</f>
        <v>164300</v>
      </c>
      <c r="D37" s="35">
        <f>SUM(D34:D36)</f>
        <v>1181</v>
      </c>
    </row>
    <row r="38" spans="1:4" ht="15.75" thickBot="1" x14ac:dyDescent="0.3">
      <c r="A38" s="9" t="s">
        <v>150</v>
      </c>
      <c r="B38" s="12"/>
      <c r="C38" s="36">
        <f>C37+C33+C27+C21+C18+C15</f>
        <v>3690728878</v>
      </c>
      <c r="D38" s="36">
        <f>D37+D33+D27+D21+D18+D15</f>
        <v>4021108772</v>
      </c>
    </row>
    <row r="39" spans="1:4" x14ac:dyDescent="0.25">
      <c r="A39" t="s">
        <v>50</v>
      </c>
      <c r="B39" t="s">
        <v>51</v>
      </c>
      <c r="C39" s="33">
        <v>0</v>
      </c>
      <c r="D39" s="33">
        <v>15684</v>
      </c>
    </row>
    <row r="40" spans="1:4" x14ac:dyDescent="0.25">
      <c r="A40" t="s">
        <v>50</v>
      </c>
      <c r="B40" t="s">
        <v>52</v>
      </c>
      <c r="C40" s="33">
        <v>0</v>
      </c>
      <c r="D40" s="33">
        <v>0</v>
      </c>
    </row>
    <row r="41" spans="1:4" x14ac:dyDescent="0.25">
      <c r="A41" t="s">
        <v>50</v>
      </c>
      <c r="B41" t="s">
        <v>53</v>
      </c>
      <c r="C41" s="33">
        <v>0</v>
      </c>
      <c r="D41" s="33">
        <v>0</v>
      </c>
    </row>
    <row r="42" spans="1:4" x14ac:dyDescent="0.25">
      <c r="A42" t="s">
        <v>50</v>
      </c>
      <c r="B42" t="s">
        <v>54</v>
      </c>
      <c r="C42" s="33">
        <v>0</v>
      </c>
      <c r="D42" s="33">
        <v>0</v>
      </c>
    </row>
    <row r="43" spans="1:4" x14ac:dyDescent="0.25">
      <c r="A43" t="s">
        <v>50</v>
      </c>
      <c r="B43" t="s">
        <v>55</v>
      </c>
      <c r="C43" s="33">
        <v>102</v>
      </c>
      <c r="D43" s="33">
        <v>0</v>
      </c>
    </row>
    <row r="44" spans="1:4" x14ac:dyDescent="0.25">
      <c r="A44" t="s">
        <v>50</v>
      </c>
      <c r="B44" t="s">
        <v>56</v>
      </c>
      <c r="C44" s="33">
        <v>0</v>
      </c>
      <c r="D44" s="33">
        <v>0</v>
      </c>
    </row>
    <row r="45" spans="1:4" x14ac:dyDescent="0.25">
      <c r="A45" t="s">
        <v>50</v>
      </c>
      <c r="B45" t="s">
        <v>57</v>
      </c>
      <c r="C45" s="33">
        <v>204105</v>
      </c>
      <c r="D45" s="33">
        <v>100891</v>
      </c>
    </row>
    <row r="46" spans="1:4" x14ac:dyDescent="0.25">
      <c r="A46" t="s">
        <v>50</v>
      </c>
      <c r="B46" t="s">
        <v>58</v>
      </c>
      <c r="C46" s="33">
        <v>114521</v>
      </c>
      <c r="D46" s="33">
        <v>65896</v>
      </c>
    </row>
    <row r="47" spans="1:4" x14ac:dyDescent="0.25">
      <c r="A47" t="s">
        <v>50</v>
      </c>
      <c r="B47" t="s">
        <v>59</v>
      </c>
      <c r="C47" s="33">
        <v>77476965</v>
      </c>
      <c r="D47" s="33">
        <v>74655299</v>
      </c>
    </row>
    <row r="48" spans="1:4" x14ac:dyDescent="0.25">
      <c r="A48" t="s">
        <v>50</v>
      </c>
      <c r="B48" t="s">
        <v>60</v>
      </c>
      <c r="C48" s="33">
        <v>0</v>
      </c>
      <c r="D48" s="33">
        <v>0</v>
      </c>
    </row>
    <row r="49" spans="1:4" x14ac:dyDescent="0.25">
      <c r="A49" t="s">
        <v>50</v>
      </c>
      <c r="B49" t="s">
        <v>61</v>
      </c>
      <c r="C49" s="33">
        <v>14721</v>
      </c>
      <c r="D49" s="33">
        <v>2277</v>
      </c>
    </row>
    <row r="50" spans="1:4" x14ac:dyDescent="0.25">
      <c r="A50" t="s">
        <v>50</v>
      </c>
      <c r="B50" t="s">
        <v>62</v>
      </c>
      <c r="C50" s="33">
        <v>3800</v>
      </c>
      <c r="D50" s="33">
        <v>0</v>
      </c>
    </row>
    <row r="51" spans="1:4" x14ac:dyDescent="0.25">
      <c r="A51" t="s">
        <v>50</v>
      </c>
      <c r="B51" t="s">
        <v>63</v>
      </c>
      <c r="C51" s="33">
        <v>0</v>
      </c>
      <c r="D51" s="33">
        <v>0</v>
      </c>
    </row>
    <row r="52" spans="1:4" x14ac:dyDescent="0.25">
      <c r="A52" t="s">
        <v>50</v>
      </c>
      <c r="B52" t="s">
        <v>64</v>
      </c>
      <c r="C52" s="33">
        <v>24103</v>
      </c>
      <c r="D52" s="33">
        <v>317236</v>
      </c>
    </row>
    <row r="53" spans="1:4" x14ac:dyDescent="0.25">
      <c r="A53" t="s">
        <v>50</v>
      </c>
      <c r="B53" t="s">
        <v>65</v>
      </c>
      <c r="C53" s="33">
        <v>0</v>
      </c>
      <c r="D53" s="33">
        <v>0</v>
      </c>
    </row>
    <row r="54" spans="1:4" ht="15.75" thickBot="1" x14ac:dyDescent="0.3">
      <c r="A54" s="12" t="s">
        <v>50</v>
      </c>
      <c r="B54" s="12" t="s">
        <v>66</v>
      </c>
      <c r="C54" s="38">
        <v>0</v>
      </c>
      <c r="D54" s="38">
        <v>0</v>
      </c>
    </row>
    <row r="55" spans="1:4" ht="15.75" thickBot="1" x14ac:dyDescent="0.3">
      <c r="A55" s="9" t="s">
        <v>72</v>
      </c>
      <c r="B55" s="12"/>
      <c r="C55" s="36">
        <f>SUM(C39:C54)</f>
        <v>77838317</v>
      </c>
      <c r="D55" s="36">
        <f>SUM(D39:D54)</f>
        <v>75157283</v>
      </c>
    </row>
    <row r="56" spans="1:4" x14ac:dyDescent="0.25">
      <c r="A56" s="2" t="s">
        <v>149</v>
      </c>
      <c r="C56" s="37">
        <f>C55+C38</f>
        <v>3768567195</v>
      </c>
      <c r="D56" s="37">
        <f>D55+D38</f>
        <v>4096266055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Blue Book Cover</vt:lpstr>
      <vt:lpstr>Blue Book Guide</vt:lpstr>
      <vt:lpstr>Net Collections For Month</vt:lpstr>
      <vt:lpstr>Net Collections For YTD</vt:lpstr>
      <vt:lpstr>Net Collections by Funds</vt:lpstr>
      <vt:lpstr>Miscellaneous Funds</vt:lpstr>
      <vt:lpstr>Non-Tax Revenue vs. Estimate</vt:lpstr>
      <vt:lpstr>Gross Collections Month</vt:lpstr>
      <vt:lpstr>Gross Collections YTD</vt:lpstr>
      <vt:lpstr>Report of Refunds for Month</vt:lpstr>
      <vt:lpstr>Report of Refunds YTD</vt:lpstr>
      <vt:lpstr>'Net Collections For Month'!Print_Area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Kingsbury, Bryan (DOR)</dc:creator>
  <cp:keywords/>
  <dc:description/>
  <cp:lastModifiedBy>Kingsbury, Bryan (DOR)</cp:lastModifiedBy>
  <cp:revision/>
  <cp:lastPrinted>2026-04-30T16:59:33Z</cp:lastPrinted>
  <dcterms:created xsi:type="dcterms:W3CDTF">2020-11-11T03:44:57Z</dcterms:created>
  <dcterms:modified xsi:type="dcterms:W3CDTF">2026-08-25T17:26:17Z</dcterms:modified>
  <cp:category/>
  <cp:contentStatus/>
</cp:coreProperties>
</file>