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75" windowWidth="14445" windowHeight="12405" tabRatio="730" activeTab="1"/>
  </bookViews>
  <sheets>
    <sheet name="Unit Prices and Totals" sheetId="2" r:id="rId1"/>
    <sheet name="Unit Prices Only" sheetId="10" r:id="rId2"/>
    <sheet name="S&amp;R Comparison" sheetId="9" r:id="rId3"/>
  </sheets>
  <definedNames>
    <definedName name="_xlnm.Print_Area" localSheetId="2">'S&amp;R Comparison'!$A$2:$P$255</definedName>
    <definedName name="_xlnm.Print_Area" localSheetId="0">'Unit Prices and Totals'!$A$2:$AB$255</definedName>
    <definedName name="_xlnm.Print_Area" localSheetId="1">'Unit Prices Only'!$B$2:$N$118</definedName>
  </definedNames>
  <calcPr calcId="152511"/>
</workbook>
</file>

<file path=xl/calcChain.xml><?xml version="1.0" encoding="utf-8"?>
<calcChain xmlns="http://schemas.openxmlformats.org/spreadsheetml/2006/main">
  <c r="G12" i="10" l="1"/>
  <c r="G11" i="10"/>
  <c r="G105" i="10"/>
  <c r="K39" i="10" l="1"/>
  <c r="J39" i="10"/>
  <c r="I39" i="10"/>
  <c r="K35" i="10"/>
  <c r="J35" i="10"/>
  <c r="I35" i="10"/>
  <c r="K113" i="10"/>
  <c r="J113" i="10"/>
  <c r="I113" i="10"/>
  <c r="K62" i="10"/>
  <c r="J62" i="10"/>
  <c r="I62" i="10"/>
  <c r="K71" i="10"/>
  <c r="J71" i="10"/>
  <c r="I71" i="10"/>
  <c r="K70" i="10"/>
  <c r="J70" i="10"/>
  <c r="I70" i="10"/>
  <c r="K66" i="10"/>
  <c r="J66" i="10"/>
  <c r="I66" i="10"/>
  <c r="K93" i="10"/>
  <c r="J93" i="10"/>
  <c r="I93" i="10"/>
  <c r="K92" i="10"/>
  <c r="K88" i="10"/>
  <c r="K85" i="10"/>
  <c r="K81" i="10"/>
  <c r="J92" i="10"/>
  <c r="J88" i="10"/>
  <c r="J85" i="10"/>
  <c r="I81" i="10"/>
  <c r="I80" i="10"/>
  <c r="I85" i="10"/>
  <c r="I88" i="10"/>
  <c r="I92" i="10"/>
  <c r="N103" i="10"/>
  <c r="N111" i="10"/>
  <c r="N108" i="10"/>
  <c r="N114" i="10"/>
  <c r="N94" i="10"/>
  <c r="N89" i="10"/>
  <c r="N86" i="10"/>
  <c r="N82" i="10"/>
  <c r="N77" i="10"/>
  <c r="N72" i="10"/>
  <c r="N67" i="10"/>
  <c r="N63" i="10"/>
  <c r="N53" i="10"/>
  <c r="N57" i="10"/>
  <c r="N45" i="10"/>
  <c r="N40" i="10"/>
  <c r="N36" i="10"/>
  <c r="N30" i="10"/>
  <c r="N21" i="10"/>
  <c r="L111" i="10"/>
  <c r="L108" i="10"/>
  <c r="L103" i="10"/>
  <c r="L114" i="10"/>
  <c r="M108" i="10"/>
  <c r="M111" i="10"/>
  <c r="M114" i="10"/>
  <c r="M103" i="10"/>
  <c r="M94" i="10"/>
  <c r="M89" i="10"/>
  <c r="M86" i="10"/>
  <c r="M82" i="10"/>
  <c r="M77" i="10"/>
  <c r="M72" i="10"/>
  <c r="M67" i="10"/>
  <c r="M63" i="10"/>
  <c r="M21" i="10"/>
  <c r="M30" i="10"/>
  <c r="M36" i="10"/>
  <c r="M40" i="10"/>
  <c r="M45" i="10"/>
  <c r="M53" i="10"/>
  <c r="M57" i="10"/>
  <c r="L94" i="10"/>
  <c r="L21" i="10"/>
  <c r="L30" i="10"/>
  <c r="L36" i="10"/>
  <c r="L40" i="10"/>
  <c r="L45" i="10"/>
  <c r="L53" i="10"/>
  <c r="L57" i="10"/>
  <c r="L63" i="10"/>
  <c r="L67" i="10"/>
  <c r="L72" i="10"/>
  <c r="L77" i="10"/>
  <c r="L82" i="10"/>
  <c r="L86" i="10"/>
  <c r="L89" i="10"/>
  <c r="I20" i="10"/>
  <c r="J20" i="10"/>
  <c r="K20" i="10"/>
  <c r="I19" i="10"/>
  <c r="J19" i="10"/>
  <c r="K19" i="10"/>
  <c r="I18" i="10"/>
  <c r="J18" i="10"/>
  <c r="K18" i="10"/>
  <c r="M96" i="10" l="1"/>
  <c r="M115" i="10"/>
  <c r="L115" i="10"/>
  <c r="N115" i="10"/>
  <c r="J81" i="10"/>
  <c r="N96" i="10"/>
  <c r="L96" i="10"/>
  <c r="L117" i="10" s="1"/>
  <c r="G20" i="10"/>
  <c r="G19" i="10"/>
  <c r="G18" i="10"/>
  <c r="N117" i="10" l="1"/>
  <c r="M117" i="10"/>
  <c r="G35" i="10"/>
  <c r="G10" i="10" l="1"/>
  <c r="G9" i="10"/>
  <c r="G62" i="10" l="1"/>
  <c r="G52" i="10"/>
  <c r="G51" i="10"/>
  <c r="G81" i="10"/>
  <c r="G93" i="10"/>
  <c r="G92" i="10"/>
  <c r="H94" i="10" s="1"/>
  <c r="G113" i="10"/>
  <c r="H114" i="10" s="1"/>
  <c r="G88" i="10"/>
  <c r="H89" i="10" s="1"/>
  <c r="G85" i="10"/>
  <c r="H86" i="10" s="1"/>
  <c r="G71" i="10"/>
  <c r="G70" i="10"/>
  <c r="G66" i="10"/>
  <c r="H67" i="10" s="1"/>
  <c r="G39" i="10"/>
  <c r="H40" i="10" s="1"/>
  <c r="H72" i="10" l="1"/>
  <c r="K110" i="10" l="1"/>
  <c r="J110" i="10"/>
  <c r="I110" i="10"/>
  <c r="G110" i="10"/>
  <c r="H111" i="10" s="1"/>
  <c r="K107" i="10"/>
  <c r="J107" i="10"/>
  <c r="I107" i="10"/>
  <c r="G107" i="10"/>
  <c r="H108" i="10" s="1"/>
  <c r="K106" i="10"/>
  <c r="J106" i="10"/>
  <c r="I106" i="10"/>
  <c r="G106" i="10"/>
  <c r="K102" i="10"/>
  <c r="J102" i="10"/>
  <c r="I102" i="10"/>
  <c r="G102" i="10"/>
  <c r="H103" i="10" s="1"/>
  <c r="K80" i="10"/>
  <c r="J80" i="10"/>
  <c r="G80" i="10"/>
  <c r="H82" i="10" s="1"/>
  <c r="G50" i="10"/>
  <c r="G49" i="10"/>
  <c r="G48" i="10"/>
  <c r="H53" i="10" l="1"/>
  <c r="H115" i="10"/>
  <c r="P249" i="9"/>
  <c r="P234" i="9"/>
  <c r="P229" i="9"/>
  <c r="P221" i="9"/>
  <c r="P214" i="9"/>
  <c r="P203" i="9"/>
  <c r="P195" i="9"/>
  <c r="P187" i="9"/>
  <c r="P174" i="9"/>
  <c r="P170" i="9"/>
  <c r="P166" i="9"/>
  <c r="P141" i="9"/>
  <c r="P136" i="9"/>
  <c r="P130" i="9"/>
  <c r="P125" i="9"/>
  <c r="P119" i="9"/>
  <c r="P107" i="9"/>
  <c r="P102" i="9"/>
  <c r="P98" i="9"/>
  <c r="P87" i="9"/>
  <c r="P79" i="9"/>
  <c r="P72" i="9"/>
  <c r="P62" i="9"/>
  <c r="P52" i="9"/>
  <c r="P32" i="9"/>
  <c r="P25" i="9"/>
  <c r="P21" i="9"/>
  <c r="P16" i="9"/>
  <c r="P12" i="9"/>
  <c r="L249" i="9"/>
  <c r="L234" i="9"/>
  <c r="L229" i="9"/>
  <c r="L221" i="9"/>
  <c r="L214" i="9"/>
  <c r="L203" i="9"/>
  <c r="L195" i="9"/>
  <c r="L187" i="9"/>
  <c r="L174" i="9"/>
  <c r="L170" i="9"/>
  <c r="L166" i="9"/>
  <c r="L141" i="9"/>
  <c r="L136" i="9"/>
  <c r="L130" i="9"/>
  <c r="L125" i="9"/>
  <c r="L119" i="9"/>
  <c r="L107" i="9"/>
  <c r="L102" i="9"/>
  <c r="L98" i="9"/>
  <c r="L87" i="9"/>
  <c r="L79" i="9"/>
  <c r="L72" i="9"/>
  <c r="L62" i="9"/>
  <c r="L52" i="9"/>
  <c r="L32" i="9"/>
  <c r="L25" i="9"/>
  <c r="L21" i="9"/>
  <c r="L16" i="9"/>
  <c r="L12" i="9"/>
  <c r="K9" i="10"/>
  <c r="K10" i="10"/>
  <c r="K11" i="10"/>
  <c r="K12" i="10"/>
  <c r="K13" i="10"/>
  <c r="K14" i="10"/>
  <c r="K15" i="10"/>
  <c r="K16" i="10"/>
  <c r="K17" i="10"/>
  <c r="K24" i="10"/>
  <c r="K25" i="10"/>
  <c r="K26" i="10"/>
  <c r="K27" i="10"/>
  <c r="K28" i="10"/>
  <c r="K29" i="10"/>
  <c r="K33" i="10"/>
  <c r="K34" i="10"/>
  <c r="K43" i="10"/>
  <c r="K44" i="10"/>
  <c r="K48" i="10"/>
  <c r="K49" i="10"/>
  <c r="K56" i="10"/>
  <c r="K60" i="10"/>
  <c r="K61" i="10"/>
  <c r="K75" i="10"/>
  <c r="K76" i="10"/>
  <c r="J9" i="10"/>
  <c r="J10" i="10"/>
  <c r="J11" i="10"/>
  <c r="J12" i="10"/>
  <c r="J13" i="10"/>
  <c r="J14" i="10"/>
  <c r="J15" i="10"/>
  <c r="J16" i="10"/>
  <c r="J17" i="10"/>
  <c r="J24" i="10"/>
  <c r="J25" i="10"/>
  <c r="J26" i="10"/>
  <c r="J27" i="10"/>
  <c r="J28" i="10"/>
  <c r="J29" i="10"/>
  <c r="J33" i="10"/>
  <c r="J34" i="10"/>
  <c r="J43" i="10"/>
  <c r="J44" i="10"/>
  <c r="J48" i="10"/>
  <c r="J49" i="10"/>
  <c r="J56" i="10"/>
  <c r="J60" i="10"/>
  <c r="J61" i="10"/>
  <c r="J75" i="10"/>
  <c r="J76" i="10"/>
  <c r="I9" i="10"/>
  <c r="I10" i="10"/>
  <c r="I11" i="10"/>
  <c r="I12" i="10"/>
  <c r="I13" i="10"/>
  <c r="I14" i="10"/>
  <c r="I15" i="10"/>
  <c r="I16" i="10"/>
  <c r="I17" i="10"/>
  <c r="I24" i="10"/>
  <c r="I25" i="10"/>
  <c r="I26" i="10"/>
  <c r="I27" i="10"/>
  <c r="I28" i="10"/>
  <c r="I29" i="10"/>
  <c r="I33" i="10"/>
  <c r="I34" i="10"/>
  <c r="I43" i="10"/>
  <c r="I44" i="10"/>
  <c r="I48" i="10"/>
  <c r="I49" i="10"/>
  <c r="I56" i="10"/>
  <c r="I60" i="10"/>
  <c r="I61" i="10"/>
  <c r="I75" i="10"/>
  <c r="I76" i="10"/>
  <c r="G76" i="10"/>
  <c r="G75" i="10"/>
  <c r="G61" i="10"/>
  <c r="G60" i="10"/>
  <c r="G56" i="10"/>
  <c r="H57" i="10" s="1"/>
  <c r="G44" i="10"/>
  <c r="G43" i="10"/>
  <c r="G34" i="10"/>
  <c r="G33" i="10"/>
  <c r="G29" i="10"/>
  <c r="G28" i="10"/>
  <c r="G27" i="10"/>
  <c r="G26" i="10"/>
  <c r="G25" i="10"/>
  <c r="G24" i="10"/>
  <c r="G17" i="10"/>
  <c r="G16" i="10"/>
  <c r="G15" i="10"/>
  <c r="G14" i="10"/>
  <c r="G13" i="10"/>
  <c r="H36" i="10" l="1"/>
  <c r="H21" i="10"/>
  <c r="H63" i="10"/>
  <c r="H77" i="10"/>
  <c r="H30" i="10"/>
  <c r="H45" i="10"/>
  <c r="P251" i="9"/>
  <c r="L251" i="9"/>
  <c r="F248" i="9"/>
  <c r="F247" i="9"/>
  <c r="F246" i="9"/>
  <c r="F245" i="9"/>
  <c r="F244" i="9"/>
  <c r="F243" i="9"/>
  <c r="F242" i="9"/>
  <c r="F241" i="9"/>
  <c r="F239" i="9"/>
  <c r="F238" i="9"/>
  <c r="F237" i="9"/>
  <c r="F233" i="9"/>
  <c r="F232" i="9"/>
  <c r="F228" i="9"/>
  <c r="F227" i="9"/>
  <c r="F226" i="9"/>
  <c r="F225" i="9"/>
  <c r="F224" i="9"/>
  <c r="F220" i="9"/>
  <c r="F219" i="9"/>
  <c r="F218" i="9"/>
  <c r="F217" i="9"/>
  <c r="F213" i="9"/>
  <c r="F212" i="9"/>
  <c r="F211" i="9"/>
  <c r="F210" i="9"/>
  <c r="F209" i="9"/>
  <c r="F208" i="9"/>
  <c r="F207" i="9"/>
  <c r="F206" i="9"/>
  <c r="F202" i="9"/>
  <c r="F201" i="9"/>
  <c r="F200" i="9"/>
  <c r="F199" i="9"/>
  <c r="F198" i="9"/>
  <c r="F194" i="9"/>
  <c r="F193" i="9"/>
  <c r="F192" i="9"/>
  <c r="F191" i="9"/>
  <c r="F190" i="9"/>
  <c r="F186" i="9"/>
  <c r="F185" i="9"/>
  <c r="F184" i="9"/>
  <c r="F183" i="9"/>
  <c r="F182" i="9"/>
  <c r="F181" i="9"/>
  <c r="F180" i="9"/>
  <c r="F179" i="9"/>
  <c r="F178" i="9"/>
  <c r="F177" i="9"/>
  <c r="F173" i="9"/>
  <c r="G174" i="9" s="1"/>
  <c r="F169" i="9"/>
  <c r="G170" i="9" s="1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0" i="9"/>
  <c r="F139" i="9"/>
  <c r="F135" i="9"/>
  <c r="F134" i="9"/>
  <c r="F133" i="9"/>
  <c r="F129" i="9"/>
  <c r="F128" i="9"/>
  <c r="F124" i="9"/>
  <c r="F123" i="9"/>
  <c r="F122" i="9"/>
  <c r="F118" i="9"/>
  <c r="F117" i="9"/>
  <c r="F116" i="9"/>
  <c r="F115" i="9"/>
  <c r="F114" i="9"/>
  <c r="F113" i="9"/>
  <c r="F112" i="9"/>
  <c r="F111" i="9"/>
  <c r="F110" i="9"/>
  <c r="F106" i="9"/>
  <c r="F105" i="9"/>
  <c r="F101" i="9"/>
  <c r="G102" i="9" s="1"/>
  <c r="F96" i="9"/>
  <c r="F94" i="9"/>
  <c r="F93" i="9"/>
  <c r="F92" i="9"/>
  <c r="F91" i="9"/>
  <c r="F90" i="9"/>
  <c r="F86" i="9"/>
  <c r="F85" i="9"/>
  <c r="F84" i="9"/>
  <c r="F83" i="9"/>
  <c r="F82" i="9"/>
  <c r="F78" i="9"/>
  <c r="F77" i="9"/>
  <c r="F76" i="9"/>
  <c r="F75" i="9"/>
  <c r="F71" i="9"/>
  <c r="F70" i="9"/>
  <c r="F69" i="9"/>
  <c r="F68" i="9"/>
  <c r="F67" i="9"/>
  <c r="F66" i="9"/>
  <c r="F65" i="9"/>
  <c r="F61" i="9"/>
  <c r="F60" i="9"/>
  <c r="F59" i="9"/>
  <c r="F58" i="9"/>
  <c r="F57" i="9"/>
  <c r="F56" i="9"/>
  <c r="F55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1" i="9"/>
  <c r="F30" i="9"/>
  <c r="F29" i="9"/>
  <c r="F28" i="9"/>
  <c r="F24" i="9"/>
  <c r="G25" i="9" s="1"/>
  <c r="F20" i="9"/>
  <c r="F19" i="9"/>
  <c r="G21" i="9" s="1"/>
  <c r="F15" i="9"/>
  <c r="G16" i="9" s="1"/>
  <c r="F11" i="9"/>
  <c r="F10" i="9"/>
  <c r="H96" i="10" l="1"/>
  <c r="H117" i="10" s="1"/>
  <c r="G107" i="9"/>
  <c r="G136" i="9"/>
  <c r="G141" i="9"/>
  <c r="G79" i="9"/>
  <c r="G187" i="9"/>
  <c r="G221" i="9"/>
  <c r="G125" i="9"/>
  <c r="G32" i="9"/>
  <c r="G119" i="9"/>
  <c r="G12" i="9"/>
  <c r="G87" i="9"/>
  <c r="G130" i="9"/>
  <c r="G166" i="9"/>
  <c r="G229" i="9"/>
  <c r="G234" i="9"/>
  <c r="G72" i="9"/>
  <c r="G52" i="9"/>
  <c r="G62" i="9"/>
  <c r="G98" i="9"/>
  <c r="G203" i="9"/>
  <c r="G214" i="9"/>
  <c r="G195" i="9"/>
  <c r="J11" i="2"/>
  <c r="J15" i="2"/>
  <c r="J19" i="2"/>
  <c r="J20" i="2"/>
  <c r="J24" i="2"/>
  <c r="J28" i="2"/>
  <c r="J29" i="2"/>
  <c r="J30" i="2"/>
  <c r="J31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5" i="2"/>
  <c r="J56" i="2"/>
  <c r="J57" i="2"/>
  <c r="J58" i="2"/>
  <c r="J59" i="2"/>
  <c r="J60" i="2"/>
  <c r="J61" i="2"/>
  <c r="J65" i="2"/>
  <c r="J66" i="2"/>
  <c r="J67" i="2"/>
  <c r="J68" i="2"/>
  <c r="J69" i="2"/>
  <c r="J70" i="2"/>
  <c r="J71" i="2"/>
  <c r="J75" i="2"/>
  <c r="J76" i="2"/>
  <c r="J77" i="2"/>
  <c r="J78" i="2"/>
  <c r="J82" i="2"/>
  <c r="J83" i="2"/>
  <c r="J84" i="2"/>
  <c r="J85" i="2"/>
  <c r="J86" i="2"/>
  <c r="J90" i="2"/>
  <c r="J91" i="2"/>
  <c r="J92" i="2"/>
  <c r="J93" i="2"/>
  <c r="J94" i="2"/>
  <c r="J95" i="2"/>
  <c r="J96" i="2"/>
  <c r="J101" i="2"/>
  <c r="J105" i="2"/>
  <c r="J106" i="2"/>
  <c r="J110" i="2"/>
  <c r="J111" i="2"/>
  <c r="J112" i="2"/>
  <c r="J113" i="2"/>
  <c r="J114" i="2"/>
  <c r="J115" i="2"/>
  <c r="J116" i="2"/>
  <c r="J117" i="2"/>
  <c r="J118" i="2"/>
  <c r="J122" i="2"/>
  <c r="J123" i="2"/>
  <c r="J124" i="2"/>
  <c r="J128" i="2"/>
  <c r="J129" i="2"/>
  <c r="J133" i="2"/>
  <c r="J134" i="2"/>
  <c r="J135" i="2"/>
  <c r="J139" i="2"/>
  <c r="J140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9" i="2"/>
  <c r="J173" i="2"/>
  <c r="J177" i="2"/>
  <c r="J178" i="2"/>
  <c r="J179" i="2"/>
  <c r="J180" i="2"/>
  <c r="J181" i="2"/>
  <c r="J182" i="2"/>
  <c r="J183" i="2"/>
  <c r="J184" i="2"/>
  <c r="J185" i="2"/>
  <c r="J186" i="2"/>
  <c r="J190" i="2"/>
  <c r="J191" i="2"/>
  <c r="J193" i="2"/>
  <c r="J194" i="2"/>
  <c r="J198" i="2"/>
  <c r="J199" i="2"/>
  <c r="J200" i="2"/>
  <c r="J202" i="2"/>
  <c r="J206" i="2"/>
  <c r="J207" i="2"/>
  <c r="J208" i="2"/>
  <c r="J209" i="2"/>
  <c r="J210" i="2"/>
  <c r="J211" i="2"/>
  <c r="J213" i="2"/>
  <c r="J217" i="2"/>
  <c r="J218" i="2"/>
  <c r="J219" i="2"/>
  <c r="J220" i="2"/>
  <c r="J224" i="2"/>
  <c r="J225" i="2"/>
  <c r="J226" i="2"/>
  <c r="J227" i="2"/>
  <c r="J228" i="2"/>
  <c r="J232" i="2"/>
  <c r="J233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53" i="2"/>
  <c r="J254" i="2"/>
  <c r="I11" i="2"/>
  <c r="I15" i="2"/>
  <c r="I19" i="2"/>
  <c r="I20" i="2"/>
  <c r="I24" i="2"/>
  <c r="I28" i="2"/>
  <c r="I29" i="2"/>
  <c r="I30" i="2"/>
  <c r="I31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5" i="2"/>
  <c r="I56" i="2"/>
  <c r="I57" i="2"/>
  <c r="I58" i="2"/>
  <c r="I59" i="2"/>
  <c r="I60" i="2"/>
  <c r="I61" i="2"/>
  <c r="I65" i="2"/>
  <c r="I66" i="2"/>
  <c r="I67" i="2"/>
  <c r="I68" i="2"/>
  <c r="I69" i="2"/>
  <c r="I70" i="2"/>
  <c r="I71" i="2"/>
  <c r="I75" i="2"/>
  <c r="I76" i="2"/>
  <c r="I77" i="2"/>
  <c r="I78" i="2"/>
  <c r="I82" i="2"/>
  <c r="I83" i="2"/>
  <c r="I84" i="2"/>
  <c r="I85" i="2"/>
  <c r="I86" i="2"/>
  <c r="I90" i="2"/>
  <c r="I91" i="2"/>
  <c r="I92" i="2"/>
  <c r="I93" i="2"/>
  <c r="I94" i="2"/>
  <c r="I95" i="2"/>
  <c r="I96" i="2"/>
  <c r="I101" i="2"/>
  <c r="I105" i="2"/>
  <c r="I106" i="2"/>
  <c r="I110" i="2"/>
  <c r="I111" i="2"/>
  <c r="I112" i="2"/>
  <c r="I113" i="2"/>
  <c r="I114" i="2"/>
  <c r="I115" i="2"/>
  <c r="I116" i="2"/>
  <c r="I117" i="2"/>
  <c r="I118" i="2"/>
  <c r="I122" i="2"/>
  <c r="I123" i="2"/>
  <c r="I124" i="2"/>
  <c r="I128" i="2"/>
  <c r="I129" i="2"/>
  <c r="I133" i="2"/>
  <c r="I134" i="2"/>
  <c r="I135" i="2"/>
  <c r="I139" i="2"/>
  <c r="I140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9" i="2"/>
  <c r="I173" i="2"/>
  <c r="I177" i="2"/>
  <c r="I178" i="2"/>
  <c r="I179" i="2"/>
  <c r="I180" i="2"/>
  <c r="I181" i="2"/>
  <c r="I182" i="2"/>
  <c r="I183" i="2"/>
  <c r="I184" i="2"/>
  <c r="I185" i="2"/>
  <c r="I186" i="2"/>
  <c r="I190" i="2"/>
  <c r="I191" i="2"/>
  <c r="I193" i="2"/>
  <c r="I194" i="2"/>
  <c r="I198" i="2"/>
  <c r="I199" i="2"/>
  <c r="I200" i="2"/>
  <c r="I202" i="2"/>
  <c r="I206" i="2"/>
  <c r="I207" i="2"/>
  <c r="I208" i="2"/>
  <c r="I209" i="2"/>
  <c r="I210" i="2"/>
  <c r="I211" i="2"/>
  <c r="I213" i="2"/>
  <c r="I217" i="2"/>
  <c r="I218" i="2"/>
  <c r="I219" i="2"/>
  <c r="I220" i="2"/>
  <c r="I224" i="2"/>
  <c r="I225" i="2"/>
  <c r="I226" i="2"/>
  <c r="I227" i="2"/>
  <c r="I228" i="2"/>
  <c r="I232" i="2"/>
  <c r="I233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53" i="2"/>
  <c r="I254" i="2"/>
  <c r="J10" i="2"/>
  <c r="I10" i="2"/>
  <c r="H10" i="2"/>
  <c r="H11" i="2"/>
  <c r="H15" i="2"/>
  <c r="H19" i="2"/>
  <c r="H20" i="2"/>
  <c r="H24" i="2"/>
  <c r="H28" i="2"/>
  <c r="H29" i="2"/>
  <c r="H30" i="2"/>
  <c r="H31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5" i="2"/>
  <c r="H56" i="2"/>
  <c r="H57" i="2"/>
  <c r="H58" i="2"/>
  <c r="H59" i="2"/>
  <c r="H60" i="2"/>
  <c r="H61" i="2"/>
  <c r="H65" i="2"/>
  <c r="H66" i="2"/>
  <c r="H67" i="2"/>
  <c r="H68" i="2"/>
  <c r="H69" i="2"/>
  <c r="H70" i="2"/>
  <c r="H71" i="2"/>
  <c r="H75" i="2"/>
  <c r="H76" i="2"/>
  <c r="H77" i="2"/>
  <c r="H78" i="2"/>
  <c r="H82" i="2"/>
  <c r="H83" i="2"/>
  <c r="H84" i="2"/>
  <c r="H85" i="2"/>
  <c r="H86" i="2"/>
  <c r="H90" i="2"/>
  <c r="H91" i="2"/>
  <c r="H92" i="2"/>
  <c r="H93" i="2"/>
  <c r="H94" i="2"/>
  <c r="H95" i="2"/>
  <c r="H96" i="2"/>
  <c r="H101" i="2"/>
  <c r="H105" i="2"/>
  <c r="H106" i="2"/>
  <c r="H110" i="2"/>
  <c r="H111" i="2"/>
  <c r="H112" i="2"/>
  <c r="H113" i="2"/>
  <c r="H114" i="2"/>
  <c r="H115" i="2"/>
  <c r="H116" i="2"/>
  <c r="H117" i="2"/>
  <c r="H118" i="2"/>
  <c r="H122" i="2"/>
  <c r="H123" i="2"/>
  <c r="H124" i="2"/>
  <c r="H128" i="2"/>
  <c r="H129" i="2"/>
  <c r="H133" i="2"/>
  <c r="H134" i="2"/>
  <c r="H135" i="2"/>
  <c r="H139" i="2"/>
  <c r="H140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9" i="2"/>
  <c r="H173" i="2"/>
  <c r="H177" i="2"/>
  <c r="H178" i="2"/>
  <c r="H179" i="2"/>
  <c r="H180" i="2"/>
  <c r="H181" i="2"/>
  <c r="H182" i="2"/>
  <c r="H183" i="2"/>
  <c r="H184" i="2"/>
  <c r="H185" i="2"/>
  <c r="H186" i="2"/>
  <c r="H190" i="2"/>
  <c r="H191" i="2"/>
  <c r="H193" i="2"/>
  <c r="H194" i="2"/>
  <c r="H198" i="2"/>
  <c r="H199" i="2"/>
  <c r="H200" i="2"/>
  <c r="H202" i="2"/>
  <c r="H206" i="2"/>
  <c r="H207" i="2"/>
  <c r="H208" i="2"/>
  <c r="H209" i="2"/>
  <c r="H210" i="2"/>
  <c r="H211" i="2"/>
  <c r="H213" i="2"/>
  <c r="H217" i="2"/>
  <c r="H218" i="2"/>
  <c r="H219" i="2"/>
  <c r="H220" i="2"/>
  <c r="H224" i="2"/>
  <c r="H225" i="2"/>
  <c r="H226" i="2"/>
  <c r="H227" i="2"/>
  <c r="H228" i="2"/>
  <c r="H232" i="2"/>
  <c r="H233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53" i="2"/>
  <c r="H254" i="2"/>
  <c r="G251" i="9" l="1"/>
  <c r="F56" i="2" l="1"/>
  <c r="N12" i="2"/>
  <c r="N249" i="2"/>
  <c r="P249" i="2"/>
  <c r="R249" i="2"/>
  <c r="T249" i="2"/>
  <c r="V249" i="2"/>
  <c r="X249" i="2"/>
  <c r="Z249" i="2"/>
  <c r="AB249" i="2"/>
  <c r="N234" i="2"/>
  <c r="P234" i="2"/>
  <c r="R234" i="2"/>
  <c r="T234" i="2"/>
  <c r="V234" i="2"/>
  <c r="X234" i="2"/>
  <c r="Z234" i="2"/>
  <c r="AB234" i="2"/>
  <c r="N229" i="2"/>
  <c r="P229" i="2"/>
  <c r="R229" i="2"/>
  <c r="T229" i="2"/>
  <c r="V229" i="2"/>
  <c r="X229" i="2"/>
  <c r="Z229" i="2"/>
  <c r="AB229" i="2"/>
  <c r="N221" i="2"/>
  <c r="P221" i="2"/>
  <c r="R221" i="2"/>
  <c r="T221" i="2"/>
  <c r="V221" i="2"/>
  <c r="X221" i="2"/>
  <c r="Z221" i="2"/>
  <c r="AB221" i="2"/>
  <c r="N214" i="2"/>
  <c r="P214" i="2"/>
  <c r="R214" i="2"/>
  <c r="T214" i="2"/>
  <c r="V214" i="2"/>
  <c r="X214" i="2"/>
  <c r="Z214" i="2"/>
  <c r="AB214" i="2"/>
  <c r="N203" i="2"/>
  <c r="P203" i="2"/>
  <c r="R203" i="2"/>
  <c r="T203" i="2"/>
  <c r="V203" i="2"/>
  <c r="X203" i="2"/>
  <c r="Z203" i="2"/>
  <c r="AB203" i="2"/>
  <c r="N195" i="2"/>
  <c r="P195" i="2"/>
  <c r="R195" i="2"/>
  <c r="T195" i="2"/>
  <c r="V195" i="2"/>
  <c r="X195" i="2"/>
  <c r="Z195" i="2"/>
  <c r="AB195" i="2"/>
  <c r="N187" i="2"/>
  <c r="P187" i="2"/>
  <c r="R187" i="2"/>
  <c r="T187" i="2"/>
  <c r="V187" i="2"/>
  <c r="X187" i="2"/>
  <c r="Z187" i="2"/>
  <c r="AB187" i="2"/>
  <c r="N174" i="2"/>
  <c r="P174" i="2"/>
  <c r="R174" i="2"/>
  <c r="T174" i="2"/>
  <c r="V174" i="2"/>
  <c r="X174" i="2"/>
  <c r="Z174" i="2"/>
  <c r="AB174" i="2"/>
  <c r="N170" i="2"/>
  <c r="P170" i="2"/>
  <c r="R170" i="2"/>
  <c r="T170" i="2"/>
  <c r="V170" i="2"/>
  <c r="X170" i="2"/>
  <c r="Z170" i="2"/>
  <c r="AB170" i="2"/>
  <c r="N166" i="2"/>
  <c r="P166" i="2"/>
  <c r="R166" i="2"/>
  <c r="T166" i="2"/>
  <c r="V166" i="2"/>
  <c r="X166" i="2"/>
  <c r="Z166" i="2"/>
  <c r="AB166" i="2"/>
  <c r="N141" i="2"/>
  <c r="P141" i="2"/>
  <c r="R141" i="2"/>
  <c r="T141" i="2"/>
  <c r="V141" i="2"/>
  <c r="X141" i="2"/>
  <c r="Z141" i="2"/>
  <c r="AB141" i="2"/>
  <c r="N136" i="2"/>
  <c r="P136" i="2"/>
  <c r="R136" i="2"/>
  <c r="T136" i="2"/>
  <c r="V136" i="2"/>
  <c r="X136" i="2"/>
  <c r="Z136" i="2"/>
  <c r="AB136" i="2"/>
  <c r="N130" i="2"/>
  <c r="P130" i="2"/>
  <c r="R130" i="2"/>
  <c r="T130" i="2"/>
  <c r="V130" i="2"/>
  <c r="X130" i="2"/>
  <c r="Z130" i="2"/>
  <c r="AB130" i="2"/>
  <c r="N125" i="2"/>
  <c r="P125" i="2"/>
  <c r="R125" i="2"/>
  <c r="T125" i="2"/>
  <c r="V125" i="2"/>
  <c r="X125" i="2"/>
  <c r="Z125" i="2"/>
  <c r="AB125" i="2"/>
  <c r="N119" i="2"/>
  <c r="P119" i="2"/>
  <c r="R119" i="2"/>
  <c r="T119" i="2"/>
  <c r="V119" i="2"/>
  <c r="X119" i="2"/>
  <c r="Z119" i="2"/>
  <c r="AB119" i="2"/>
  <c r="N107" i="2"/>
  <c r="P107" i="2"/>
  <c r="R107" i="2"/>
  <c r="T107" i="2"/>
  <c r="V107" i="2"/>
  <c r="X107" i="2"/>
  <c r="Z107" i="2"/>
  <c r="AB107" i="2"/>
  <c r="N102" i="2"/>
  <c r="P102" i="2"/>
  <c r="R102" i="2"/>
  <c r="T102" i="2"/>
  <c r="V102" i="2"/>
  <c r="X102" i="2"/>
  <c r="Z102" i="2"/>
  <c r="AB102" i="2"/>
  <c r="N98" i="2"/>
  <c r="P98" i="2"/>
  <c r="R98" i="2"/>
  <c r="T98" i="2"/>
  <c r="V98" i="2"/>
  <c r="X98" i="2"/>
  <c r="Z98" i="2"/>
  <c r="AB98" i="2"/>
  <c r="N87" i="2"/>
  <c r="P87" i="2"/>
  <c r="R87" i="2"/>
  <c r="T87" i="2"/>
  <c r="V87" i="2"/>
  <c r="X87" i="2"/>
  <c r="Z87" i="2"/>
  <c r="AB87" i="2"/>
  <c r="N79" i="2"/>
  <c r="P79" i="2"/>
  <c r="R79" i="2"/>
  <c r="T79" i="2"/>
  <c r="V79" i="2"/>
  <c r="X79" i="2"/>
  <c r="Z79" i="2"/>
  <c r="AB79" i="2"/>
  <c r="N72" i="2"/>
  <c r="P72" i="2"/>
  <c r="R72" i="2"/>
  <c r="T72" i="2"/>
  <c r="V72" i="2"/>
  <c r="X72" i="2"/>
  <c r="Z72" i="2"/>
  <c r="AB72" i="2"/>
  <c r="N62" i="2"/>
  <c r="P62" i="2"/>
  <c r="R62" i="2"/>
  <c r="T62" i="2"/>
  <c r="V62" i="2"/>
  <c r="X62" i="2"/>
  <c r="Z62" i="2"/>
  <c r="AB62" i="2"/>
  <c r="N52" i="2"/>
  <c r="P52" i="2"/>
  <c r="R52" i="2"/>
  <c r="T52" i="2"/>
  <c r="V52" i="2"/>
  <c r="X52" i="2"/>
  <c r="Z52" i="2"/>
  <c r="AB52" i="2"/>
  <c r="N32" i="2"/>
  <c r="P32" i="2"/>
  <c r="R32" i="2"/>
  <c r="T32" i="2"/>
  <c r="V32" i="2"/>
  <c r="X32" i="2"/>
  <c r="Z32" i="2"/>
  <c r="AB32" i="2"/>
  <c r="N25" i="2"/>
  <c r="P25" i="2"/>
  <c r="R25" i="2"/>
  <c r="T25" i="2"/>
  <c r="V25" i="2"/>
  <c r="X25" i="2"/>
  <c r="Z25" i="2"/>
  <c r="AB25" i="2"/>
  <c r="N21" i="2"/>
  <c r="P21" i="2"/>
  <c r="R21" i="2"/>
  <c r="T21" i="2"/>
  <c r="V21" i="2"/>
  <c r="X21" i="2"/>
  <c r="Z21" i="2"/>
  <c r="AB21" i="2"/>
  <c r="N16" i="2"/>
  <c r="P16" i="2"/>
  <c r="R16" i="2"/>
  <c r="T16" i="2"/>
  <c r="V16" i="2"/>
  <c r="X16" i="2"/>
  <c r="Z16" i="2"/>
  <c r="AB16" i="2"/>
  <c r="P12" i="2"/>
  <c r="R12" i="2"/>
  <c r="T12" i="2"/>
  <c r="V12" i="2"/>
  <c r="X12" i="2"/>
  <c r="Z12" i="2"/>
  <c r="AB12" i="2"/>
  <c r="L249" i="2"/>
  <c r="L234" i="2"/>
  <c r="L229" i="2"/>
  <c r="L221" i="2"/>
  <c r="L214" i="2"/>
  <c r="L203" i="2"/>
  <c r="L195" i="2"/>
  <c r="L187" i="2"/>
  <c r="L174" i="2"/>
  <c r="F173" i="2"/>
  <c r="G174" i="2" s="1"/>
  <c r="L170" i="2"/>
  <c r="L166" i="2"/>
  <c r="L141" i="2"/>
  <c r="L136" i="2"/>
  <c r="L130" i="2"/>
  <c r="L125" i="2"/>
  <c r="L119" i="2"/>
  <c r="L107" i="2"/>
  <c r="L102" i="2"/>
  <c r="L98" i="2"/>
  <c r="L87" i="2"/>
  <c r="L79" i="2"/>
  <c r="L72" i="2"/>
  <c r="L62" i="2"/>
  <c r="L52" i="2"/>
  <c r="L32" i="2"/>
  <c r="L25" i="2"/>
  <c r="L21" i="2"/>
  <c r="L16" i="2"/>
  <c r="L12" i="2"/>
  <c r="J195" i="2" l="1"/>
  <c r="H195" i="2"/>
  <c r="I195" i="2"/>
  <c r="J12" i="2"/>
  <c r="H12" i="2"/>
  <c r="I12" i="2"/>
  <c r="J79" i="2"/>
  <c r="I79" i="2"/>
  <c r="H79" i="2"/>
  <c r="J136" i="2"/>
  <c r="I136" i="2"/>
  <c r="H136" i="2"/>
  <c r="I203" i="2"/>
  <c r="H203" i="2"/>
  <c r="J203" i="2"/>
  <c r="I16" i="2"/>
  <c r="H16" i="2"/>
  <c r="J16" i="2"/>
  <c r="J87" i="2"/>
  <c r="I87" i="2"/>
  <c r="H87" i="2"/>
  <c r="I141" i="2"/>
  <c r="H141" i="2"/>
  <c r="J141" i="2"/>
  <c r="I214" i="2"/>
  <c r="H214" i="2"/>
  <c r="J214" i="2"/>
  <c r="J98" i="2"/>
  <c r="I98" i="2"/>
  <c r="H98" i="2"/>
  <c r="I25" i="2"/>
  <c r="H25" i="2"/>
  <c r="J25" i="2"/>
  <c r="I107" i="2"/>
  <c r="H107" i="2"/>
  <c r="J107" i="2"/>
  <c r="I130" i="2"/>
  <c r="H130" i="2"/>
  <c r="J130" i="2"/>
  <c r="I21" i="2"/>
  <c r="H21" i="2"/>
  <c r="J21" i="2"/>
  <c r="I221" i="2"/>
  <c r="H221" i="2"/>
  <c r="J221" i="2"/>
  <c r="I170" i="2"/>
  <c r="H170" i="2"/>
  <c r="J170" i="2"/>
  <c r="H32" i="2"/>
  <c r="J32" i="2"/>
  <c r="I32" i="2"/>
  <c r="H234" i="2"/>
  <c r="J234" i="2"/>
  <c r="I234" i="2"/>
  <c r="H52" i="2"/>
  <c r="I52" i="2"/>
  <c r="J52" i="2"/>
  <c r="J119" i="2"/>
  <c r="I119" i="2"/>
  <c r="H119" i="2"/>
  <c r="J174" i="2"/>
  <c r="H174" i="2"/>
  <c r="I174" i="2"/>
  <c r="J249" i="2"/>
  <c r="I249" i="2"/>
  <c r="H249" i="2"/>
  <c r="I72" i="2"/>
  <c r="H72" i="2"/>
  <c r="J72" i="2"/>
  <c r="I166" i="2"/>
  <c r="H166" i="2"/>
  <c r="J166" i="2"/>
  <c r="J102" i="2"/>
  <c r="I102" i="2"/>
  <c r="H102" i="2"/>
  <c r="J229" i="2"/>
  <c r="I229" i="2"/>
  <c r="H229" i="2"/>
  <c r="I62" i="2"/>
  <c r="H62" i="2"/>
  <c r="J62" i="2"/>
  <c r="H125" i="2"/>
  <c r="J125" i="2"/>
  <c r="I125" i="2"/>
  <c r="H187" i="2"/>
  <c r="I187" i="2"/>
  <c r="J187" i="2"/>
  <c r="L251" i="2"/>
  <c r="N251" i="2"/>
  <c r="V251" i="2"/>
  <c r="AB251" i="2"/>
  <c r="T251" i="2"/>
  <c r="Z251" i="2"/>
  <c r="X251" i="2"/>
  <c r="R251" i="2"/>
  <c r="P251" i="2"/>
  <c r="F96" i="2"/>
  <c r="F238" i="2"/>
  <c r="F239" i="2"/>
  <c r="F241" i="2"/>
  <c r="F242" i="2"/>
  <c r="F243" i="2"/>
  <c r="F244" i="2"/>
  <c r="F245" i="2"/>
  <c r="F246" i="2"/>
  <c r="F247" i="2"/>
  <c r="F248" i="2"/>
  <c r="F237" i="2"/>
  <c r="F86" i="2"/>
  <c r="I251" i="2" l="1"/>
  <c r="H251" i="2"/>
  <c r="J251" i="2"/>
  <c r="F145" i="2"/>
  <c r="F71" i="2"/>
  <c r="F220" i="2"/>
  <c r="F31" i="2"/>
  <c r="F30" i="2"/>
  <c r="F29" i="2"/>
  <c r="F28" i="2"/>
  <c r="F70" i="2"/>
  <c r="F69" i="2"/>
  <c r="F68" i="2"/>
  <c r="F67" i="2"/>
  <c r="F66" i="2"/>
  <c r="F65" i="2"/>
  <c r="F194" i="2"/>
  <c r="F101" i="2"/>
  <c r="G102" i="2" s="1"/>
  <c r="F233" i="2"/>
  <c r="F232" i="2"/>
  <c r="F225" i="2"/>
  <c r="F226" i="2"/>
  <c r="F227" i="2"/>
  <c r="F228" i="2"/>
  <c r="F224" i="2"/>
  <c r="F218" i="2"/>
  <c r="F219" i="2"/>
  <c r="F217" i="2"/>
  <c r="F213" i="2"/>
  <c r="F212" i="2"/>
  <c r="F207" i="2"/>
  <c r="F209" i="2"/>
  <c r="F210" i="2"/>
  <c r="F211" i="2"/>
  <c r="F206" i="2"/>
  <c r="F199" i="2"/>
  <c r="F200" i="2"/>
  <c r="F201" i="2"/>
  <c r="F202" i="2"/>
  <c r="F198" i="2"/>
  <c r="F191" i="2"/>
  <c r="F192" i="2"/>
  <c r="F193" i="2"/>
  <c r="F190" i="2"/>
  <c r="F184" i="2"/>
  <c r="F185" i="2"/>
  <c r="F186" i="2"/>
  <c r="F183" i="2"/>
  <c r="F178" i="2"/>
  <c r="F179" i="2"/>
  <c r="F180" i="2"/>
  <c r="F181" i="2"/>
  <c r="F182" i="2"/>
  <c r="F177" i="2"/>
  <c r="F169" i="2"/>
  <c r="G170" i="2" s="1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44" i="2"/>
  <c r="F140" i="2"/>
  <c r="F139" i="2"/>
  <c r="F134" i="2"/>
  <c r="F135" i="2"/>
  <c r="F133" i="2"/>
  <c r="F129" i="2"/>
  <c r="F128" i="2"/>
  <c r="F123" i="2"/>
  <c r="F124" i="2"/>
  <c r="F122" i="2"/>
  <c r="F111" i="2"/>
  <c r="F112" i="2"/>
  <c r="F113" i="2"/>
  <c r="F114" i="2"/>
  <c r="F115" i="2"/>
  <c r="F116" i="2"/>
  <c r="F117" i="2"/>
  <c r="F118" i="2"/>
  <c r="F110" i="2"/>
  <c r="F106" i="2"/>
  <c r="F105" i="2"/>
  <c r="F91" i="2"/>
  <c r="F92" i="2"/>
  <c r="F93" i="2"/>
  <c r="F94" i="2"/>
  <c r="F90" i="2"/>
  <c r="F83" i="2"/>
  <c r="F84" i="2"/>
  <c r="F85" i="2"/>
  <c r="F82" i="2"/>
  <c r="F76" i="2"/>
  <c r="F77" i="2"/>
  <c r="F78" i="2"/>
  <c r="F75" i="2"/>
  <c r="F57" i="2"/>
  <c r="F58" i="2"/>
  <c r="F59" i="2"/>
  <c r="F60" i="2"/>
  <c r="F61" i="2"/>
  <c r="F55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36" i="2"/>
  <c r="F35" i="2"/>
  <c r="F24" i="2"/>
  <c r="G25" i="2" s="1"/>
  <c r="F20" i="2"/>
  <c r="F19" i="2"/>
  <c r="F15" i="2"/>
  <c r="G16" i="2" s="1"/>
  <c r="F11" i="2"/>
  <c r="F10" i="2"/>
  <c r="F208" i="2"/>
  <c r="G136" i="2" l="1"/>
  <c r="G107" i="2"/>
  <c r="G141" i="2"/>
  <c r="G221" i="2"/>
  <c r="G12" i="2"/>
  <c r="G125" i="2"/>
  <c r="G195" i="2"/>
  <c r="G229" i="2"/>
  <c r="G79" i="2"/>
  <c r="G130" i="2"/>
  <c r="G187" i="2"/>
  <c r="G203" i="2"/>
  <c r="G87" i="2"/>
  <c r="G62" i="2"/>
  <c r="G166" i="2"/>
  <c r="G234" i="2"/>
  <c r="G119" i="2"/>
  <c r="G52" i="2"/>
  <c r="G72" i="2"/>
  <c r="G32" i="2"/>
  <c r="G98" i="2"/>
  <c r="G21" i="2"/>
  <c r="G214" i="2"/>
  <c r="G251" i="2" l="1"/>
</calcChain>
</file>

<file path=xl/sharedStrings.xml><?xml version="1.0" encoding="utf-8"?>
<sst xmlns="http://schemas.openxmlformats.org/spreadsheetml/2006/main" count="1407" uniqueCount="542">
  <si>
    <t>Quantity</t>
  </si>
  <si>
    <t>Units</t>
  </si>
  <si>
    <t>Price/Unit</t>
  </si>
  <si>
    <t>Cost</t>
  </si>
  <si>
    <t>LF</t>
  </si>
  <si>
    <t>EA</t>
  </si>
  <si>
    <t>SY</t>
  </si>
  <si>
    <t>CY</t>
  </si>
  <si>
    <t>LS</t>
  </si>
  <si>
    <t>Description</t>
  </si>
  <si>
    <t>02100-1</t>
  </si>
  <si>
    <t>SITE PREPARATION &amp; DEMOLITION</t>
  </si>
  <si>
    <t>EARTHWORK</t>
  </si>
  <si>
    <t>02200-1</t>
  </si>
  <si>
    <t>02821-1</t>
  </si>
  <si>
    <t>Subtotal</t>
  </si>
  <si>
    <t>SF</t>
  </si>
  <si>
    <t>02100-6</t>
  </si>
  <si>
    <t>Tree Removal - over 24" cal</t>
  </si>
  <si>
    <t>02100-5</t>
  </si>
  <si>
    <t>02100-4</t>
  </si>
  <si>
    <t>02100-3</t>
  </si>
  <si>
    <t>02100-2</t>
  </si>
  <si>
    <t xml:space="preserve">Site Preparation </t>
  </si>
  <si>
    <t>02200-3</t>
  </si>
  <si>
    <t>PAVING AND EDGING</t>
  </si>
  <si>
    <t>02500-1</t>
  </si>
  <si>
    <t xml:space="preserve"> 02500  Subtotal</t>
  </si>
  <si>
    <t>02100 Subtotal</t>
  </si>
  <si>
    <t>02200 Subtotal</t>
  </si>
  <si>
    <t xml:space="preserve"> 02730 Subtotal</t>
  </si>
  <si>
    <t>02800-1</t>
  </si>
  <si>
    <t>02800-2</t>
  </si>
  <si>
    <t>02800-5</t>
  </si>
  <si>
    <t>02800 Subtotal</t>
  </si>
  <si>
    <t>CHAIN LINK FENCING</t>
  </si>
  <si>
    <t>02821 Subtotal</t>
  </si>
  <si>
    <t>02821-2</t>
  </si>
  <si>
    <t>PLANTING SOILS</t>
  </si>
  <si>
    <t>02910-1</t>
  </si>
  <si>
    <t>02910-2</t>
  </si>
  <si>
    <t>02910 Subtotal</t>
  </si>
  <si>
    <t>EXTERIOR PLANTS</t>
  </si>
  <si>
    <t>02930-1</t>
  </si>
  <si>
    <t>02930 Subtotal</t>
  </si>
  <si>
    <t>LAWNS</t>
  </si>
  <si>
    <t>02940 Subtotal</t>
  </si>
  <si>
    <t>Payment Item</t>
  </si>
  <si>
    <t>DRAINAGE IMPROVEMENTS</t>
  </si>
  <si>
    <t>02400-1</t>
  </si>
  <si>
    <t>02400-4</t>
  </si>
  <si>
    <t>02400-3</t>
  </si>
  <si>
    <t xml:space="preserve"> 02400  Subtotal</t>
  </si>
  <si>
    <t>TEMPORARY TRAFFIC CONTROL</t>
  </si>
  <si>
    <t>01550 Subtotal</t>
  </si>
  <si>
    <t>CONSTRUCTION FACILITIES &amp; TEMPORARY CONTROLS</t>
  </si>
  <si>
    <t>01500-1</t>
  </si>
  <si>
    <t>Construction Facilities</t>
  </si>
  <si>
    <t>01500 Subtotal</t>
  </si>
  <si>
    <t>FIELD OFFICE</t>
  </si>
  <si>
    <t>01520-1</t>
  </si>
  <si>
    <t>Field Office &amp; Office Supplies</t>
  </si>
  <si>
    <t>01520 Subtotal</t>
  </si>
  <si>
    <t>02200-4</t>
  </si>
  <si>
    <t>Tree Removal - 6" to under 12" cal</t>
  </si>
  <si>
    <t>Tree Removal - 12" to under 24" cal</t>
  </si>
  <si>
    <t>02100-9</t>
  </si>
  <si>
    <t>02100-10</t>
  </si>
  <si>
    <t>MO</t>
  </si>
  <si>
    <t>01000-1</t>
  </si>
  <si>
    <t>01000-2</t>
  </si>
  <si>
    <t>General Conditions</t>
  </si>
  <si>
    <t>01500-2</t>
  </si>
  <si>
    <t>02100-11</t>
  </si>
  <si>
    <t>02100-12</t>
  </si>
  <si>
    <t>02200-5</t>
  </si>
  <si>
    <t>Neponset River Esplanade - Central Avenue to Mattapan Square</t>
  </si>
  <si>
    <t>Tree Protection</t>
  </si>
  <si>
    <t>Neponset Trails Improvements</t>
  </si>
  <si>
    <t>Boston + Milton, MA</t>
  </si>
  <si>
    <t>02100-13</t>
  </si>
  <si>
    <t>SITE IMPROVEMENTS</t>
  </si>
  <si>
    <t>STONE MASONRY</t>
  </si>
  <si>
    <t xml:space="preserve">    Boulder</t>
  </si>
  <si>
    <t>METAL FABRICATIONS- STEEL RAILINGS AND FENCES</t>
  </si>
  <si>
    <t>Bike Railing</t>
  </si>
  <si>
    <t>Boardwalk Bike Railing</t>
  </si>
  <si>
    <t>Ramp Railing</t>
  </si>
  <si>
    <t>Bridge Fence</t>
  </si>
  <si>
    <t xml:space="preserve">Pavement Removal </t>
  </si>
  <si>
    <t>01550-2</t>
  </si>
  <si>
    <t>Safety Signing for Traffic Management</t>
  </si>
  <si>
    <t>01550-3</t>
  </si>
  <si>
    <t>Portable Breakaway Barricade - Type III</t>
  </si>
  <si>
    <t>01550-10</t>
  </si>
  <si>
    <t>Portable Changeable Message sign</t>
  </si>
  <si>
    <t>01550-11</t>
  </si>
  <si>
    <t>Reflectorized Drum</t>
  </si>
  <si>
    <t>DAY</t>
  </si>
  <si>
    <t>02100-14</t>
  </si>
  <si>
    <t>02100-15</t>
  </si>
  <si>
    <t>Leaching Catch Basin</t>
  </si>
  <si>
    <t>12" Ductile Iron Pipe</t>
  </si>
  <si>
    <t>Stone Check Dam</t>
  </si>
  <si>
    <t>02400-5</t>
  </si>
  <si>
    <t>Field Stone Splash Pad</t>
  </si>
  <si>
    <t>Level Spreader</t>
  </si>
  <si>
    <t>02400-6</t>
  </si>
  <si>
    <t>02400-7</t>
  </si>
  <si>
    <t>02400-2b</t>
  </si>
  <si>
    <t>Catch Basin Insert</t>
  </si>
  <si>
    <t>Granite Transition Curb</t>
  </si>
  <si>
    <t>02500-2</t>
  </si>
  <si>
    <t xml:space="preserve">Stabilized Crushed Stone Paving </t>
  </si>
  <si>
    <t>02800-3</t>
  </si>
  <si>
    <t>Bike Rack</t>
  </si>
  <si>
    <t>SEGMENTAL RETAINING WALL</t>
  </si>
  <si>
    <t>02850-1</t>
  </si>
  <si>
    <t xml:space="preserve">    Wood railing</t>
  </si>
  <si>
    <t xml:space="preserve">    Timber Step</t>
  </si>
  <si>
    <t>02850-2</t>
  </si>
  <si>
    <t>Construction Fence (Chainlink)</t>
  </si>
  <si>
    <t>Strip and Remove Turf</t>
  </si>
  <si>
    <t>02100-8</t>
  </si>
  <si>
    <t>Clearing and Grubbing</t>
  </si>
  <si>
    <t>02100-16</t>
  </si>
  <si>
    <t>ACRE</t>
  </si>
  <si>
    <t>02500-3</t>
  </si>
  <si>
    <t>02500-4</t>
  </si>
  <si>
    <t>02500-5</t>
  </si>
  <si>
    <t>02500-6</t>
  </si>
  <si>
    <t>Granite Curb at Segmental Retaining Wall</t>
  </si>
  <si>
    <t>02730-1</t>
  </si>
  <si>
    <t>02730-2</t>
  </si>
  <si>
    <t>02800-4</t>
  </si>
  <si>
    <t>PS - Exist. Topsoil Amended &amp; Spread for Lawns</t>
  </si>
  <si>
    <t>PS - New Loam Provided, Amended, &amp; Spread for Lawns</t>
  </si>
  <si>
    <t>04400-1</t>
  </si>
  <si>
    <t>04400-2</t>
  </si>
  <si>
    <t>04400-3</t>
  </si>
  <si>
    <t>05721-1</t>
  </si>
  <si>
    <t>05721-2</t>
  </si>
  <si>
    <t>05721-3</t>
  </si>
  <si>
    <t>05721-4</t>
  </si>
  <si>
    <t>12" Flaired End section</t>
  </si>
  <si>
    <t>Bituminous Concrete Trail Paving</t>
  </si>
  <si>
    <t>Remove Existing Railroad Tracks and Ties</t>
  </si>
  <si>
    <t>02100-7</t>
  </si>
  <si>
    <t>SPECIAL CONDITIONS</t>
  </si>
  <si>
    <t>Police Services</t>
  </si>
  <si>
    <t>01000 Subtotal</t>
  </si>
  <si>
    <t>Fence Removal (Includes Foundation)</t>
  </si>
  <si>
    <t>Segmental Retaining Wall (Below Valley Street Stop)</t>
  </si>
  <si>
    <t>Segmental Retaining Wall (At Central Avenue Plaza)</t>
  </si>
  <si>
    <t>Chain Link Fence</t>
  </si>
  <si>
    <t>02850 Subtotal</t>
  </si>
  <si>
    <t>02851-1</t>
  </si>
  <si>
    <t>02851-2</t>
  </si>
  <si>
    <t>02851-3</t>
  </si>
  <si>
    <t>02851 Subtotal</t>
  </si>
  <si>
    <t>04400 Subtotal</t>
  </si>
  <si>
    <t>STRUCTURAL STEEL</t>
  </si>
  <si>
    <t>IPE TIMBER DECKING</t>
  </si>
  <si>
    <t>03300-1</t>
  </si>
  <si>
    <t>SFF</t>
  </si>
  <si>
    <t>02800-6</t>
  </si>
  <si>
    <t>DRILLED MINIPILES</t>
  </si>
  <si>
    <t>01000</t>
  </si>
  <si>
    <t>01500</t>
  </si>
  <si>
    <t>01520</t>
  </si>
  <si>
    <t>01550</t>
  </si>
  <si>
    <t>02100</t>
  </si>
  <si>
    <t>02200</t>
  </si>
  <si>
    <t>02400</t>
  </si>
  <si>
    <t>02467</t>
  </si>
  <si>
    <t>02468</t>
  </si>
  <si>
    <t>HELICAL ANCHORS</t>
  </si>
  <si>
    <t>02500</t>
  </si>
  <si>
    <t>02730</t>
  </si>
  <si>
    <t>02800</t>
  </si>
  <si>
    <t>02821</t>
  </si>
  <si>
    <t>02850</t>
  </si>
  <si>
    <t>02851</t>
  </si>
  <si>
    <t>02910</t>
  </si>
  <si>
    <t>02930</t>
  </si>
  <si>
    <t>02940</t>
  </si>
  <si>
    <t>03300</t>
  </si>
  <si>
    <t>04400</t>
  </si>
  <si>
    <t>05120</t>
  </si>
  <si>
    <t>06100</t>
  </si>
  <si>
    <t>06101</t>
  </si>
  <si>
    <t>CAST IN PLACE CONCRETE</t>
  </si>
  <si>
    <t>03300-2</t>
  </si>
  <si>
    <t>03300-3</t>
  </si>
  <si>
    <t>03300-4</t>
  </si>
  <si>
    <t>03300-5</t>
  </si>
  <si>
    <t>03300-6</t>
  </si>
  <si>
    <t>LB</t>
  </si>
  <si>
    <t>03300-7</t>
  </si>
  <si>
    <t>03300-8</t>
  </si>
  <si>
    <t>03300-9</t>
  </si>
  <si>
    <t>03300-10</t>
  </si>
  <si>
    <t>03300 Subtotal</t>
  </si>
  <si>
    <t>05120-1</t>
  </si>
  <si>
    <t>Structural Steel - Canopy Walk</t>
  </si>
  <si>
    <t>05120-2</t>
  </si>
  <si>
    <t>Structural Steel - Access Ramp</t>
  </si>
  <si>
    <t>05120-3</t>
  </si>
  <si>
    <t>Structural Steel - River Bridge</t>
  </si>
  <si>
    <t>05120-4</t>
  </si>
  <si>
    <t>Structural Steel - Connector</t>
  </si>
  <si>
    <t>05120 Subtotal</t>
  </si>
  <si>
    <t>06101-1</t>
  </si>
  <si>
    <t>06101-2</t>
  </si>
  <si>
    <t>06101-3</t>
  </si>
  <si>
    <t>06101-4</t>
  </si>
  <si>
    <t>06101 Subtotal</t>
  </si>
  <si>
    <t>06100-1</t>
  </si>
  <si>
    <t>MBM</t>
  </si>
  <si>
    <t>06100-2</t>
  </si>
  <si>
    <t>06100-3</t>
  </si>
  <si>
    <t>06100 Subtotal</t>
  </si>
  <si>
    <t>06705</t>
  </si>
  <si>
    <t>06705-1</t>
  </si>
  <si>
    <t>06705-2</t>
  </si>
  <si>
    <t>06705 Subtotal</t>
  </si>
  <si>
    <t>02467-1</t>
  </si>
  <si>
    <t>02467-2</t>
  </si>
  <si>
    <t>02467-4</t>
  </si>
  <si>
    <t>02468-1</t>
  </si>
  <si>
    <t>02468-2</t>
  </si>
  <si>
    <t>02468-3</t>
  </si>
  <si>
    <t>02468 Subtotal</t>
  </si>
  <si>
    <t>05721</t>
  </si>
  <si>
    <t>02200-6</t>
  </si>
  <si>
    <t>Cornus racemosa - #3</t>
  </si>
  <si>
    <t>Clethra alnifolia 'Hummingbird' - #5</t>
  </si>
  <si>
    <t>Enkianthus companulatus - #5</t>
  </si>
  <si>
    <t>Itea virginica - 3-4' ht.</t>
  </si>
  <si>
    <t>Lindera benzoin - #3</t>
  </si>
  <si>
    <t>Cornus alternifolia - 8-10' ht.</t>
  </si>
  <si>
    <t>Cornus florida "Apalachian Spring" - 2.5-3" cal.</t>
  </si>
  <si>
    <t>Hamamelis virginiana - 3-4' ht.</t>
  </si>
  <si>
    <t>Carpinus caroliniana - 2.5-3" cal.</t>
  </si>
  <si>
    <t>Remediation Seed Mix - (20lb./acre)</t>
  </si>
  <si>
    <t>06101-5</t>
  </si>
  <si>
    <t>05120-5</t>
  </si>
  <si>
    <t>Structural Steel - Footbridges</t>
  </si>
  <si>
    <t>Steel Edging</t>
  </si>
  <si>
    <t>05721-5</t>
  </si>
  <si>
    <t>05721-6</t>
  </si>
  <si>
    <t>Steel Bumper</t>
  </si>
  <si>
    <t>05721-7</t>
  </si>
  <si>
    <t>Hatch Cover</t>
  </si>
  <si>
    <t>02468-4</t>
  </si>
  <si>
    <t>02940-1</t>
  </si>
  <si>
    <t>Ipe Timber - Canopy Walk Extension</t>
  </si>
  <si>
    <t>Ipe Timber - River Bridge</t>
  </si>
  <si>
    <t>Ipe Timber - Connector</t>
  </si>
  <si>
    <t>Ipe Timber - Footbridges</t>
  </si>
  <si>
    <t>Trail Guardrail Fence</t>
  </si>
  <si>
    <t>02800-7</t>
  </si>
  <si>
    <t>Chain Link Gate</t>
  </si>
  <si>
    <t>Bollard Type 2</t>
  </si>
  <si>
    <t>Bollard Type 1</t>
  </si>
  <si>
    <t>02800-8</t>
  </si>
  <si>
    <t>Bench-Type 1</t>
  </si>
  <si>
    <t>Bench-Type 2</t>
  </si>
  <si>
    <t>Bench-Type 3</t>
  </si>
  <si>
    <t>01042</t>
  </si>
  <si>
    <t>MBTA WORK FORCE ACCOUNT</t>
  </si>
  <si>
    <t>01042-1</t>
  </si>
  <si>
    <t>MBTA Work Force Account</t>
  </si>
  <si>
    <t>AL</t>
  </si>
  <si>
    <t>Remove and Reset Granite Curb</t>
  </si>
  <si>
    <t>Strip and Stockpile Topsoil</t>
  </si>
  <si>
    <t>Sedimentation and Erosion Control</t>
  </si>
  <si>
    <t>Clearing and Grubbing in 25' Riverfront Area</t>
  </si>
  <si>
    <t>Herbicide Application</t>
  </si>
  <si>
    <t>Unsuitable Material Excavation</t>
  </si>
  <si>
    <t>Gravel Borrow Backfill</t>
  </si>
  <si>
    <t xml:space="preserve">    Infiltration Trench</t>
  </si>
  <si>
    <t>Vehicular Gate and Fence Panels</t>
  </si>
  <si>
    <t>Detectable Warning Plate</t>
  </si>
  <si>
    <t xml:space="preserve">    Bridge Deck Wood Bumper</t>
  </si>
  <si>
    <t>04400-4</t>
  </si>
  <si>
    <t>Granite Road Marker</t>
  </si>
  <si>
    <t>Drilled Mini Piles</t>
  </si>
  <si>
    <t xml:space="preserve">Cast In Place Concrete - Canopy Walk </t>
  </si>
  <si>
    <t>Cast In Place Concrete - Access Ramp</t>
  </si>
  <si>
    <t>Cast In Place Concrete -  River Bridge</t>
  </si>
  <si>
    <t xml:space="preserve">Cast In Place Concrete - Mattapan Boardwalk </t>
  </si>
  <si>
    <t>Cast In Place Concrete - Connector</t>
  </si>
  <si>
    <t>Cast In Place Concrete - Abandoned Bulkhead</t>
  </si>
  <si>
    <t>Cast In Place Concrete - Concrete Curb</t>
  </si>
  <si>
    <t>Cast In Place Concrete - Footbridge Abutments</t>
  </si>
  <si>
    <t>FRP  Decking - Canopy Walk</t>
  </si>
  <si>
    <t>FRP  Decking - Access Ramp</t>
  </si>
  <si>
    <t>05721 Subtotal</t>
  </si>
  <si>
    <t>02930-14</t>
  </si>
  <si>
    <t>02930-15</t>
  </si>
  <si>
    <t>02930-8</t>
  </si>
  <si>
    <t>02930-10</t>
  </si>
  <si>
    <t>Athyrium filix femina (1 gal.)</t>
  </si>
  <si>
    <t>Tiarella cordifolia 'Brandywine' (1 gal.)</t>
  </si>
  <si>
    <t>02930-18</t>
  </si>
  <si>
    <t>Polystichum acrostichoides</t>
  </si>
  <si>
    <t>02930-19</t>
  </si>
  <si>
    <t>02930-20</t>
  </si>
  <si>
    <t>02930-21</t>
  </si>
  <si>
    <t>02930-7</t>
  </si>
  <si>
    <t>02930-9</t>
  </si>
  <si>
    <t>02930-11</t>
  </si>
  <si>
    <t>02930-13</t>
  </si>
  <si>
    <t>02930-3</t>
  </si>
  <si>
    <t>02930-12</t>
  </si>
  <si>
    <t>02930-2</t>
  </si>
  <si>
    <t>02930-22</t>
  </si>
  <si>
    <t>02930-4</t>
  </si>
  <si>
    <t>Acer rubrum 'October Glory'</t>
  </si>
  <si>
    <t>Nyssa sylvatica</t>
  </si>
  <si>
    <t>Cornus sericea 'Arctic Fire'</t>
  </si>
  <si>
    <t>Fothergilla gardenii</t>
  </si>
  <si>
    <t>Viburnum carlesii 'compacta'</t>
  </si>
  <si>
    <t>Viburnum dentatum</t>
  </si>
  <si>
    <t>Hemerocallis 'Heavenly Angel Ice'</t>
  </si>
  <si>
    <t>Hemerocallis 'Happy Returns'</t>
  </si>
  <si>
    <t>Cast In Place Concrete- Retaining Wall at Access Ramp</t>
  </si>
  <si>
    <t>Bituminous Concrete Parking Lot Paving Repair</t>
  </si>
  <si>
    <t>Seeded Lawn</t>
  </si>
  <si>
    <t>Cast in Place - Concrete Retaining Wall</t>
  </si>
  <si>
    <t>ELECTRICAL</t>
  </si>
  <si>
    <t>05721-8</t>
  </si>
  <si>
    <t>02800-9</t>
  </si>
  <si>
    <t>Canopy Walk Bridge Acrylic Ornaments</t>
  </si>
  <si>
    <t>02467-3</t>
  </si>
  <si>
    <t xml:space="preserve"> Proof Load Test</t>
  </si>
  <si>
    <t>Helical Anchor -  Foundation</t>
  </si>
  <si>
    <t>Mobilization/Demobilization</t>
  </si>
  <si>
    <t xml:space="preserve">Helical Anchor Load Test Compression and Tension </t>
  </si>
  <si>
    <t>Obstruction Removal</t>
  </si>
  <si>
    <t>HR</t>
  </si>
  <si>
    <t>Tree Trimming,10' height</t>
  </si>
  <si>
    <t>Tree Trimming, 10' height above canopy walk</t>
  </si>
  <si>
    <t>Temporary Crane Pad and Crane Access Roadway</t>
  </si>
  <si>
    <t>Granite Curb - New</t>
  </si>
  <si>
    <t>WOOD SITE CONSTRUCTION</t>
  </si>
  <si>
    <t>02555</t>
  </si>
  <si>
    <t>BRICK PAVEMENT</t>
  </si>
  <si>
    <t>Brick Pavement</t>
  </si>
  <si>
    <t xml:space="preserve"> 02555  Subtotal</t>
  </si>
  <si>
    <t>02100-17</t>
  </si>
  <si>
    <t>04400-5</t>
  </si>
  <si>
    <t>Engraved Boulder</t>
  </si>
  <si>
    <t>16000-1</t>
  </si>
  <si>
    <t>16000-2</t>
  </si>
  <si>
    <t>16000-3</t>
  </si>
  <si>
    <t>16000-4</t>
  </si>
  <si>
    <t>16000-5</t>
  </si>
  <si>
    <t>Timeclock</t>
  </si>
  <si>
    <t>Loadcenters</t>
  </si>
  <si>
    <t>Structural Lumber  - Canopy Walk Extension</t>
  </si>
  <si>
    <t>Structural Lumber  - River Bridge</t>
  </si>
  <si>
    <t>06100-4</t>
  </si>
  <si>
    <t>Structural Lumber - Connector</t>
  </si>
  <si>
    <t>Rock Excavation</t>
  </si>
  <si>
    <t>Verification Load Tests</t>
  </si>
  <si>
    <t>STRUCTURAL LUMBER</t>
  </si>
  <si>
    <t>Structural Lumber  - Mattapan Boardwalk</t>
  </si>
  <si>
    <t>FRP DECKING</t>
  </si>
  <si>
    <t>Ipe Timber - Mattapan Boardwalk</t>
  </si>
  <si>
    <t>Obstruction Drilling</t>
  </si>
  <si>
    <t>Signs and Pavement Marking</t>
  </si>
  <si>
    <t xml:space="preserve">Cement Concrete Paving  </t>
  </si>
  <si>
    <t>CEMENT CONCRETE PAVING AND STABILIZED CRUSHED STONE PAVING</t>
  </si>
  <si>
    <t>Canopy Walk Bridge Steel Silhouette</t>
  </si>
  <si>
    <t>02200-2</t>
  </si>
  <si>
    <t>02821-3</t>
  </si>
  <si>
    <t>Granite Pier</t>
  </si>
  <si>
    <t>Betula nigra 'Hertiage' - 8'-10' ht.</t>
  </si>
  <si>
    <t>02930-5</t>
  </si>
  <si>
    <t>02960-6</t>
  </si>
  <si>
    <t>02930-16</t>
  </si>
  <si>
    <t>20930-17</t>
  </si>
  <si>
    <t>02468-5</t>
  </si>
  <si>
    <t>Exploratory Test Pits</t>
  </si>
  <si>
    <t>02500-8</t>
  </si>
  <si>
    <t>Pavement Condition Survey</t>
  </si>
  <si>
    <t>02500-7</t>
  </si>
  <si>
    <t>Conduit and Raceway (EMT)</t>
  </si>
  <si>
    <t>16000-6</t>
  </si>
  <si>
    <t>16000-7</t>
  </si>
  <si>
    <t>16000-8</t>
  </si>
  <si>
    <t>16000-9</t>
  </si>
  <si>
    <t>16000-10</t>
  </si>
  <si>
    <t>16000-11</t>
  </si>
  <si>
    <t>16000-12</t>
  </si>
  <si>
    <t>Conduit and Raceway (RMC)</t>
  </si>
  <si>
    <t>Conduit and Raceway (RNC/PVC)</t>
  </si>
  <si>
    <t>Wires</t>
  </si>
  <si>
    <t>Lighting Fixtures RB-1</t>
  </si>
  <si>
    <t>Lighting Fixtures RG-1</t>
  </si>
  <si>
    <t>Handholes</t>
  </si>
  <si>
    <t>Photocell</t>
  </si>
  <si>
    <t>Low Voltage Transformer for RB-1</t>
  </si>
  <si>
    <t>Low Voltage Transformer for RG-1</t>
  </si>
  <si>
    <t>Milling and Overlay for Repair of Construction Access (Add Alt 1)</t>
  </si>
  <si>
    <t xml:space="preserve">    Stone Block Wall (ADD ALT 2)</t>
  </si>
  <si>
    <t>Northern</t>
  </si>
  <si>
    <t>McCourt</t>
  </si>
  <si>
    <t>SPS</t>
  </si>
  <si>
    <t>S&amp;R</t>
  </si>
  <si>
    <t>Gioioso</t>
  </si>
  <si>
    <t>D'Allessandro</t>
  </si>
  <si>
    <t>02959-1</t>
  </si>
  <si>
    <t>Television Inspection</t>
  </si>
  <si>
    <t>TELEVISION INSPECTION</t>
  </si>
  <si>
    <t>02959</t>
  </si>
  <si>
    <t>Add Alt 1</t>
  </si>
  <si>
    <t>Add Alt 2</t>
  </si>
  <si>
    <t>Wes</t>
  </si>
  <si>
    <t>Zoppo</t>
  </si>
  <si>
    <t>A.A. Will</t>
  </si>
  <si>
    <t>Earthwork - Structures</t>
  </si>
  <si>
    <t>02200-7</t>
  </si>
  <si>
    <t xml:space="preserve">    Earthwork - Site</t>
  </si>
  <si>
    <t>Unit Price</t>
  </si>
  <si>
    <t>Total</t>
  </si>
  <si>
    <t>CSS ESTIMATE</t>
  </si>
  <si>
    <t>CANVASS OF BIDS</t>
  </si>
  <si>
    <t>2014.10.30</t>
  </si>
  <si>
    <t>Bid Average</t>
  </si>
  <si>
    <t>Min Bid</t>
  </si>
  <si>
    <t>Max Bid</t>
  </si>
  <si>
    <t>Strip &amp; Stockpile Topsoil</t>
  </si>
  <si>
    <t>Sedimentation &amp; Erosion Control</t>
  </si>
  <si>
    <t>Clearning &amp; Grubbing</t>
  </si>
  <si>
    <t>Concrete Pavement Removal</t>
  </si>
  <si>
    <t>Construction Fencing</t>
  </si>
  <si>
    <t xml:space="preserve">    Earthwork</t>
  </si>
  <si>
    <t>Excavation</t>
  </si>
  <si>
    <t>3/4 inch Crushed Stone</t>
  </si>
  <si>
    <t xml:space="preserve">Gravel Borrow </t>
  </si>
  <si>
    <t>Dense Graded Crushed Stone</t>
  </si>
  <si>
    <t xml:space="preserve">    Ordinary Borrow</t>
  </si>
  <si>
    <t xml:space="preserve">CEMENT CONCRETE PAVING </t>
  </si>
  <si>
    <t>Clean Cement Concrete Paving</t>
  </si>
  <si>
    <t>02730 Subtotal</t>
  </si>
  <si>
    <t>Refurbish CLF</t>
  </si>
  <si>
    <t>02880</t>
  </si>
  <si>
    <t>SITE FURNISHINGS</t>
  </si>
  <si>
    <t>02880-1</t>
  </si>
  <si>
    <t>02880-3</t>
  </si>
  <si>
    <t xml:space="preserve"> 02880  Subtotal</t>
  </si>
  <si>
    <t>02881</t>
  </si>
  <si>
    <t>PLAY STRUCTURE INSTALLATION</t>
  </si>
  <si>
    <t>Play Structure Installation</t>
  </si>
  <si>
    <t>02882</t>
  </si>
  <si>
    <t>02882-2</t>
  </si>
  <si>
    <t>02882-1</t>
  </si>
  <si>
    <t xml:space="preserve"> 02882 Subtotal</t>
  </si>
  <si>
    <t>Loam &amp; Seed</t>
  </si>
  <si>
    <t>ADD ALTERNATE #1</t>
  </si>
  <si>
    <t xml:space="preserve">Root Pruning </t>
  </si>
  <si>
    <t>02730-3</t>
  </si>
  <si>
    <t>02750</t>
  </si>
  <si>
    <t>02750-1</t>
  </si>
  <si>
    <t>02750-2</t>
  </si>
  <si>
    <t>Pavement Markings</t>
  </si>
  <si>
    <t>BITUMINOUS CONCRETE PAVING</t>
  </si>
  <si>
    <t>Bit. Concrete Paving</t>
  </si>
  <si>
    <t>02770</t>
  </si>
  <si>
    <t>04060</t>
  </si>
  <si>
    <t>GRANITE CURB</t>
  </si>
  <si>
    <t>02770-1</t>
  </si>
  <si>
    <t>Parking Sign</t>
  </si>
  <si>
    <t>PARKING SIGNS</t>
  </si>
  <si>
    <t>04060-1</t>
  </si>
  <si>
    <t>ADD ALT #1 Subtotal</t>
  </si>
  <si>
    <t>02880-4</t>
  </si>
  <si>
    <t>Total (Base Bid)</t>
  </si>
  <si>
    <t xml:space="preserve">Cement Concrete Paving </t>
  </si>
  <si>
    <t>Radial Granite Curb</t>
  </si>
  <si>
    <t>ADA Warning Tile</t>
  </si>
  <si>
    <t>Seating Boulder</t>
  </si>
  <si>
    <t>Sandblasted Graphic on Seating Boulder</t>
  </si>
  <si>
    <t>02880-2</t>
  </si>
  <si>
    <t>Refinish and Install Existing Steel Bench on Existing Pavement</t>
  </si>
  <si>
    <t xml:space="preserve">Refinish &amp; Install Existing Steel Bench on New Pavement </t>
  </si>
  <si>
    <t>02880-5</t>
  </si>
  <si>
    <t>Cleaning Concrete Monument with Bronze Plaque</t>
  </si>
  <si>
    <t>02881-1</t>
  </si>
  <si>
    <t>Wood Fiber</t>
  </si>
  <si>
    <t>Geotextile</t>
  </si>
  <si>
    <t>02882-3</t>
  </si>
  <si>
    <t>Resilient Free-standing Tile Installation</t>
  </si>
  <si>
    <t>02883</t>
  </si>
  <si>
    <t>PERMEABLE PIP SURFACING</t>
  </si>
  <si>
    <t>02883-1</t>
  </si>
  <si>
    <t>Permeable PIP Surfacing</t>
  </si>
  <si>
    <t>02884</t>
  </si>
  <si>
    <t>02884-1</t>
  </si>
  <si>
    <t>Sloped Polyurethane Safety Surfacing</t>
  </si>
  <si>
    <t>02884-2</t>
  </si>
  <si>
    <t xml:space="preserve"> 02884 Subtotal</t>
  </si>
  <si>
    <t xml:space="preserve"> 02883 Subtotal</t>
  </si>
  <si>
    <t>02940-2</t>
  </si>
  <si>
    <t>Lawn Restoration</t>
  </si>
  <si>
    <t>POURED IN PLACE CONCRETE</t>
  </si>
  <si>
    <t>Poured-in-Place Concrete Play Edge</t>
  </si>
  <si>
    <t>04060 Subtotal</t>
  </si>
  <si>
    <t>05570</t>
  </si>
  <si>
    <t>FENCING</t>
  </si>
  <si>
    <t>05570-1</t>
  </si>
  <si>
    <t>Steel Picket Railing Panels &amp; Pedestrian Gate</t>
  </si>
  <si>
    <t>05570 Subtotal</t>
  </si>
  <si>
    <t>05570-2</t>
  </si>
  <si>
    <t>Gazebo Refinishing</t>
  </si>
  <si>
    <t>02750 Subtotal</t>
  </si>
  <si>
    <t>02770 Subtotal</t>
  </si>
  <si>
    <t>LOAM AND SEED</t>
  </si>
  <si>
    <t>Loam and Seed</t>
  </si>
  <si>
    <t>Air Spading</t>
  </si>
  <si>
    <t>Bituminous Concrete Pavement Removal</t>
  </si>
  <si>
    <t xml:space="preserve"> 02881  Subtotal</t>
  </si>
  <si>
    <t>Lawrence, MA</t>
  </si>
  <si>
    <t>Lawrence Heritage Playground</t>
  </si>
  <si>
    <t>price source</t>
  </si>
  <si>
    <t>neponset</t>
  </si>
  <si>
    <t>riverside</t>
  </si>
  <si>
    <t>eliot</t>
  </si>
  <si>
    <t>New Whitney 3</t>
  </si>
  <si>
    <t>Overall Total (Base Bid +Add Alt. #1)</t>
  </si>
  <si>
    <t>Sand Surfacing Removal</t>
  </si>
  <si>
    <t>Play Structure Removal</t>
  </si>
  <si>
    <t>Granite Curbing Removal</t>
  </si>
  <si>
    <t>Green Acres</t>
  </si>
  <si>
    <t>NELM Corp.</t>
  </si>
  <si>
    <t>TASCO</t>
  </si>
  <si>
    <t>2017.04.26</t>
  </si>
  <si>
    <t>PLAY SURFACING</t>
  </si>
  <si>
    <t>SLOPED POLYURETHANE SAFETY SURFACING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</si>
</sst>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9"/>
      <color theme="0" tint="-0.34998626667073579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u val="singleAccounting"/>
      <sz val="10"/>
      <name val="Times New Roman"/>
      <family val="1"/>
    </font>
    <font>
      <b/>
      <sz val="12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/>
    <xf numFmtId="0" fontId="2" fillId="0" borderId="0" xfId="0" applyFont="1" applyBorder="1"/>
    <xf numFmtId="7" fontId="2" fillId="0" borderId="0" xfId="2" applyNumberFormat="1" applyFont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5" fillId="0" borderId="1" xfId="0" applyFont="1" applyFill="1" applyBorder="1"/>
    <xf numFmtId="0" fontId="3" fillId="0" borderId="0" xfId="0" applyFont="1" applyFill="1" applyBorder="1"/>
    <xf numFmtId="44" fontId="2" fillId="0" borderId="0" xfId="2" applyFont="1"/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0" fontId="6" fillId="0" borderId="3" xfId="0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1"/>
    </xf>
    <xf numFmtId="0" fontId="8" fillId="0" borderId="3" xfId="0" applyFont="1" applyFill="1" applyBorder="1"/>
    <xf numFmtId="0" fontId="8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Fill="1" applyBorder="1"/>
    <xf numFmtId="0" fontId="2" fillId="0" borderId="3" xfId="0" applyFont="1" applyBorder="1" applyAlignment="1">
      <alignment horizontal="right"/>
    </xf>
    <xf numFmtId="0" fontId="8" fillId="0" borderId="3" xfId="0" applyFont="1" applyFill="1" applyBorder="1" applyAlignment="1">
      <alignment horizontal="left" indent="1"/>
    </xf>
    <xf numFmtId="0" fontId="2" fillId="0" borderId="3" xfId="0" applyFont="1" applyBorder="1"/>
    <xf numFmtId="0" fontId="4" fillId="0" borderId="3" xfId="0" applyFont="1" applyFill="1" applyBorder="1"/>
    <xf numFmtId="0" fontId="2" fillId="0" borderId="0" xfId="0" applyFont="1" applyFill="1" applyBorder="1" applyAlignment="1">
      <alignment horizontal="right"/>
    </xf>
    <xf numFmtId="44" fontId="7" fillId="0" borderId="1" xfId="2" applyFont="1" applyFill="1" applyBorder="1"/>
    <xf numFmtId="44" fontId="7" fillId="0" borderId="0" xfId="2" applyFont="1" applyFill="1" applyBorder="1"/>
    <xf numFmtId="0" fontId="0" fillId="0" borderId="0" xfId="0" applyFill="1"/>
    <xf numFmtId="0" fontId="2" fillId="3" borderId="0" xfId="0" applyFont="1" applyFill="1"/>
    <xf numFmtId="42" fontId="2" fillId="0" borderId="0" xfId="0" applyNumberFormat="1" applyFont="1"/>
    <xf numFmtId="42" fontId="7" fillId="0" borderId="1" xfId="0" applyNumberFormat="1" applyFont="1" applyBorder="1"/>
    <xf numFmtId="42" fontId="7" fillId="0" borderId="0" xfId="0" applyNumberFormat="1" applyFont="1" applyBorder="1"/>
    <xf numFmtId="42" fontId="4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/>
    <xf numFmtId="2" fontId="6" fillId="0" borderId="0" xfId="0" applyNumberFormat="1" applyFont="1" applyFill="1" applyBorder="1"/>
    <xf numFmtId="0" fontId="2" fillId="0" borderId="0" xfId="0" applyFont="1"/>
    <xf numFmtId="0" fontId="8" fillId="0" borderId="0" xfId="0" applyFont="1" applyFill="1" applyBorder="1" applyAlignment="1">
      <alignment horizontal="right"/>
    </xf>
    <xf numFmtId="0" fontId="2" fillId="0" borderId="0" xfId="0" applyFont="1"/>
    <xf numFmtId="7" fontId="2" fillId="0" borderId="0" xfId="2" applyNumberFormat="1" applyFont="1"/>
    <xf numFmtId="0" fontId="2" fillId="0" borderId="0" xfId="0" applyFont="1" applyFill="1"/>
    <xf numFmtId="0" fontId="8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right"/>
    </xf>
    <xf numFmtId="0" fontId="6" fillId="5" borderId="3" xfId="0" applyFont="1" applyFill="1" applyBorder="1"/>
    <xf numFmtId="0" fontId="6" fillId="5" borderId="3" xfId="0" applyFont="1" applyFill="1" applyBorder="1" applyAlignment="1">
      <alignment horizontal="right"/>
    </xf>
    <xf numFmtId="0" fontId="2" fillId="0" borderId="0" xfId="0" applyFo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164" fontId="6" fillId="6" borderId="0" xfId="0" applyNumberFormat="1" applyFont="1" applyFill="1" applyBorder="1"/>
    <xf numFmtId="0" fontId="6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left" indent="1"/>
    </xf>
    <xf numFmtId="164" fontId="6" fillId="6" borderId="0" xfId="0" applyNumberFormat="1" applyFont="1" applyFill="1" applyBorder="1" applyAlignment="1">
      <alignment horizontal="right"/>
    </xf>
    <xf numFmtId="44" fontId="2" fillId="0" borderId="0" xfId="0" applyNumberFormat="1" applyFont="1" applyFill="1"/>
    <xf numFmtId="44" fontId="2" fillId="0" borderId="0" xfId="0" applyNumberFormat="1" applyFont="1"/>
    <xf numFmtId="44" fontId="2" fillId="0" borderId="0" xfId="2" applyNumberFormat="1" applyFont="1"/>
    <xf numFmtId="44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 horizontal="left"/>
    </xf>
    <xf numFmtId="44" fontId="2" fillId="0" borderId="0" xfId="2" applyNumberFormat="1" applyFont="1" applyFill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6" fillId="0" borderId="3" xfId="1" applyNumberFormat="1" applyFont="1" applyFill="1" applyBorder="1"/>
    <xf numFmtId="44" fontId="6" fillId="0" borderId="3" xfId="0" applyNumberFormat="1" applyFont="1" applyFill="1" applyBorder="1"/>
    <xf numFmtId="44" fontId="6" fillId="0" borderId="0" xfId="2" applyNumberFormat="1" applyFont="1" applyFill="1" applyBorder="1" applyAlignment="1">
      <alignment horizontal="right"/>
    </xf>
    <xf numFmtId="44" fontId="8" fillId="0" borderId="0" xfId="2" applyNumberFormat="1" applyFont="1" applyFill="1" applyBorder="1"/>
    <xf numFmtId="44" fontId="6" fillId="0" borderId="0" xfId="2" applyNumberFormat="1" applyFont="1" applyFill="1" applyBorder="1"/>
    <xf numFmtId="44" fontId="6" fillId="0" borderId="0" xfId="2" applyNumberFormat="1" applyFont="1" applyBorder="1" applyAlignment="1">
      <alignment horizontal="right"/>
    </xf>
    <xf numFmtId="44" fontId="6" fillId="5" borderId="3" xfId="1" applyNumberFormat="1" applyFont="1" applyFill="1" applyBorder="1"/>
    <xf numFmtId="44" fontId="6" fillId="5" borderId="3" xfId="0" applyNumberFormat="1" applyFont="1" applyFill="1" applyBorder="1"/>
    <xf numFmtId="44" fontId="6" fillId="0" borderId="0" xfId="0" applyNumberFormat="1" applyFont="1" applyFill="1" applyBorder="1" applyAlignment="1">
      <alignment horizontal="right"/>
    </xf>
    <xf numFmtId="44" fontId="6" fillId="0" borderId="0" xfId="0" applyNumberFormat="1" applyFont="1" applyBorder="1" applyAlignment="1">
      <alignment horizontal="right"/>
    </xf>
    <xf numFmtId="44" fontId="13" fillId="0" borderId="0" xfId="2" applyNumberFormat="1" applyFont="1" applyFill="1" applyBorder="1" applyAlignment="1">
      <alignment horizontal="right"/>
    </xf>
    <xf numFmtId="44" fontId="6" fillId="0" borderId="0" xfId="1" applyNumberFormat="1" applyFont="1" applyFill="1" applyBorder="1"/>
    <xf numFmtId="44" fontId="8" fillId="0" borderId="3" xfId="0" applyNumberFormat="1" applyFont="1" applyFill="1" applyBorder="1" applyAlignment="1">
      <alignment horizontal="right"/>
    </xf>
    <xf numFmtId="44" fontId="8" fillId="5" borderId="3" xfId="0" applyNumberFormat="1" applyFont="1" applyFill="1" applyBorder="1" applyAlignment="1">
      <alignment horizontal="right"/>
    </xf>
    <xf numFmtId="44" fontId="6" fillId="0" borderId="3" xfId="2" applyNumberFormat="1" applyFont="1" applyFill="1" applyBorder="1"/>
    <xf numFmtId="44" fontId="6" fillId="0" borderId="3" xfId="2" applyNumberFormat="1" applyFont="1" applyFill="1" applyBorder="1" applyAlignment="1">
      <alignment horizontal="right"/>
    </xf>
    <xf numFmtId="44" fontId="8" fillId="0" borderId="0" xfId="2" applyNumberFormat="1" applyFont="1" applyFill="1" applyBorder="1" applyAlignment="1">
      <alignment horizontal="right"/>
    </xf>
    <xf numFmtId="44" fontId="2" fillId="0" borderId="3" xfId="2" applyNumberFormat="1" applyFont="1" applyFill="1" applyBorder="1"/>
    <xf numFmtId="44" fontId="2" fillId="0" borderId="3" xfId="0" applyNumberFormat="1" applyFont="1" applyBorder="1"/>
    <xf numFmtId="44" fontId="2" fillId="0" borderId="0" xfId="2" applyNumberFormat="1" applyFont="1" applyFill="1" applyBorder="1"/>
    <xf numFmtId="44" fontId="2" fillId="0" borderId="0" xfId="0" applyNumberFormat="1" applyFont="1" applyBorder="1"/>
    <xf numFmtId="44" fontId="2" fillId="0" borderId="0" xfId="2" applyNumberFormat="1" applyFont="1" applyFill="1"/>
    <xf numFmtId="44" fontId="5" fillId="0" borderId="0" xfId="2" applyNumberFormat="1" applyFont="1"/>
    <xf numFmtId="42" fontId="6" fillId="6" borderId="0" xfId="2" applyNumberFormat="1" applyFont="1" applyFill="1" applyBorder="1"/>
    <xf numFmtId="42" fontId="6" fillId="6" borderId="0" xfId="2" applyNumberFormat="1" applyFont="1" applyFill="1" applyBorder="1" applyAlignment="1">
      <alignment horizontal="right"/>
    </xf>
    <xf numFmtId="3" fontId="6" fillId="6" borderId="0" xfId="0" applyNumberFormat="1" applyFont="1" applyFill="1" applyBorder="1" applyAlignment="1">
      <alignment horizontal="right"/>
    </xf>
    <xf numFmtId="0" fontId="8" fillId="7" borderId="3" xfId="0" applyFont="1" applyFill="1" applyBorder="1" applyAlignment="1">
      <alignment horizontal="left"/>
    </xf>
    <xf numFmtId="0" fontId="6" fillId="7" borderId="3" xfId="0" applyFont="1" applyFill="1" applyBorder="1"/>
    <xf numFmtId="0" fontId="6" fillId="7" borderId="3" xfId="0" applyFont="1" applyFill="1" applyBorder="1" applyAlignment="1">
      <alignment horizontal="right"/>
    </xf>
    <xf numFmtId="44" fontId="6" fillId="7" borderId="3" xfId="2" applyNumberFormat="1" applyFont="1" applyFill="1" applyBorder="1"/>
    <xf numFmtId="44" fontId="6" fillId="7" borderId="3" xfId="2" applyNumberFormat="1" applyFont="1" applyFill="1" applyBorder="1" applyAlignment="1">
      <alignment horizontal="right"/>
    </xf>
    <xf numFmtId="0" fontId="8" fillId="7" borderId="3" xfId="0" applyFont="1" applyFill="1" applyBorder="1"/>
    <xf numFmtId="44" fontId="8" fillId="7" borderId="3" xfId="0" applyNumberFormat="1" applyFont="1" applyFill="1" applyBorder="1"/>
    <xf numFmtId="44" fontId="6" fillId="7" borderId="3" xfId="0" applyNumberFormat="1" applyFont="1" applyFill="1" applyBorder="1" applyAlignment="1">
      <alignment horizontal="right"/>
    </xf>
    <xf numFmtId="44" fontId="6" fillId="7" borderId="3" xfId="0" applyNumberFormat="1" applyFont="1" applyFill="1" applyBorder="1"/>
    <xf numFmtId="0" fontId="2" fillId="7" borderId="3" xfId="0" applyFont="1" applyFill="1" applyBorder="1"/>
    <xf numFmtId="44" fontId="2" fillId="7" borderId="3" xfId="0" applyNumberFormat="1" applyFont="1" applyFill="1" applyBorder="1"/>
    <xf numFmtId="0" fontId="4" fillId="7" borderId="3" xfId="0" applyFont="1" applyFill="1" applyBorder="1" applyAlignment="1">
      <alignment horizontal="right"/>
    </xf>
    <xf numFmtId="44" fontId="4" fillId="7" borderId="3" xfId="2" applyNumberFormat="1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44" fontId="6" fillId="0" borderId="0" xfId="0" applyNumberFormat="1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right"/>
    </xf>
    <xf numFmtId="44" fontId="6" fillId="6" borderId="0" xfId="2" applyNumberFormat="1" applyFont="1" applyFill="1" applyBorder="1" applyAlignment="1">
      <alignment horizontal="right"/>
    </xf>
    <xf numFmtId="42" fontId="6" fillId="0" borderId="0" xfId="2" applyNumberFormat="1" applyFont="1" applyFill="1" applyBorder="1" applyAlignment="1">
      <alignment horizontal="right"/>
    </xf>
    <xf numFmtId="44" fontId="7" fillId="0" borderId="0" xfId="2" applyNumberFormat="1" applyFont="1" applyFill="1"/>
    <xf numFmtId="44" fontId="2" fillId="0" borderId="0" xfId="0" applyNumberFormat="1" applyFont="1" applyFill="1" applyAlignment="1">
      <alignment horizontal="left"/>
    </xf>
    <xf numFmtId="44" fontId="4" fillId="0" borderId="0" xfId="2" applyNumberFormat="1" applyFont="1" applyFill="1" applyBorder="1" applyAlignment="1">
      <alignment horizontal="right"/>
    </xf>
    <xf numFmtId="44" fontId="2" fillId="0" borderId="0" xfId="0" applyNumberFormat="1" applyFont="1" applyFill="1" applyBorder="1"/>
    <xf numFmtId="44" fontId="4" fillId="0" borderId="0" xfId="2" applyNumberFormat="1" applyFont="1" applyFill="1" applyBorder="1"/>
    <xf numFmtId="44" fontId="1" fillId="0" borderId="0" xfId="0" applyNumberFormat="1" applyFont="1" applyFill="1"/>
    <xf numFmtId="0" fontId="4" fillId="0" borderId="7" xfId="0" applyFont="1" applyBorder="1" applyAlignment="1">
      <alignment wrapText="1"/>
    </xf>
    <xf numFmtId="0" fontId="4" fillId="0" borderId="0" xfId="0" applyFont="1" applyBorder="1"/>
    <xf numFmtId="0" fontId="2" fillId="0" borderId="7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44" fontId="13" fillId="0" borderId="0" xfId="2" applyNumberFormat="1" applyFont="1" applyFill="1" applyBorder="1"/>
    <xf numFmtId="3" fontId="8" fillId="0" borderId="0" xfId="0" applyNumberFormat="1" applyFont="1" applyFill="1" applyBorder="1"/>
    <xf numFmtId="0" fontId="6" fillId="0" borderId="7" xfId="0" applyFont="1" applyBorder="1" applyAlignment="1">
      <alignment horizontal="right"/>
    </xf>
    <xf numFmtId="49" fontId="8" fillId="5" borderId="10" xfId="0" applyNumberFormat="1" applyFont="1" applyFill="1" applyBorder="1" applyAlignment="1">
      <alignment horizontal="right"/>
    </xf>
    <xf numFmtId="0" fontId="6" fillId="6" borderId="7" xfId="0" applyFont="1" applyFill="1" applyBorder="1" applyAlignment="1">
      <alignment horizontal="right"/>
    </xf>
    <xf numFmtId="0" fontId="6" fillId="0" borderId="0" xfId="0" applyFont="1" applyBorder="1"/>
    <xf numFmtId="0" fontId="13" fillId="0" borderId="0" xfId="0" applyFont="1" applyFill="1" applyBorder="1"/>
    <xf numFmtId="3" fontId="6" fillId="0" borderId="0" xfId="0" applyNumberFormat="1" applyFont="1" applyFill="1" applyBorder="1"/>
    <xf numFmtId="0" fontId="6" fillId="4" borderId="7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 indent="1"/>
    </xf>
    <xf numFmtId="165" fontId="6" fillId="4" borderId="0" xfId="0" applyNumberFormat="1" applyFont="1" applyFill="1" applyBorder="1"/>
    <xf numFmtId="44" fontId="6" fillId="4" borderId="0" xfId="2" applyNumberFormat="1" applyFont="1" applyFill="1" applyBorder="1"/>
    <xf numFmtId="44" fontId="6" fillId="4" borderId="0" xfId="2" applyNumberFormat="1" applyFont="1" applyFill="1" applyBorder="1" applyAlignment="1">
      <alignment horizontal="right"/>
    </xf>
    <xf numFmtId="0" fontId="6" fillId="6" borderId="0" xfId="0" applyFont="1" applyFill="1" applyBorder="1"/>
    <xf numFmtId="3" fontId="6" fillId="6" borderId="0" xfId="0" applyNumberFormat="1" applyFont="1" applyFill="1" applyBorder="1"/>
    <xf numFmtId="44" fontId="6" fillId="6" borderId="0" xfId="2" applyNumberFormat="1" applyFont="1" applyFill="1" applyBorder="1"/>
    <xf numFmtId="3" fontId="6" fillId="4" borderId="0" xfId="0" applyNumberFormat="1" applyFont="1" applyFill="1" applyBorder="1"/>
    <xf numFmtId="49" fontId="8" fillId="7" borderId="10" xfId="0" applyNumberFormat="1" applyFont="1" applyFill="1" applyBorder="1" applyAlignment="1">
      <alignment horizontal="right"/>
    </xf>
    <xf numFmtId="44" fontId="6" fillId="0" borderId="0" xfId="1" applyNumberFormat="1" applyFont="1" applyFill="1" applyBorder="1" applyAlignment="1">
      <alignment horizontal="right"/>
    </xf>
    <xf numFmtId="0" fontId="2" fillId="0" borderId="9" xfId="0" applyFont="1" applyFill="1" applyBorder="1"/>
    <xf numFmtId="44" fontId="10" fillId="0" borderId="9" xfId="0" applyNumberFormat="1" applyFont="1" applyFill="1" applyBorder="1"/>
    <xf numFmtId="0" fontId="2" fillId="0" borderId="7" xfId="0" applyFont="1" applyFill="1" applyBorder="1" applyAlignment="1">
      <alignment horizontal="right"/>
    </xf>
    <xf numFmtId="44" fontId="2" fillId="0" borderId="9" xfId="0" applyNumberFormat="1" applyFont="1" applyFill="1" applyBorder="1"/>
    <xf numFmtId="0" fontId="6" fillId="7" borderId="10" xfId="0" quotePrefix="1" applyFont="1" applyFill="1" applyBorder="1" applyAlignment="1">
      <alignment horizontal="right"/>
    </xf>
    <xf numFmtId="44" fontId="4" fillId="0" borderId="9" xfId="2" applyNumberFormat="1" applyFont="1" applyFill="1" applyBorder="1"/>
    <xf numFmtId="0" fontId="8" fillId="7" borderId="10" xfId="0" quotePrefix="1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44" fontId="2" fillId="4" borderId="0" xfId="2" applyNumberFormat="1" applyFont="1" applyFill="1" applyBorder="1"/>
    <xf numFmtId="44" fontId="2" fillId="4" borderId="0" xfId="0" applyNumberFormat="1" applyFont="1" applyFill="1" applyBorder="1"/>
    <xf numFmtId="0" fontId="2" fillId="0" borderId="7" xfId="0" applyFont="1" applyFill="1" applyBorder="1"/>
    <xf numFmtId="0" fontId="6" fillId="0" borderId="7" xfId="0" quotePrefix="1" applyFont="1" applyFill="1" applyBorder="1" applyAlignment="1">
      <alignment horizontal="right"/>
    </xf>
    <xf numFmtId="44" fontId="14" fillId="0" borderId="0" xfId="2" applyFont="1" applyFill="1" applyBorder="1" applyAlignment="1">
      <alignment horizontal="right"/>
    </xf>
    <xf numFmtId="44" fontId="6" fillId="0" borderId="0" xfId="2" applyFont="1" applyBorder="1" applyAlignment="1">
      <alignment horizontal="right"/>
    </xf>
    <xf numFmtId="42" fontId="2" fillId="0" borderId="0" xfId="2" applyNumberFormat="1" applyFont="1" applyFill="1" applyBorder="1"/>
    <xf numFmtId="42" fontId="2" fillId="0" borderId="0" xfId="0" applyNumberFormat="1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3" xfId="0" applyFont="1" applyFill="1" applyBorder="1"/>
    <xf numFmtId="42" fontId="2" fillId="0" borderId="3" xfId="0" applyNumberFormat="1" applyFont="1" applyBorder="1"/>
    <xf numFmtId="44" fontId="2" fillId="0" borderId="7" xfId="2" applyNumberFormat="1" applyFont="1" applyFill="1" applyBorder="1"/>
    <xf numFmtId="44" fontId="16" fillId="0" borderId="7" xfId="0" applyNumberFormat="1" applyFont="1" applyFill="1" applyBorder="1" applyAlignment="1">
      <alignment horizontal="center"/>
    </xf>
    <xf numFmtId="44" fontId="16" fillId="0" borderId="0" xfId="0" applyNumberFormat="1" applyFont="1" applyFill="1" applyBorder="1" applyAlignment="1">
      <alignment horizontal="center"/>
    </xf>
    <xf numFmtId="44" fontId="16" fillId="0" borderId="9" xfId="0" applyNumberFormat="1" applyFont="1" applyFill="1" applyBorder="1" applyAlignment="1">
      <alignment horizontal="center"/>
    </xf>
    <xf numFmtId="44" fontId="6" fillId="0" borderId="7" xfId="2" applyNumberFormat="1" applyFont="1" applyFill="1" applyBorder="1"/>
    <xf numFmtId="44" fontId="2" fillId="0" borderId="9" xfId="2" applyNumberFormat="1" applyFont="1" applyFill="1" applyBorder="1"/>
    <xf numFmtId="44" fontId="4" fillId="0" borderId="0" xfId="0" applyNumberFormat="1" applyFont="1" applyFill="1" applyBorder="1"/>
    <xf numFmtId="44" fontId="6" fillId="0" borderId="7" xfId="0" applyNumberFormat="1" applyFont="1" applyFill="1" applyBorder="1"/>
    <xf numFmtId="44" fontId="2" fillId="0" borderId="7" xfId="0" applyNumberFormat="1" applyFont="1" applyFill="1" applyBorder="1"/>
    <xf numFmtId="44" fontId="4" fillId="0" borderId="9" xfId="0" applyNumberFormat="1" applyFont="1" applyFill="1" applyBorder="1"/>
    <xf numFmtId="44" fontId="6" fillId="0" borderId="7" xfId="0" applyNumberFormat="1" applyFont="1" applyFill="1" applyBorder="1" applyAlignment="1">
      <alignment horizontal="right"/>
    </xf>
    <xf numFmtId="44" fontId="6" fillId="0" borderId="7" xfId="2" applyNumberFormat="1" applyFont="1" applyFill="1" applyBorder="1" applyAlignment="1">
      <alignment horizontal="right"/>
    </xf>
    <xf numFmtId="44" fontId="4" fillId="8" borderId="9" xfId="2" applyNumberFormat="1" applyFont="1" applyFill="1" applyBorder="1"/>
    <xf numFmtId="44" fontId="4" fillId="0" borderId="9" xfId="2" applyNumberFormat="1" applyFont="1" applyFill="1" applyBorder="1" applyAlignment="1">
      <alignment horizontal="right"/>
    </xf>
    <xf numFmtId="44" fontId="2" fillId="0" borderId="7" xfId="2" applyNumberFormat="1" applyFont="1" applyFill="1" applyBorder="1" applyAlignment="1">
      <alignment horizontal="right"/>
    </xf>
    <xf numFmtId="44" fontId="4" fillId="8" borderId="9" xfId="2" applyNumberFormat="1" applyFont="1" applyFill="1" applyBorder="1" applyAlignment="1">
      <alignment horizontal="right"/>
    </xf>
    <xf numFmtId="44" fontId="2" fillId="0" borderId="9" xfId="0" applyNumberFormat="1" applyFont="1" applyBorder="1"/>
    <xf numFmtId="44" fontId="7" fillId="0" borderId="7" xfId="2" applyNumberFormat="1" applyFont="1" applyFill="1" applyBorder="1"/>
    <xf numFmtId="44" fontId="2" fillId="0" borderId="10" xfId="2" applyNumberFormat="1" applyFont="1" applyFill="1" applyBorder="1"/>
    <xf numFmtId="44" fontId="2" fillId="0" borderId="3" xfId="0" applyNumberFormat="1" applyFont="1" applyFill="1" applyBorder="1"/>
    <xf numFmtId="44" fontId="2" fillId="0" borderId="11" xfId="0" applyNumberFormat="1" applyFont="1" applyBorder="1"/>
    <xf numFmtId="44" fontId="2" fillId="0" borderId="13" xfId="2" applyNumberFormat="1" applyFont="1" applyFill="1" applyBorder="1"/>
    <xf numFmtId="44" fontId="16" fillId="0" borderId="13" xfId="0" applyNumberFormat="1" applyFont="1" applyFill="1" applyBorder="1" applyAlignment="1">
      <alignment horizontal="center"/>
    </xf>
    <xf numFmtId="44" fontId="4" fillId="8" borderId="13" xfId="2" applyNumberFormat="1" applyFont="1" applyFill="1" applyBorder="1"/>
    <xf numFmtId="44" fontId="4" fillId="0" borderId="13" xfId="2" applyNumberFormat="1" applyFont="1" applyFill="1" applyBorder="1"/>
    <xf numFmtId="44" fontId="2" fillId="0" borderId="13" xfId="0" applyNumberFormat="1" applyFont="1" applyFill="1" applyBorder="1"/>
    <xf numFmtId="44" fontId="4" fillId="8" borderId="13" xfId="0" applyNumberFormat="1" applyFont="1" applyFill="1" applyBorder="1"/>
    <xf numFmtId="44" fontId="4" fillId="0" borderId="13" xfId="2" applyNumberFormat="1" applyFont="1" applyFill="1" applyBorder="1" applyAlignment="1">
      <alignment horizontal="right"/>
    </xf>
    <xf numFmtId="44" fontId="2" fillId="0" borderId="13" xfId="2" applyNumberFormat="1" applyFont="1" applyFill="1" applyBorder="1" applyAlignment="1">
      <alignment horizontal="right"/>
    </xf>
    <xf numFmtId="44" fontId="4" fillId="0" borderId="13" xfId="0" applyNumberFormat="1" applyFont="1" applyFill="1" applyBorder="1"/>
    <xf numFmtId="44" fontId="3" fillId="0" borderId="13" xfId="2" applyNumberFormat="1" applyFont="1" applyFill="1" applyBorder="1"/>
    <xf numFmtId="44" fontId="2" fillId="0" borderId="14" xfId="2" applyNumberFormat="1" applyFont="1" applyFill="1" applyBorder="1"/>
    <xf numFmtId="44" fontId="2" fillId="0" borderId="15" xfId="2" applyNumberFormat="1" applyFont="1" applyFill="1" applyBorder="1"/>
    <xf numFmtId="44" fontId="16" fillId="0" borderId="15" xfId="0" applyNumberFormat="1" applyFont="1" applyFill="1" applyBorder="1" applyAlignment="1">
      <alignment horizontal="center"/>
    </xf>
    <xf numFmtId="44" fontId="4" fillId="0" borderId="15" xfId="2" applyNumberFormat="1" applyFont="1" applyFill="1" applyBorder="1"/>
    <xf numFmtId="44" fontId="4" fillId="3" borderId="13" xfId="2" applyNumberFormat="1" applyFont="1" applyFill="1" applyBorder="1"/>
    <xf numFmtId="44" fontId="2" fillId="0" borderId="15" xfId="0" applyNumberFormat="1" applyFont="1" applyFill="1" applyBorder="1"/>
    <xf numFmtId="44" fontId="4" fillId="0" borderId="15" xfId="0" applyNumberFormat="1" applyFont="1" applyFill="1" applyBorder="1"/>
    <xf numFmtId="44" fontId="4" fillId="3" borderId="13" xfId="0" applyNumberFormat="1" applyFont="1" applyFill="1" applyBorder="1"/>
    <xf numFmtId="44" fontId="4" fillId="0" borderId="15" xfId="2" applyNumberFormat="1" applyFont="1" applyFill="1" applyBorder="1" applyAlignment="1">
      <alignment horizontal="right"/>
    </xf>
    <xf numFmtId="44" fontId="2" fillId="0" borderId="15" xfId="2" applyNumberFormat="1" applyFont="1" applyFill="1" applyBorder="1" applyAlignment="1">
      <alignment horizontal="right"/>
    </xf>
    <xf numFmtId="44" fontId="10" fillId="0" borderId="13" xfId="0" applyNumberFormat="1" applyFont="1" applyFill="1" applyBorder="1"/>
    <xf numFmtId="44" fontId="2" fillId="0" borderId="13" xfId="0" applyNumberFormat="1" applyFont="1" applyBorder="1"/>
    <xf numFmtId="44" fontId="2" fillId="0" borderId="16" xfId="2" applyNumberFormat="1" applyFont="1" applyFill="1" applyBorder="1"/>
    <xf numFmtId="44" fontId="2" fillId="0" borderId="14" xfId="0" applyNumberFormat="1" applyFont="1" applyBorder="1"/>
    <xf numFmtId="44" fontId="4" fillId="8" borderId="13" xfId="2" applyNumberFormat="1" applyFont="1" applyFill="1" applyBorder="1" applyAlignment="1">
      <alignment horizontal="right"/>
    </xf>
    <xf numFmtId="0" fontId="2" fillId="0" borderId="13" xfId="0" applyFont="1" applyBorder="1"/>
    <xf numFmtId="44" fontId="2" fillId="0" borderId="16" xfId="0" applyNumberFormat="1" applyFont="1" applyFill="1" applyBorder="1"/>
    <xf numFmtId="0" fontId="2" fillId="0" borderId="15" xfId="0" applyFont="1" applyFill="1" applyBorder="1"/>
    <xf numFmtId="44" fontId="3" fillId="0" borderId="15" xfId="2" applyNumberFormat="1" applyFont="1" applyFill="1" applyBorder="1"/>
    <xf numFmtId="0" fontId="2" fillId="0" borderId="15" xfId="0" applyFont="1" applyBorder="1"/>
    <xf numFmtId="44" fontId="12" fillId="0" borderId="13" xfId="0" applyNumberFormat="1" applyFont="1" applyBorder="1"/>
    <xf numFmtId="44" fontId="4" fillId="3" borderId="9" xfId="2" applyNumberFormat="1" applyFont="1" applyFill="1" applyBorder="1"/>
    <xf numFmtId="44" fontId="4" fillId="3" borderId="13" xfId="2" applyNumberFormat="1" applyFont="1" applyFill="1" applyBorder="1" applyAlignment="1">
      <alignment horizontal="right"/>
    </xf>
    <xf numFmtId="44" fontId="4" fillId="3" borderId="9" xfId="0" applyNumberFormat="1" applyFont="1" applyFill="1" applyBorder="1"/>
    <xf numFmtId="44" fontId="4" fillId="9" borderId="7" xfId="0" applyNumberFormat="1" applyFont="1" applyFill="1" applyBorder="1" applyAlignment="1">
      <alignment horizontal="center"/>
    </xf>
    <xf numFmtId="2" fontId="6" fillId="4" borderId="0" xfId="0" applyNumberFormat="1" applyFont="1" applyFill="1" applyBorder="1"/>
    <xf numFmtId="44" fontId="4" fillId="0" borderId="2" xfId="0" applyNumberFormat="1" applyFont="1" applyFill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44" fontId="2" fillId="9" borderId="3" xfId="2" applyNumberFormat="1" applyFont="1" applyFill="1" applyBorder="1"/>
    <xf numFmtId="44" fontId="4" fillId="10" borderId="8" xfId="2" applyNumberFormat="1" applyFont="1" applyFill="1" applyBorder="1" applyAlignment="1">
      <alignment horizontal="center"/>
    </xf>
    <xf numFmtId="44" fontId="4" fillId="10" borderId="9" xfId="2" applyNumberFormat="1" applyFont="1" applyFill="1" applyBorder="1"/>
    <xf numFmtId="44" fontId="8" fillId="10" borderId="11" xfId="2" applyNumberFormat="1" applyFont="1" applyFill="1" applyBorder="1"/>
    <xf numFmtId="44" fontId="8" fillId="10" borderId="9" xfId="2" applyNumberFormat="1" applyFont="1" applyFill="1" applyBorder="1"/>
    <xf numFmtId="44" fontId="6" fillId="10" borderId="9" xfId="2" applyNumberFormat="1" applyFont="1" applyFill="1" applyBorder="1"/>
    <xf numFmtId="44" fontId="6" fillId="10" borderId="9" xfId="0" applyNumberFormat="1" applyFont="1" applyFill="1" applyBorder="1"/>
    <xf numFmtId="44" fontId="12" fillId="10" borderId="9" xfId="0" applyNumberFormat="1" applyFont="1" applyFill="1" applyBorder="1"/>
    <xf numFmtId="44" fontId="15" fillId="10" borderId="9" xfId="2" applyNumberFormat="1" applyFont="1" applyFill="1" applyBorder="1"/>
    <xf numFmtId="44" fontId="11" fillId="10" borderId="9" xfId="0" applyNumberFormat="1" applyFont="1" applyFill="1" applyBorder="1"/>
    <xf numFmtId="44" fontId="8" fillId="10" borderId="11" xfId="0" applyNumberFormat="1" applyFont="1" applyFill="1" applyBorder="1" applyAlignment="1">
      <alignment horizontal="right"/>
    </xf>
    <xf numFmtId="44" fontId="6" fillId="10" borderId="9" xfId="2" applyNumberFormat="1" applyFont="1" applyFill="1" applyBorder="1" applyAlignment="1">
      <alignment horizontal="right"/>
    </xf>
    <xf numFmtId="44" fontId="6" fillId="10" borderId="11" xfId="0" applyNumberFormat="1" applyFont="1" applyFill="1" applyBorder="1"/>
    <xf numFmtId="0" fontId="2" fillId="10" borderId="9" xfId="0" applyFont="1" applyFill="1" applyBorder="1"/>
    <xf numFmtId="44" fontId="10" fillId="10" borderId="9" xfId="0" applyNumberFormat="1" applyFont="1" applyFill="1" applyBorder="1"/>
    <xf numFmtId="44" fontId="4" fillId="10" borderId="11" xfId="2" applyNumberFormat="1" applyFont="1" applyFill="1" applyBorder="1" applyAlignment="1">
      <alignment horizontal="right"/>
    </xf>
    <xf numFmtId="44" fontId="4" fillId="10" borderId="9" xfId="2" applyNumberFormat="1" applyFont="1" applyFill="1" applyBorder="1" applyAlignment="1">
      <alignment horizontal="right"/>
    </xf>
    <xf numFmtId="44" fontId="15" fillId="10" borderId="9" xfId="0" applyNumberFormat="1" applyFont="1" applyFill="1" applyBorder="1"/>
    <xf numFmtId="44" fontId="15" fillId="10" borderId="9" xfId="2" applyNumberFormat="1" applyFont="1" applyFill="1" applyBorder="1" applyAlignment="1">
      <alignment horizontal="right"/>
    </xf>
    <xf numFmtId="44" fontId="8" fillId="10" borderId="9" xfId="0" applyNumberFormat="1" applyFont="1" applyFill="1" applyBorder="1"/>
    <xf numFmtId="0" fontId="12" fillId="10" borderId="9" xfId="0" applyFont="1" applyFill="1" applyBorder="1"/>
    <xf numFmtId="44" fontId="4" fillId="10" borderId="9" xfId="0" applyNumberFormat="1" applyFont="1" applyFill="1" applyBorder="1"/>
    <xf numFmtId="44" fontId="3" fillId="10" borderId="12" xfId="2" applyNumberFormat="1" applyFont="1" applyFill="1" applyBorder="1"/>
    <xf numFmtId="44" fontId="2" fillId="10" borderId="9" xfId="2" applyNumberFormat="1" applyFont="1" applyFill="1" applyBorder="1"/>
    <xf numFmtId="44" fontId="2" fillId="10" borderId="11" xfId="2" applyNumberFormat="1" applyFont="1" applyFill="1" applyBorder="1"/>
    <xf numFmtId="0" fontId="2" fillId="9" borderId="5" xfId="0" applyFont="1" applyFill="1" applyBorder="1" applyAlignment="1">
      <alignment horizontal="center"/>
    </xf>
    <xf numFmtId="44" fontId="2" fillId="9" borderId="0" xfId="2" applyNumberFormat="1" applyFont="1" applyFill="1" applyBorder="1"/>
    <xf numFmtId="44" fontId="6" fillId="9" borderId="0" xfId="2" applyNumberFormat="1" applyFont="1" applyFill="1" applyBorder="1"/>
    <xf numFmtId="44" fontId="6" fillId="9" borderId="10" xfId="2" applyNumberFormat="1" applyFont="1" applyFill="1" applyBorder="1"/>
    <xf numFmtId="44" fontId="7" fillId="0" borderId="0" xfId="2" applyNumberFormat="1" applyFont="1"/>
    <xf numFmtId="0" fontId="1" fillId="0" borderId="0" xfId="0" applyFont="1"/>
    <xf numFmtId="44" fontId="4" fillId="9" borderId="9" xfId="0" applyNumberFormat="1" applyFont="1" applyFill="1" applyBorder="1" applyAlignment="1">
      <alignment horizontal="center"/>
    </xf>
    <xf numFmtId="44" fontId="4" fillId="9" borderId="0" xfId="0" applyNumberFormat="1" applyFont="1" applyFill="1" applyBorder="1" applyAlignment="1">
      <alignment horizontal="center"/>
    </xf>
    <xf numFmtId="0" fontId="6" fillId="11" borderId="10" xfId="0" quotePrefix="1" applyFont="1" applyFill="1" applyBorder="1" applyAlignment="1">
      <alignment horizontal="right"/>
    </xf>
    <xf numFmtId="0" fontId="8" fillId="11" borderId="3" xfId="0" applyFont="1" applyFill="1" applyBorder="1" applyAlignment="1">
      <alignment horizontal="left"/>
    </xf>
    <xf numFmtId="0" fontId="6" fillId="11" borderId="3" xfId="0" applyFont="1" applyFill="1" applyBorder="1"/>
    <xf numFmtId="0" fontId="6" fillId="11" borderId="3" xfId="0" applyFont="1" applyFill="1" applyBorder="1" applyAlignment="1">
      <alignment horizontal="right"/>
    </xf>
    <xf numFmtId="44" fontId="14" fillId="11" borderId="3" xfId="2" applyFont="1" applyFill="1" applyBorder="1" applyAlignment="1">
      <alignment horizontal="right"/>
    </xf>
    <xf numFmtId="44" fontId="6" fillId="11" borderId="3" xfId="2" applyFont="1" applyFill="1" applyBorder="1" applyAlignment="1">
      <alignment horizontal="right"/>
    </xf>
    <xf numFmtId="0" fontId="6" fillId="12" borderId="7" xfId="0" quotePrefix="1" applyFont="1" applyFill="1" applyBorder="1" applyAlignment="1">
      <alignment horizontal="right"/>
    </xf>
    <xf numFmtId="0" fontId="6" fillId="12" borderId="0" xfId="0" applyFont="1" applyFill="1" applyBorder="1" applyAlignment="1">
      <alignment horizontal="left"/>
    </xf>
    <xf numFmtId="0" fontId="6" fillId="12" borderId="0" xfId="0" applyFont="1" applyFill="1" applyBorder="1"/>
    <xf numFmtId="0" fontId="6" fillId="12" borderId="0" xfId="0" applyFont="1" applyFill="1" applyBorder="1" applyAlignment="1">
      <alignment horizontal="right"/>
    </xf>
    <xf numFmtId="44" fontId="2" fillId="12" borderId="0" xfId="2" applyNumberFormat="1" applyFont="1" applyFill="1" applyBorder="1"/>
    <xf numFmtId="44" fontId="3" fillId="0" borderId="9" xfId="2" applyNumberFormat="1" applyFont="1" applyFill="1" applyBorder="1"/>
    <xf numFmtId="44" fontId="4" fillId="0" borderId="7" xfId="2" applyNumberFormat="1" applyFont="1" applyFill="1" applyBorder="1" applyAlignment="1">
      <alignment horizontal="center"/>
    </xf>
    <xf numFmtId="44" fontId="4" fillId="0" borderId="15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44" fontId="2" fillId="9" borderId="7" xfId="2" applyNumberFormat="1" applyFont="1" applyFill="1" applyBorder="1"/>
    <xf numFmtId="44" fontId="2" fillId="9" borderId="9" xfId="2" applyNumberFormat="1" applyFont="1" applyFill="1" applyBorder="1"/>
    <xf numFmtId="44" fontId="6" fillId="9" borderId="7" xfId="2" applyNumberFormat="1" applyFont="1" applyFill="1" applyBorder="1"/>
    <xf numFmtId="44" fontId="6" fillId="9" borderId="9" xfId="2" applyNumberFormat="1" applyFont="1" applyFill="1" applyBorder="1"/>
    <xf numFmtId="44" fontId="2" fillId="9" borderId="11" xfId="2" applyNumberFormat="1" applyFont="1" applyFill="1" applyBorder="1"/>
    <xf numFmtId="44" fontId="2" fillId="0" borderId="11" xfId="0" applyNumberFormat="1" applyFont="1" applyFill="1" applyBorder="1"/>
    <xf numFmtId="44" fontId="4" fillId="0" borderId="7" xfId="2" applyNumberFormat="1" applyFont="1" applyFill="1" applyBorder="1"/>
    <xf numFmtId="44" fontId="2" fillId="0" borderId="17" xfId="2" applyNumberFormat="1" applyFont="1" applyFill="1" applyBorder="1"/>
    <xf numFmtId="44" fontId="4" fillId="0" borderId="7" xfId="0" applyNumberFormat="1" applyFont="1" applyFill="1" applyBorder="1"/>
    <xf numFmtId="44" fontId="4" fillId="0" borderId="7" xfId="2" applyNumberFormat="1" applyFont="1" applyFill="1" applyBorder="1" applyAlignment="1">
      <alignment horizontal="right"/>
    </xf>
    <xf numFmtId="44" fontId="2" fillId="3" borderId="7" xfId="0" applyNumberFormat="1" applyFont="1" applyFill="1" applyBorder="1"/>
    <xf numFmtId="44" fontId="3" fillId="0" borderId="7" xfId="2" applyNumberFormat="1" applyFont="1" applyFill="1" applyBorder="1"/>
    <xf numFmtId="44" fontId="2" fillId="0" borderId="10" xfId="0" applyNumberFormat="1" applyFont="1" applyFill="1" applyBorder="1"/>
    <xf numFmtId="44" fontId="4" fillId="0" borderId="0" xfId="2" applyNumberFormat="1" applyFont="1" applyFill="1" applyBorder="1" applyAlignment="1"/>
    <xf numFmtId="165" fontId="6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49" fontId="8" fillId="0" borderId="7" xfId="0" applyNumberFormat="1" applyFont="1" applyFill="1" applyBorder="1" applyAlignment="1">
      <alignment horizontal="right"/>
    </xf>
    <xf numFmtId="3" fontId="8" fillId="0" borderId="3" xfId="0" applyNumberFormat="1" applyFont="1" applyFill="1" applyBorder="1"/>
    <xf numFmtId="44" fontId="8" fillId="0" borderId="3" xfId="2" applyNumberFormat="1" applyFont="1" applyFill="1" applyBorder="1"/>
    <xf numFmtId="49" fontId="6" fillId="0" borderId="7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2" fillId="0" borderId="5" xfId="0" applyFont="1" applyFill="1" applyBorder="1"/>
    <xf numFmtId="44" fontId="6" fillId="0" borderId="5" xfId="2" applyNumberFormat="1" applyFont="1" applyFill="1" applyBorder="1" applyAlignment="1">
      <alignment horizontal="right"/>
    </xf>
    <xf numFmtId="44" fontId="2" fillId="0" borderId="5" xfId="0" applyNumberFormat="1" applyFont="1" applyFill="1" applyBorder="1"/>
    <xf numFmtId="0" fontId="2" fillId="0" borderId="18" xfId="0" applyFont="1" applyBorder="1"/>
    <xf numFmtId="0" fontId="5" fillId="0" borderId="19" xfId="0" applyFont="1" applyFill="1" applyBorder="1"/>
    <xf numFmtId="0" fontId="7" fillId="0" borderId="19" xfId="0" applyFont="1" applyBorder="1"/>
    <xf numFmtId="0" fontId="7" fillId="0" borderId="19" xfId="0" applyFont="1" applyBorder="1" applyAlignment="1">
      <alignment horizontal="right"/>
    </xf>
    <xf numFmtId="44" fontId="7" fillId="0" borderId="19" xfId="2" applyFont="1" applyFill="1" applyBorder="1"/>
    <xf numFmtId="42" fontId="7" fillId="0" borderId="19" xfId="0" applyNumberFormat="1" applyFont="1" applyBorder="1"/>
    <xf numFmtId="44" fontId="3" fillId="10" borderId="20" xfId="2" applyNumberFormat="1" applyFont="1" applyFill="1" applyBorder="1"/>
    <xf numFmtId="0" fontId="2" fillId="10" borderId="6" xfId="0" applyFont="1" applyFill="1" applyBorder="1"/>
    <xf numFmtId="44" fontId="2" fillId="10" borderId="11" xfId="0" applyNumberFormat="1" applyFont="1" applyFill="1" applyBorder="1"/>
    <xf numFmtId="44" fontId="2" fillId="10" borderId="9" xfId="0" applyNumberFormat="1" applyFont="1" applyFill="1" applyBorder="1"/>
    <xf numFmtId="0" fontId="6" fillId="0" borderId="5" xfId="0" applyFont="1" applyFill="1" applyBorder="1" applyAlignment="1">
      <alignment horizontal="left" indent="1"/>
    </xf>
    <xf numFmtId="3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44" fontId="6" fillId="10" borderId="6" xfId="2" applyNumberFormat="1" applyFont="1" applyFill="1" applyBorder="1"/>
    <xf numFmtId="0" fontId="4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4" fontId="6" fillId="9" borderId="3" xfId="2" applyNumberFormat="1" applyFont="1" applyFill="1" applyBorder="1"/>
    <xf numFmtId="44" fontId="6" fillId="9" borderId="11" xfId="2" applyNumberFormat="1" applyFont="1" applyFill="1" applyBorder="1"/>
    <xf numFmtId="44" fontId="5" fillId="10" borderId="9" xfId="2" applyNumberFormat="1" applyFont="1" applyFill="1" applyBorder="1"/>
    <xf numFmtId="0" fontId="5" fillId="0" borderId="0" xfId="0" applyFont="1" applyFill="1" applyBorder="1" applyAlignment="1">
      <alignment horizontal="left" indent="1"/>
    </xf>
    <xf numFmtId="44" fontId="8" fillId="0" borderId="7" xfId="2" applyNumberFormat="1" applyFont="1" applyFill="1" applyBorder="1"/>
    <xf numFmtId="44" fontId="8" fillId="0" borderId="7" xfId="0" applyNumberFormat="1" applyFont="1" applyFill="1" applyBorder="1"/>
    <xf numFmtId="44" fontId="4" fillId="0" borderId="0" xfId="2" applyNumberFormat="1" applyFont="1" applyFill="1"/>
    <xf numFmtId="44" fontId="3" fillId="0" borderId="15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2" fillId="9" borderId="0" xfId="0" applyFont="1" applyFill="1"/>
    <xf numFmtId="44" fontId="3" fillId="10" borderId="9" xfId="2" applyNumberFormat="1" applyFont="1" applyFill="1" applyBorder="1"/>
    <xf numFmtId="44" fontId="17" fillId="0" borderId="15" xfId="2" applyNumberFormat="1" applyFont="1" applyFill="1" applyBorder="1"/>
    <xf numFmtId="0" fontId="6" fillId="0" borderId="0" xfId="0" applyNumberFormat="1" applyFont="1" applyFill="1" applyBorder="1"/>
    <xf numFmtId="44" fontId="4" fillId="0" borderId="7" xfId="2" applyNumberFormat="1" applyFont="1" applyFill="1" applyBorder="1" applyAlignment="1">
      <alignment horizontal="center"/>
    </xf>
    <xf numFmtId="44" fontId="4" fillId="0" borderId="13" xfId="2" applyNumberFormat="1" applyFont="1" applyFill="1" applyBorder="1" applyAlignment="1">
      <alignment horizontal="center"/>
    </xf>
    <xf numFmtId="44" fontId="4" fillId="0" borderId="15" xfId="0" applyNumberFormat="1" applyFont="1" applyFill="1" applyBorder="1" applyAlignment="1">
      <alignment horizontal="center"/>
    </xf>
    <xf numFmtId="44" fontId="4" fillId="0" borderId="1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4" xfId="2" applyNumberFormat="1" applyFont="1" applyFill="1" applyBorder="1" applyAlignment="1">
      <alignment horizontal="center"/>
    </xf>
    <xf numFmtId="44" fontId="4" fillId="0" borderId="5" xfId="2" applyNumberFormat="1" applyFont="1" applyFill="1" applyBorder="1" applyAlignment="1">
      <alignment horizontal="center"/>
    </xf>
    <xf numFmtId="44" fontId="4" fillId="0" borderId="6" xfId="2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44" fontId="4" fillId="0" borderId="9" xfId="0" applyNumberFormat="1" applyFont="1" applyFill="1" applyBorder="1" applyAlignment="1">
      <alignment horizontal="center"/>
    </xf>
    <xf numFmtId="44" fontId="4" fillId="0" borderId="18" xfId="2" applyNumberFormat="1" applyFont="1" applyFill="1" applyBorder="1" applyAlignment="1">
      <alignment horizontal="center"/>
    </xf>
    <xf numFmtId="44" fontId="4" fillId="0" borderId="19" xfId="2" applyNumberFormat="1" applyFont="1" applyFill="1" applyBorder="1" applyAlignment="1">
      <alignment horizontal="center"/>
    </xf>
    <xf numFmtId="44" fontId="4" fillId="0" borderId="20" xfId="2" applyNumberFormat="1" applyFont="1" applyFill="1" applyBorder="1" applyAlignment="1">
      <alignment horizontal="center"/>
    </xf>
    <xf numFmtId="44" fontId="4" fillId="0" borderId="4" xfId="0" applyNumberFormat="1" applyFont="1" applyFill="1" applyBorder="1" applyAlignment="1">
      <alignment horizontal="center"/>
    </xf>
    <xf numFmtId="44" fontId="4" fillId="0" borderId="6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D268"/>
  <sheetViews>
    <sheetView zoomScaleNormal="100" zoomScaleSheetLayoutView="100" workbookViewId="0">
      <pane xSplit="5" ySplit="7" topLeftCell="F68" activePane="bottomRight" state="frozen"/>
      <selection pane="topRight" activeCell="F1" sqref="F1"/>
      <selection pane="bottomLeft" activeCell="A8" sqref="A8"/>
      <selection pane="bottomRight" activeCell="B59" sqref="B59"/>
    </sheetView>
  </sheetViews>
  <sheetFormatPr defaultColWidth="8.85546875" defaultRowHeight="12.75" x14ac:dyDescent="0.2"/>
  <cols>
    <col min="1" max="1" width="8.85546875" style="1" customWidth="1"/>
    <col min="2" max="2" width="48.7109375" style="1" customWidth="1"/>
    <col min="3" max="3" width="7.7109375" style="1" customWidth="1"/>
    <col min="4" max="4" width="5.42578125" style="2" customWidth="1"/>
    <col min="5" max="5" width="13.28515625" style="9" customWidth="1"/>
    <col min="6" max="6" width="14.7109375" style="1" customWidth="1"/>
    <col min="7" max="7" width="17.85546875" style="6" customWidth="1"/>
    <col min="8" max="10" width="14.140625" style="57" customWidth="1"/>
    <col min="11" max="11" width="18.28515625" style="98" customWidth="1"/>
    <col min="12" max="13" width="18.7109375" style="98" customWidth="1"/>
    <col min="14" max="14" width="16.85546875" style="71" bestFit="1" customWidth="1"/>
    <col min="15" max="15" width="16.85546875" style="70" customWidth="1"/>
    <col min="16" max="16" width="16.85546875" style="71" bestFit="1" customWidth="1"/>
    <col min="17" max="17" width="16.85546875" style="70" customWidth="1"/>
    <col min="18" max="18" width="16.85546875" style="71" bestFit="1" customWidth="1"/>
    <col min="19" max="19" width="15.7109375" style="70" customWidth="1"/>
    <col min="20" max="20" width="16.85546875" style="71" bestFit="1" customWidth="1"/>
    <col min="21" max="21" width="15.7109375" style="70" customWidth="1"/>
    <col min="22" max="22" width="16.85546875" style="71" bestFit="1" customWidth="1"/>
    <col min="23" max="23" width="15.7109375" style="70" customWidth="1"/>
    <col min="24" max="24" width="16.85546875" style="71" bestFit="1" customWidth="1"/>
    <col min="25" max="25" width="15.7109375" style="70" customWidth="1"/>
    <col min="26" max="26" width="16.85546875" style="71" bestFit="1" customWidth="1"/>
    <col min="27" max="27" width="15.7109375" style="70" customWidth="1"/>
    <col min="28" max="28" width="16.85546875" style="71" bestFit="1" customWidth="1"/>
    <col min="29" max="16384" width="8.85546875" style="1"/>
  </cols>
  <sheetData>
    <row r="1" spans="1:316" ht="15.75" x14ac:dyDescent="0.25">
      <c r="A1" s="15"/>
      <c r="N1" s="70"/>
      <c r="P1" s="70"/>
      <c r="R1" s="70"/>
      <c r="T1" s="70"/>
      <c r="V1" s="70"/>
      <c r="X1" s="70"/>
      <c r="Z1" s="70"/>
      <c r="AB1" s="70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  <c r="IW1" s="58"/>
      <c r="IX1" s="58"/>
      <c r="IY1" s="58"/>
      <c r="IZ1" s="58"/>
      <c r="JA1" s="58"/>
      <c r="JB1" s="58"/>
      <c r="JC1" s="58"/>
      <c r="JD1" s="58"/>
      <c r="JE1" s="58"/>
      <c r="JF1" s="58"/>
      <c r="JG1" s="58"/>
      <c r="JH1" s="58"/>
      <c r="JI1" s="58"/>
      <c r="JJ1" s="58"/>
      <c r="JK1" s="58"/>
      <c r="JL1" s="58"/>
      <c r="JM1" s="58"/>
      <c r="JN1" s="58"/>
      <c r="JO1" s="58"/>
      <c r="JP1" s="58"/>
      <c r="JQ1" s="58"/>
      <c r="JR1" s="58"/>
      <c r="JS1" s="58"/>
      <c r="JT1" s="58"/>
      <c r="JU1" s="58"/>
      <c r="JV1" s="58"/>
      <c r="JW1" s="58"/>
      <c r="JX1" s="58"/>
      <c r="JY1" s="58"/>
      <c r="JZ1" s="58"/>
      <c r="KA1" s="58"/>
      <c r="KB1" s="58"/>
      <c r="KC1" s="58"/>
      <c r="KD1" s="58"/>
      <c r="KE1" s="58"/>
      <c r="KF1" s="58"/>
      <c r="KG1" s="58"/>
      <c r="KH1" s="58"/>
      <c r="KI1" s="58"/>
      <c r="KJ1" s="58"/>
      <c r="KK1" s="58"/>
      <c r="KL1" s="58"/>
      <c r="KM1" s="58"/>
      <c r="KN1" s="58"/>
      <c r="KO1" s="58"/>
      <c r="KP1" s="58"/>
      <c r="KQ1" s="58"/>
      <c r="KR1" s="58"/>
      <c r="KS1" s="58"/>
      <c r="KT1" s="58"/>
      <c r="KU1" s="58"/>
      <c r="KV1" s="58"/>
      <c r="KW1" s="58"/>
      <c r="KX1" s="58"/>
      <c r="KY1" s="58"/>
      <c r="KZ1" s="58"/>
      <c r="LA1" s="58"/>
      <c r="LB1" s="58"/>
      <c r="LC1" s="58"/>
      <c r="LD1" s="58"/>
    </row>
    <row r="2" spans="1:316" ht="15.75" x14ac:dyDescent="0.25">
      <c r="A2" s="16" t="s">
        <v>78</v>
      </c>
      <c r="C2" s="20"/>
      <c r="E2" s="70"/>
      <c r="F2" s="71"/>
      <c r="G2" s="72"/>
      <c r="H2" s="72"/>
      <c r="I2" s="72"/>
      <c r="J2" s="72"/>
      <c r="N2" s="70"/>
      <c r="P2" s="70"/>
      <c r="R2" s="70"/>
      <c r="T2" s="70"/>
      <c r="V2" s="70"/>
      <c r="X2" s="70"/>
      <c r="Z2" s="70"/>
      <c r="AB2" s="70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</row>
    <row r="3" spans="1:316" x14ac:dyDescent="0.2">
      <c r="A3" s="1" t="s">
        <v>79</v>
      </c>
      <c r="C3" s="9"/>
      <c r="E3" s="70"/>
      <c r="F3" s="71"/>
      <c r="G3" s="72"/>
      <c r="H3" s="72"/>
      <c r="I3" s="72"/>
      <c r="J3" s="72"/>
      <c r="N3" s="70"/>
      <c r="P3" s="70"/>
      <c r="R3" s="70"/>
      <c r="T3" s="70"/>
      <c r="V3" s="70"/>
      <c r="X3" s="70"/>
      <c r="Z3" s="70"/>
      <c r="AB3" s="70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  <c r="IW3" s="58"/>
      <c r="IX3" s="58"/>
      <c r="IY3" s="58"/>
      <c r="IZ3" s="58"/>
      <c r="JA3" s="58"/>
      <c r="JB3" s="58"/>
      <c r="JC3" s="58"/>
      <c r="JD3" s="58"/>
      <c r="JE3" s="58"/>
      <c r="JF3" s="58"/>
      <c r="JG3" s="58"/>
      <c r="JH3" s="58"/>
      <c r="JI3" s="58"/>
      <c r="JJ3" s="58"/>
      <c r="JK3" s="58"/>
      <c r="JL3" s="58"/>
      <c r="JM3" s="58"/>
      <c r="JN3" s="58"/>
      <c r="JO3" s="58"/>
      <c r="JP3" s="58"/>
      <c r="JQ3" s="58"/>
      <c r="JR3" s="58"/>
      <c r="JS3" s="58"/>
      <c r="JT3" s="58"/>
      <c r="JU3" s="58"/>
      <c r="JV3" s="58"/>
      <c r="JW3" s="58"/>
      <c r="JX3" s="58"/>
      <c r="JY3" s="58"/>
      <c r="JZ3" s="58"/>
      <c r="KA3" s="58"/>
      <c r="KB3" s="58"/>
      <c r="KC3" s="58"/>
      <c r="KD3" s="58"/>
      <c r="KE3" s="58"/>
      <c r="KF3" s="58"/>
      <c r="KG3" s="58"/>
      <c r="KH3" s="58"/>
      <c r="KI3" s="58"/>
      <c r="KJ3" s="58"/>
      <c r="KK3" s="58"/>
      <c r="KL3" s="58"/>
      <c r="KM3" s="58"/>
      <c r="KN3" s="58"/>
      <c r="KO3" s="58"/>
      <c r="KP3" s="58"/>
      <c r="KQ3" s="58"/>
      <c r="KR3" s="58"/>
      <c r="KS3" s="58"/>
      <c r="KT3" s="58"/>
      <c r="KU3" s="58"/>
      <c r="KV3" s="58"/>
      <c r="KW3" s="58"/>
      <c r="KX3" s="58"/>
      <c r="KY3" s="58"/>
      <c r="KZ3" s="58"/>
      <c r="LA3" s="58"/>
      <c r="LB3" s="58"/>
      <c r="LC3" s="58"/>
      <c r="LD3" s="58"/>
    </row>
    <row r="4" spans="1:316" x14ac:dyDescent="0.2">
      <c r="A4" s="1" t="s">
        <v>76</v>
      </c>
      <c r="C4" s="52"/>
      <c r="E4" s="70"/>
      <c r="F4" s="71"/>
      <c r="G4" s="72"/>
      <c r="H4" s="72"/>
      <c r="I4" s="72"/>
      <c r="J4" s="72"/>
      <c r="N4" s="70"/>
      <c r="P4" s="70"/>
      <c r="R4" s="70"/>
      <c r="T4" s="70"/>
      <c r="V4" s="70"/>
      <c r="X4" s="70"/>
      <c r="Z4" s="70"/>
      <c r="AB4" s="70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  <c r="IW4" s="58"/>
      <c r="IX4" s="58"/>
      <c r="IY4" s="58"/>
      <c r="IZ4" s="58"/>
      <c r="JA4" s="58"/>
      <c r="JB4" s="58"/>
      <c r="JC4" s="58"/>
      <c r="JD4" s="58"/>
      <c r="JE4" s="58"/>
      <c r="JF4" s="58"/>
      <c r="JG4" s="58"/>
      <c r="JH4" s="58"/>
      <c r="JI4" s="58"/>
      <c r="JJ4" s="58"/>
      <c r="JK4" s="58"/>
      <c r="JL4" s="58"/>
      <c r="JM4" s="58"/>
      <c r="JN4" s="58"/>
      <c r="JO4" s="58"/>
      <c r="JP4" s="58"/>
      <c r="JQ4" s="58"/>
      <c r="JR4" s="58"/>
      <c r="JS4" s="58"/>
      <c r="JT4" s="58"/>
      <c r="JU4" s="58"/>
      <c r="JV4" s="58"/>
      <c r="JW4" s="58"/>
      <c r="JX4" s="58"/>
      <c r="JY4" s="58"/>
      <c r="JZ4" s="58"/>
      <c r="KA4" s="58"/>
      <c r="KB4" s="58"/>
      <c r="KC4" s="58"/>
      <c r="KD4" s="58"/>
      <c r="KE4" s="58"/>
      <c r="KF4" s="58"/>
      <c r="KG4" s="58"/>
      <c r="KH4" s="58"/>
      <c r="KI4" s="58"/>
      <c r="KJ4" s="58"/>
      <c r="KK4" s="58"/>
      <c r="KL4" s="58"/>
      <c r="KM4" s="58"/>
      <c r="KN4" s="58"/>
      <c r="KO4" s="58"/>
      <c r="KP4" s="58"/>
      <c r="KQ4" s="58"/>
      <c r="KR4" s="58"/>
      <c r="KS4" s="58"/>
      <c r="KT4" s="58"/>
      <c r="KU4" s="58"/>
      <c r="KV4" s="58"/>
      <c r="KW4" s="58"/>
      <c r="KX4" s="58"/>
      <c r="KY4" s="58"/>
      <c r="KZ4" s="58"/>
      <c r="LA4" s="58"/>
      <c r="LB4" s="58"/>
      <c r="LC4" s="58"/>
      <c r="LD4" s="58"/>
    </row>
    <row r="5" spans="1:316" ht="13.5" thickBot="1" x14ac:dyDescent="0.25">
      <c r="A5" s="4" t="s">
        <v>430</v>
      </c>
      <c r="E5" s="70"/>
      <c r="F5" s="73"/>
      <c r="G5" s="74"/>
      <c r="H5" s="74"/>
      <c r="I5" s="74"/>
      <c r="J5" s="74"/>
      <c r="K5" s="124"/>
      <c r="L5" s="124"/>
      <c r="M5" s="124"/>
      <c r="N5" s="70"/>
      <c r="P5" s="70"/>
      <c r="R5" s="70"/>
      <c r="T5" s="70"/>
      <c r="V5" s="70"/>
      <c r="X5" s="70"/>
      <c r="Z5" s="70"/>
      <c r="AB5" s="70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</row>
    <row r="6" spans="1:316" x14ac:dyDescent="0.2">
      <c r="A6" s="342" t="s">
        <v>428</v>
      </c>
      <c r="B6" s="343"/>
      <c r="C6" s="343"/>
      <c r="D6" s="343"/>
      <c r="E6" s="343"/>
      <c r="F6" s="343"/>
      <c r="G6" s="344"/>
      <c r="H6" s="260"/>
      <c r="I6" s="260"/>
      <c r="J6" s="260"/>
      <c r="K6" s="345" t="s">
        <v>429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7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  <c r="IX6" s="58"/>
      <c r="IY6" s="58"/>
      <c r="IZ6" s="58"/>
      <c r="JA6" s="58"/>
      <c r="JB6" s="58"/>
      <c r="JC6" s="58"/>
      <c r="JD6" s="58"/>
      <c r="JE6" s="58"/>
      <c r="JF6" s="58"/>
      <c r="JG6" s="58"/>
      <c r="JH6" s="58"/>
      <c r="JI6" s="58"/>
      <c r="JJ6" s="58"/>
      <c r="JK6" s="58"/>
      <c r="JL6" s="58"/>
      <c r="JM6" s="58"/>
      <c r="JN6" s="58"/>
      <c r="JO6" s="58"/>
      <c r="JP6" s="58"/>
      <c r="JQ6" s="58"/>
      <c r="JR6" s="58"/>
      <c r="JS6" s="58"/>
      <c r="JT6" s="58"/>
      <c r="JU6" s="58"/>
      <c r="JV6" s="58"/>
      <c r="JW6" s="58"/>
      <c r="JX6" s="58"/>
      <c r="JY6" s="58"/>
      <c r="JZ6" s="58"/>
      <c r="KA6" s="58"/>
      <c r="KB6" s="58"/>
      <c r="KC6" s="58"/>
      <c r="KD6" s="58"/>
      <c r="KE6" s="58"/>
      <c r="KF6" s="58"/>
      <c r="KG6" s="58"/>
      <c r="KH6" s="58"/>
      <c r="KI6" s="58"/>
      <c r="KJ6" s="58"/>
      <c r="KK6" s="58"/>
      <c r="KL6" s="58"/>
      <c r="KM6" s="58"/>
      <c r="KN6" s="58"/>
      <c r="KO6" s="58"/>
      <c r="KP6" s="58"/>
      <c r="KQ6" s="58"/>
      <c r="KR6" s="58"/>
      <c r="KS6" s="58"/>
      <c r="KT6" s="58"/>
      <c r="KU6" s="58"/>
      <c r="KV6" s="58"/>
      <c r="KW6" s="58"/>
      <c r="KX6" s="58"/>
      <c r="KY6" s="58"/>
      <c r="KZ6" s="58"/>
      <c r="LA6" s="58"/>
      <c r="LB6" s="58"/>
      <c r="LC6" s="58"/>
      <c r="LD6" s="58"/>
    </row>
    <row r="7" spans="1:316" s="4" customFormat="1" ht="27" customHeight="1" x14ac:dyDescent="0.2">
      <c r="A7" s="129" t="s">
        <v>47</v>
      </c>
      <c r="B7" s="130" t="s">
        <v>9</v>
      </c>
      <c r="C7" s="18" t="s">
        <v>0</v>
      </c>
      <c r="D7" s="18" t="s">
        <v>1</v>
      </c>
      <c r="E7" s="233" t="s">
        <v>2</v>
      </c>
      <c r="F7" s="234" t="s">
        <v>3</v>
      </c>
      <c r="G7" s="236" t="s">
        <v>15</v>
      </c>
      <c r="H7" s="231" t="s">
        <v>431</v>
      </c>
      <c r="I7" s="267" t="s">
        <v>432</v>
      </c>
      <c r="J7" s="266" t="s">
        <v>433</v>
      </c>
      <c r="K7" s="338" t="s">
        <v>408</v>
      </c>
      <c r="L7" s="339"/>
      <c r="M7" s="340" t="s">
        <v>409</v>
      </c>
      <c r="N7" s="341"/>
      <c r="O7" s="340" t="s">
        <v>410</v>
      </c>
      <c r="P7" s="341"/>
      <c r="Q7" s="340" t="s">
        <v>411</v>
      </c>
      <c r="R7" s="341"/>
      <c r="S7" s="340" t="s">
        <v>412</v>
      </c>
      <c r="T7" s="341"/>
      <c r="U7" s="340" t="s">
        <v>413</v>
      </c>
      <c r="V7" s="341"/>
      <c r="W7" s="340" t="s">
        <v>420</v>
      </c>
      <c r="X7" s="341"/>
      <c r="Y7" s="340" t="s">
        <v>421</v>
      </c>
      <c r="Z7" s="341"/>
      <c r="AA7" s="348" t="s">
        <v>422</v>
      </c>
      <c r="AB7" s="349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</row>
    <row r="8" spans="1:316" x14ac:dyDescent="0.2">
      <c r="A8" s="131"/>
      <c r="B8" s="132"/>
      <c r="C8" s="3"/>
      <c r="D8" s="17"/>
      <c r="E8" s="75"/>
      <c r="F8" s="76"/>
      <c r="G8" s="237"/>
      <c r="H8" s="261"/>
      <c r="I8" s="261"/>
      <c r="J8" s="261"/>
      <c r="K8" s="176"/>
      <c r="L8" s="197"/>
      <c r="M8" s="208"/>
      <c r="N8" s="201"/>
      <c r="O8" s="212"/>
      <c r="P8" s="201"/>
      <c r="Q8" s="212"/>
      <c r="R8" s="201"/>
      <c r="S8" s="212"/>
      <c r="T8" s="201"/>
      <c r="U8" s="212"/>
      <c r="V8" s="201"/>
      <c r="W8" s="212"/>
      <c r="X8" s="201"/>
      <c r="Y8" s="212"/>
      <c r="Z8" s="201"/>
      <c r="AA8" s="126"/>
      <c r="AB8" s="157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</row>
    <row r="9" spans="1:316" s="9" customFormat="1" ht="15.75" thickBot="1" x14ac:dyDescent="0.4">
      <c r="A9" s="133" t="s">
        <v>167</v>
      </c>
      <c r="B9" s="23" t="s">
        <v>148</v>
      </c>
      <c r="C9" s="24"/>
      <c r="D9" s="22"/>
      <c r="E9" s="77"/>
      <c r="F9" s="78"/>
      <c r="G9" s="238"/>
      <c r="H9" s="262"/>
      <c r="I9" s="262"/>
      <c r="J9" s="262"/>
      <c r="K9" s="177" t="s">
        <v>426</v>
      </c>
      <c r="L9" s="198" t="s">
        <v>427</v>
      </c>
      <c r="M9" s="209" t="s">
        <v>426</v>
      </c>
      <c r="N9" s="198" t="s">
        <v>427</v>
      </c>
      <c r="O9" s="209" t="s">
        <v>426</v>
      </c>
      <c r="P9" s="198" t="s">
        <v>427</v>
      </c>
      <c r="Q9" s="209" t="s">
        <v>426</v>
      </c>
      <c r="R9" s="198" t="s">
        <v>427</v>
      </c>
      <c r="S9" s="209" t="s">
        <v>426</v>
      </c>
      <c r="T9" s="198" t="s">
        <v>427</v>
      </c>
      <c r="U9" s="209" t="s">
        <v>426</v>
      </c>
      <c r="V9" s="198" t="s">
        <v>427</v>
      </c>
      <c r="W9" s="209" t="s">
        <v>426</v>
      </c>
      <c r="X9" s="198" t="s">
        <v>427</v>
      </c>
      <c r="Y9" s="209" t="s">
        <v>426</v>
      </c>
      <c r="Z9" s="198" t="s">
        <v>427</v>
      </c>
      <c r="AA9" s="178" t="s">
        <v>426</v>
      </c>
      <c r="AB9" s="179" t="s">
        <v>427</v>
      </c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</row>
    <row r="10" spans="1:316" s="9" customFormat="1" x14ac:dyDescent="0.2">
      <c r="A10" s="134" t="s">
        <v>69</v>
      </c>
      <c r="B10" s="32" t="s">
        <v>71</v>
      </c>
      <c r="C10" s="64">
        <v>1</v>
      </c>
      <c r="D10" s="64" t="s">
        <v>8</v>
      </c>
      <c r="E10" s="79">
        <v>720000</v>
      </c>
      <c r="F10" s="79">
        <f>C10*E10</f>
        <v>720000</v>
      </c>
      <c r="G10" s="239"/>
      <c r="H10" s="262">
        <f t="shared" ref="H10:H11" si="0">AVERAGE(K10:AB10)</f>
        <v>614111.11111111112</v>
      </c>
      <c r="I10" s="262">
        <f>MIN(L10,N10,P10,R10,T10,V10,X10,Z10,AB10)</f>
        <v>50000</v>
      </c>
      <c r="J10" s="262">
        <f>MAX(L10,N10,P10,R10,T10,V10,X10,Z10,AB10)</f>
        <v>2000000</v>
      </c>
      <c r="K10" s="180">
        <v>2000000</v>
      </c>
      <c r="L10" s="197">
        <v>2000000</v>
      </c>
      <c r="M10" s="208">
        <v>325000</v>
      </c>
      <c r="N10" s="201">
        <v>325000</v>
      </c>
      <c r="O10" s="212">
        <v>50000</v>
      </c>
      <c r="P10" s="201">
        <v>50000</v>
      </c>
      <c r="Q10" s="212">
        <v>182000</v>
      </c>
      <c r="R10" s="201">
        <v>182000</v>
      </c>
      <c r="S10" s="212">
        <v>500000</v>
      </c>
      <c r="T10" s="201">
        <v>500000</v>
      </c>
      <c r="U10" s="212">
        <v>270000</v>
      </c>
      <c r="V10" s="201">
        <v>270000</v>
      </c>
      <c r="W10" s="212">
        <v>600000</v>
      </c>
      <c r="X10" s="201">
        <v>600000</v>
      </c>
      <c r="Y10" s="212">
        <v>1400000</v>
      </c>
      <c r="Z10" s="201">
        <v>1400000</v>
      </c>
      <c r="AA10" s="126">
        <v>200000</v>
      </c>
      <c r="AB10" s="157">
        <v>200000</v>
      </c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  <c r="JJ10" s="58"/>
      <c r="JK10" s="58"/>
      <c r="JL10" s="58"/>
      <c r="JM10" s="58"/>
      <c r="JN10" s="58"/>
      <c r="JO10" s="58"/>
      <c r="JP10" s="58"/>
      <c r="JQ10" s="58"/>
      <c r="JR10" s="58"/>
      <c r="JS10" s="58"/>
      <c r="JT10" s="58"/>
      <c r="JU10" s="58"/>
      <c r="JV10" s="58"/>
      <c r="JW10" s="58"/>
      <c r="JX10" s="58"/>
      <c r="JY10" s="58"/>
      <c r="JZ10" s="58"/>
      <c r="KA10" s="58"/>
      <c r="KB10" s="58"/>
      <c r="KC10" s="58"/>
      <c r="KD10" s="58"/>
      <c r="KE10" s="58"/>
      <c r="KF10" s="58"/>
      <c r="KG10" s="58"/>
      <c r="KH10" s="58"/>
      <c r="KI10" s="58"/>
      <c r="KJ10" s="58"/>
      <c r="KK10" s="58"/>
      <c r="KL10" s="58"/>
      <c r="KM10" s="58"/>
      <c r="KN10" s="58"/>
      <c r="KO10" s="58"/>
      <c r="KP10" s="58"/>
      <c r="KQ10" s="58"/>
      <c r="KR10" s="58"/>
      <c r="KS10" s="58"/>
      <c r="KT10" s="58"/>
      <c r="KU10" s="58"/>
      <c r="KV10" s="58"/>
      <c r="KW10" s="58"/>
      <c r="KX10" s="58"/>
      <c r="KY10" s="58"/>
      <c r="KZ10" s="58"/>
      <c r="LA10" s="58"/>
      <c r="LB10" s="58"/>
      <c r="LC10" s="58"/>
      <c r="LD10" s="58"/>
    </row>
    <row r="11" spans="1:316" s="19" customFormat="1" x14ac:dyDescent="0.2">
      <c r="A11" s="134" t="s">
        <v>70</v>
      </c>
      <c r="B11" s="32" t="s">
        <v>149</v>
      </c>
      <c r="C11" s="64">
        <v>1</v>
      </c>
      <c r="D11" s="64" t="s">
        <v>273</v>
      </c>
      <c r="E11" s="79">
        <v>50000</v>
      </c>
      <c r="F11" s="79">
        <f>C11*E11</f>
        <v>50000</v>
      </c>
      <c r="G11" s="239"/>
      <c r="H11" s="262">
        <f t="shared" si="0"/>
        <v>50000</v>
      </c>
      <c r="I11" s="262">
        <f t="shared" ref="I11:I72" si="1">MIN(L11,N11,P11,R11,T11,V11,X11,Z11,AB11)</f>
        <v>50000</v>
      </c>
      <c r="J11" s="262">
        <f t="shared" ref="J11:J72" si="2">MAX(L11,N11,P11,R11,T11,V11,X11,Z11,AB11)</f>
        <v>50000</v>
      </c>
      <c r="K11" s="180">
        <v>50000</v>
      </c>
      <c r="L11" s="197">
        <v>50000</v>
      </c>
      <c r="M11" s="208">
        <v>50000</v>
      </c>
      <c r="N11" s="201">
        <v>50000</v>
      </c>
      <c r="O11" s="212">
        <v>50000</v>
      </c>
      <c r="P11" s="201">
        <v>50000</v>
      </c>
      <c r="Q11" s="212">
        <v>50000</v>
      </c>
      <c r="R11" s="201">
        <v>50000</v>
      </c>
      <c r="S11" s="212">
        <v>50000</v>
      </c>
      <c r="T11" s="201">
        <v>50000</v>
      </c>
      <c r="U11" s="212">
        <v>50000</v>
      </c>
      <c r="V11" s="201">
        <v>50000</v>
      </c>
      <c r="W11" s="212">
        <v>50000</v>
      </c>
      <c r="X11" s="201">
        <v>50000</v>
      </c>
      <c r="Y11" s="212">
        <v>50000</v>
      </c>
      <c r="Z11" s="201">
        <v>50000</v>
      </c>
      <c r="AA11" s="126">
        <v>50000</v>
      </c>
      <c r="AB11" s="157">
        <v>50000</v>
      </c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</row>
    <row r="12" spans="1:316" x14ac:dyDescent="0.2">
      <c r="A12" s="134"/>
      <c r="B12" s="55" t="s">
        <v>150</v>
      </c>
      <c r="C12" s="64"/>
      <c r="D12" s="25"/>
      <c r="E12" s="79"/>
      <c r="F12" s="79"/>
      <c r="G12" s="239">
        <f>SUM(F10:F11)</f>
        <v>770000</v>
      </c>
      <c r="H12" s="262">
        <f>AVERAGE(K12:AB12)</f>
        <v>664111.11111111112</v>
      </c>
      <c r="I12" s="262">
        <f t="shared" si="1"/>
        <v>100000</v>
      </c>
      <c r="J12" s="262">
        <f t="shared" si="2"/>
        <v>2050000</v>
      </c>
      <c r="K12" s="180"/>
      <c r="L12" s="199">
        <f>SUM(L10:L11)</f>
        <v>2050000</v>
      </c>
      <c r="M12" s="210"/>
      <c r="N12" s="211">
        <f t="shared" ref="N12:AB12" si="3">SUM(N10:N11)</f>
        <v>375000</v>
      </c>
      <c r="O12" s="210"/>
      <c r="P12" s="211">
        <f t="shared" si="3"/>
        <v>100000</v>
      </c>
      <c r="Q12" s="210"/>
      <c r="R12" s="211">
        <f t="shared" si="3"/>
        <v>232000</v>
      </c>
      <c r="S12" s="210"/>
      <c r="T12" s="200">
        <f t="shared" si="3"/>
        <v>550000</v>
      </c>
      <c r="U12" s="210"/>
      <c r="V12" s="211">
        <f t="shared" si="3"/>
        <v>320000</v>
      </c>
      <c r="W12" s="210"/>
      <c r="X12" s="200">
        <f t="shared" si="3"/>
        <v>650000</v>
      </c>
      <c r="Y12" s="210"/>
      <c r="Z12" s="199">
        <f t="shared" si="3"/>
        <v>1450000</v>
      </c>
      <c r="AA12" s="127"/>
      <c r="AB12" s="228">
        <f t="shared" si="3"/>
        <v>250000</v>
      </c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58"/>
      <c r="JO12" s="58"/>
      <c r="JP12" s="58"/>
      <c r="JQ12" s="58"/>
      <c r="JR12" s="58"/>
      <c r="JS12" s="58"/>
      <c r="JT12" s="58"/>
      <c r="JU12" s="58"/>
      <c r="JV12" s="58"/>
      <c r="JW12" s="58"/>
      <c r="JX12" s="58"/>
      <c r="JY12" s="58"/>
      <c r="JZ12" s="58"/>
      <c r="KA12" s="58"/>
      <c r="KB12" s="58"/>
      <c r="KC12" s="58"/>
      <c r="KD12" s="58"/>
      <c r="KE12" s="58"/>
      <c r="KF12" s="58"/>
      <c r="KG12" s="58"/>
      <c r="KH12" s="58"/>
      <c r="KI12" s="58"/>
      <c r="KJ12" s="58"/>
      <c r="KK12" s="58"/>
      <c r="KL12" s="58"/>
      <c r="KM12" s="58"/>
      <c r="KN12" s="58"/>
      <c r="KO12" s="58"/>
      <c r="KP12" s="58"/>
      <c r="KQ12" s="58"/>
      <c r="KR12" s="58"/>
      <c r="KS12" s="58"/>
      <c r="KT12" s="58"/>
      <c r="KU12" s="58"/>
      <c r="KV12" s="58"/>
      <c r="KW12" s="58"/>
      <c r="KX12" s="58"/>
      <c r="KY12" s="58"/>
      <c r="KZ12" s="58"/>
      <c r="LA12" s="58"/>
      <c r="LB12" s="58"/>
      <c r="LC12" s="58"/>
      <c r="LD12" s="58"/>
    </row>
    <row r="13" spans="1:316" s="63" customFormat="1" x14ac:dyDescent="0.2">
      <c r="A13" s="134"/>
      <c r="B13" s="55"/>
      <c r="C13" s="64"/>
      <c r="D13" s="25"/>
      <c r="E13" s="79"/>
      <c r="F13" s="79"/>
      <c r="G13" s="239"/>
      <c r="H13" s="262"/>
      <c r="I13" s="262"/>
      <c r="J13" s="262"/>
      <c r="K13" s="180"/>
      <c r="L13" s="197"/>
      <c r="M13" s="208"/>
      <c r="N13" s="201"/>
      <c r="O13" s="212"/>
      <c r="P13" s="201"/>
      <c r="Q13" s="212"/>
      <c r="R13" s="201"/>
      <c r="S13" s="212"/>
      <c r="T13" s="201"/>
      <c r="U13" s="212"/>
      <c r="V13" s="201"/>
      <c r="W13" s="212"/>
      <c r="X13" s="201"/>
      <c r="Y13" s="212"/>
      <c r="Z13" s="201"/>
      <c r="AA13" s="126"/>
      <c r="AB13" s="157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8"/>
      <c r="JW13" s="58"/>
      <c r="JX13" s="58"/>
      <c r="JY13" s="58"/>
      <c r="JZ13" s="58"/>
      <c r="KA13" s="58"/>
      <c r="KB13" s="58"/>
      <c r="KC13" s="58"/>
      <c r="KD13" s="58"/>
      <c r="KE13" s="58"/>
      <c r="KF13" s="58"/>
      <c r="KG13" s="58"/>
      <c r="KH13" s="58"/>
      <c r="KI13" s="58"/>
      <c r="KJ13" s="58"/>
      <c r="KK13" s="58"/>
      <c r="KL13" s="58"/>
      <c r="KM13" s="58"/>
      <c r="KN13" s="58"/>
      <c r="KO13" s="58"/>
      <c r="KP13" s="58"/>
      <c r="KQ13" s="58"/>
      <c r="KR13" s="58"/>
      <c r="KS13" s="58"/>
      <c r="KT13" s="58"/>
      <c r="KU13" s="58"/>
      <c r="KV13" s="58"/>
      <c r="KW13" s="58"/>
      <c r="KX13" s="58"/>
      <c r="KY13" s="58"/>
      <c r="KZ13" s="58"/>
      <c r="LA13" s="58"/>
      <c r="LB13" s="58"/>
      <c r="LC13" s="58"/>
      <c r="LD13" s="58"/>
    </row>
    <row r="14" spans="1:316" s="63" customFormat="1" ht="13.5" thickBot="1" x14ac:dyDescent="0.25">
      <c r="A14" s="133" t="s">
        <v>269</v>
      </c>
      <c r="B14" s="23" t="s">
        <v>270</v>
      </c>
      <c r="C14" s="24"/>
      <c r="D14" s="22"/>
      <c r="E14" s="77"/>
      <c r="F14" s="78"/>
      <c r="G14" s="238"/>
      <c r="H14" s="262"/>
      <c r="I14" s="262"/>
      <c r="J14" s="262"/>
      <c r="K14" s="180"/>
      <c r="L14" s="197"/>
      <c r="M14" s="208"/>
      <c r="N14" s="201"/>
      <c r="O14" s="212"/>
      <c r="P14" s="201"/>
      <c r="Q14" s="212"/>
      <c r="R14" s="201"/>
      <c r="S14" s="212"/>
      <c r="T14" s="201"/>
      <c r="U14" s="212"/>
      <c r="V14" s="201"/>
      <c r="W14" s="212"/>
      <c r="X14" s="201"/>
      <c r="Y14" s="212"/>
      <c r="Z14" s="201"/>
      <c r="AA14" s="126"/>
      <c r="AB14" s="157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  <c r="IW14" s="58"/>
      <c r="IX14" s="58"/>
      <c r="IY14" s="58"/>
      <c r="IZ14" s="58"/>
      <c r="JA14" s="58"/>
      <c r="JB14" s="58"/>
      <c r="JC14" s="58"/>
      <c r="JD14" s="58"/>
      <c r="JE14" s="58"/>
      <c r="JF14" s="58"/>
      <c r="JG14" s="58"/>
      <c r="JH14" s="58"/>
      <c r="JI14" s="58"/>
      <c r="JJ14" s="58"/>
      <c r="JK14" s="58"/>
      <c r="JL14" s="58"/>
      <c r="JM14" s="58"/>
      <c r="JN14" s="58"/>
      <c r="JO14" s="58"/>
      <c r="JP14" s="58"/>
      <c r="JQ14" s="58"/>
      <c r="JR14" s="58"/>
      <c r="JS14" s="58"/>
      <c r="JT14" s="58"/>
      <c r="JU14" s="58"/>
      <c r="JV14" s="58"/>
      <c r="JW14" s="58"/>
      <c r="JX14" s="58"/>
      <c r="JY14" s="58"/>
      <c r="JZ14" s="58"/>
      <c r="KA14" s="58"/>
      <c r="KB14" s="58"/>
      <c r="KC14" s="58"/>
      <c r="KD14" s="58"/>
      <c r="KE14" s="58"/>
      <c r="KF14" s="58"/>
      <c r="KG14" s="58"/>
      <c r="KH14" s="58"/>
      <c r="KI14" s="58"/>
      <c r="KJ14" s="58"/>
      <c r="KK14" s="58"/>
      <c r="KL14" s="58"/>
      <c r="KM14" s="58"/>
      <c r="KN14" s="58"/>
      <c r="KO14" s="58"/>
      <c r="KP14" s="58"/>
      <c r="KQ14" s="58"/>
      <c r="KR14" s="58"/>
      <c r="KS14" s="58"/>
      <c r="KT14" s="58"/>
      <c r="KU14" s="58"/>
      <c r="KV14" s="58"/>
      <c r="KW14" s="58"/>
      <c r="KX14" s="58"/>
      <c r="KY14" s="58"/>
      <c r="KZ14" s="58"/>
      <c r="LA14" s="58"/>
      <c r="LB14" s="58"/>
      <c r="LC14" s="58"/>
      <c r="LD14" s="58"/>
    </row>
    <row r="15" spans="1:316" s="63" customFormat="1" x14ac:dyDescent="0.2">
      <c r="A15" s="134" t="s">
        <v>271</v>
      </c>
      <c r="B15" s="32" t="s">
        <v>272</v>
      </c>
      <c r="C15" s="64">
        <v>1</v>
      </c>
      <c r="D15" s="64" t="s">
        <v>273</v>
      </c>
      <c r="E15" s="79">
        <v>350550</v>
      </c>
      <c r="F15" s="79">
        <f>C15*E15</f>
        <v>350550</v>
      </c>
      <c r="G15" s="239"/>
      <c r="H15" s="262">
        <f t="shared" ref="H15:H76" si="4">AVERAGE(K15:AB15)</f>
        <v>350550</v>
      </c>
      <c r="I15" s="262">
        <f t="shared" si="1"/>
        <v>350550</v>
      </c>
      <c r="J15" s="262">
        <f t="shared" si="2"/>
        <v>350550</v>
      </c>
      <c r="K15" s="180">
        <v>350550</v>
      </c>
      <c r="L15" s="197">
        <v>350550</v>
      </c>
      <c r="M15" s="197">
        <v>350550</v>
      </c>
      <c r="N15" s="197">
        <v>350550</v>
      </c>
      <c r="O15" s="208">
        <v>350550</v>
      </c>
      <c r="P15" s="197">
        <v>350550</v>
      </c>
      <c r="Q15" s="208">
        <v>350550</v>
      </c>
      <c r="R15" s="197">
        <v>350550</v>
      </c>
      <c r="S15" s="208">
        <v>350550</v>
      </c>
      <c r="T15" s="197">
        <v>350550</v>
      </c>
      <c r="U15" s="208">
        <v>350550</v>
      </c>
      <c r="V15" s="197">
        <v>350550</v>
      </c>
      <c r="W15" s="208">
        <v>350550</v>
      </c>
      <c r="X15" s="197">
        <v>350550</v>
      </c>
      <c r="Y15" s="208">
        <v>350550</v>
      </c>
      <c r="Z15" s="197">
        <v>350550</v>
      </c>
      <c r="AA15" s="96">
        <v>350550</v>
      </c>
      <c r="AB15" s="181">
        <v>350550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</row>
    <row r="16" spans="1:316" s="63" customFormat="1" x14ac:dyDescent="0.2">
      <c r="A16" s="134"/>
      <c r="B16" s="117"/>
      <c r="C16" s="64"/>
      <c r="D16" s="25"/>
      <c r="E16" s="79"/>
      <c r="F16" s="79"/>
      <c r="G16" s="239">
        <f>SUM(F15)</f>
        <v>350550</v>
      </c>
      <c r="H16" s="262">
        <f t="shared" si="4"/>
        <v>350550</v>
      </c>
      <c r="I16" s="262">
        <f t="shared" si="1"/>
        <v>350550</v>
      </c>
      <c r="J16" s="262">
        <f t="shared" si="2"/>
        <v>350550</v>
      </c>
      <c r="K16" s="180"/>
      <c r="L16" s="200">
        <f>SUM(L15)</f>
        <v>350550</v>
      </c>
      <c r="M16" s="210"/>
      <c r="N16" s="200">
        <f t="shared" ref="N16:AB16" si="5">SUM(N15)</f>
        <v>350550</v>
      </c>
      <c r="O16" s="210"/>
      <c r="P16" s="200">
        <f t="shared" si="5"/>
        <v>350550</v>
      </c>
      <c r="Q16" s="210"/>
      <c r="R16" s="200">
        <f t="shared" si="5"/>
        <v>350550</v>
      </c>
      <c r="S16" s="210"/>
      <c r="T16" s="200">
        <f t="shared" si="5"/>
        <v>350550</v>
      </c>
      <c r="U16" s="210"/>
      <c r="V16" s="200">
        <f t="shared" si="5"/>
        <v>350550</v>
      </c>
      <c r="W16" s="210"/>
      <c r="X16" s="200">
        <f t="shared" si="5"/>
        <v>350550</v>
      </c>
      <c r="Y16" s="210"/>
      <c r="Z16" s="200">
        <f t="shared" si="5"/>
        <v>350550</v>
      </c>
      <c r="AA16" s="127"/>
      <c r="AB16" s="159">
        <f t="shared" si="5"/>
        <v>350550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  <c r="KQ16" s="58"/>
      <c r="KR16" s="58"/>
      <c r="KS16" s="58"/>
      <c r="KT16" s="58"/>
      <c r="KU16" s="58"/>
      <c r="KV16" s="58"/>
      <c r="KW16" s="58"/>
      <c r="KX16" s="58"/>
      <c r="KY16" s="58"/>
      <c r="KZ16" s="58"/>
      <c r="LA16" s="58"/>
      <c r="LB16" s="58"/>
      <c r="LC16" s="58"/>
      <c r="LD16" s="58"/>
    </row>
    <row r="17" spans="1:316" x14ac:dyDescent="0.2">
      <c r="A17" s="134"/>
      <c r="B17" s="55"/>
      <c r="C17" s="64"/>
      <c r="D17" s="25"/>
      <c r="E17" s="79"/>
      <c r="F17" s="79"/>
      <c r="G17" s="239"/>
      <c r="H17" s="262"/>
      <c r="I17" s="262"/>
      <c r="J17" s="262"/>
      <c r="K17" s="180"/>
      <c r="L17" s="197"/>
      <c r="M17" s="208"/>
      <c r="N17" s="201"/>
      <c r="O17" s="212"/>
      <c r="P17" s="201"/>
      <c r="Q17" s="212"/>
      <c r="R17" s="201"/>
      <c r="S17" s="212"/>
      <c r="T17" s="201"/>
      <c r="U17" s="212"/>
      <c r="V17" s="201"/>
      <c r="W17" s="212"/>
      <c r="X17" s="201"/>
      <c r="Y17" s="212"/>
      <c r="Z17" s="201"/>
      <c r="AA17" s="126"/>
      <c r="AB17" s="157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</row>
    <row r="18" spans="1:316" s="9" customFormat="1" ht="13.5" thickBot="1" x14ac:dyDescent="0.25">
      <c r="A18" s="133" t="s">
        <v>168</v>
      </c>
      <c r="B18" s="23" t="s">
        <v>55</v>
      </c>
      <c r="C18" s="24"/>
      <c r="D18" s="22"/>
      <c r="E18" s="77"/>
      <c r="F18" s="78"/>
      <c r="G18" s="238"/>
      <c r="H18" s="262"/>
      <c r="I18" s="262"/>
      <c r="J18" s="262"/>
      <c r="K18" s="180"/>
      <c r="L18" s="197"/>
      <c r="M18" s="208"/>
      <c r="N18" s="201"/>
      <c r="O18" s="212"/>
      <c r="P18" s="201"/>
      <c r="Q18" s="212"/>
      <c r="R18" s="201"/>
      <c r="S18" s="212"/>
      <c r="T18" s="201"/>
      <c r="U18" s="212"/>
      <c r="V18" s="201"/>
      <c r="W18" s="212"/>
      <c r="X18" s="201"/>
      <c r="Y18" s="212"/>
      <c r="Z18" s="201"/>
      <c r="AA18" s="126"/>
      <c r="AB18" s="157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  <c r="IX18" s="58"/>
      <c r="IY18" s="58"/>
      <c r="IZ18" s="58"/>
      <c r="JA18" s="58"/>
      <c r="JB18" s="58"/>
      <c r="JC18" s="58"/>
      <c r="JD18" s="58"/>
      <c r="JE18" s="58"/>
      <c r="JF18" s="58"/>
      <c r="JG18" s="58"/>
      <c r="JH18" s="58"/>
      <c r="JI18" s="58"/>
      <c r="JJ18" s="58"/>
      <c r="JK18" s="58"/>
      <c r="JL18" s="58"/>
      <c r="JM18" s="58"/>
      <c r="JN18" s="58"/>
      <c r="JO18" s="58"/>
      <c r="JP18" s="58"/>
      <c r="JQ18" s="58"/>
      <c r="JR18" s="58"/>
      <c r="JS18" s="58"/>
      <c r="JT18" s="58"/>
      <c r="JU18" s="58"/>
      <c r="JV18" s="58"/>
      <c r="JW18" s="58"/>
      <c r="JX18" s="58"/>
      <c r="JY18" s="58"/>
      <c r="JZ18" s="58"/>
      <c r="KA18" s="58"/>
      <c r="KB18" s="58"/>
      <c r="KC18" s="58"/>
      <c r="KD18" s="58"/>
      <c r="KE18" s="58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58"/>
      <c r="KQ18" s="58"/>
      <c r="KR18" s="58"/>
      <c r="KS18" s="58"/>
      <c r="KT18" s="58"/>
      <c r="KU18" s="58"/>
      <c r="KV18" s="58"/>
      <c r="KW18" s="58"/>
      <c r="KX18" s="58"/>
      <c r="KY18" s="58"/>
      <c r="KZ18" s="58"/>
      <c r="LA18" s="58"/>
      <c r="LB18" s="58"/>
      <c r="LC18" s="58"/>
      <c r="LD18" s="58"/>
    </row>
    <row r="19" spans="1:316" s="19" customFormat="1" x14ac:dyDescent="0.2">
      <c r="A19" s="134" t="s">
        <v>56</v>
      </c>
      <c r="B19" s="32" t="s">
        <v>57</v>
      </c>
      <c r="C19" s="26">
        <v>1</v>
      </c>
      <c r="D19" s="64" t="s">
        <v>8</v>
      </c>
      <c r="E19" s="81">
        <v>50000</v>
      </c>
      <c r="F19" s="79">
        <f>C19*E19</f>
        <v>50000</v>
      </c>
      <c r="G19" s="239"/>
      <c r="H19" s="262">
        <f t="shared" si="4"/>
        <v>201522.22222222222</v>
      </c>
      <c r="I19" s="262">
        <f t="shared" si="1"/>
        <v>41700</v>
      </c>
      <c r="J19" s="262">
        <f t="shared" si="2"/>
        <v>817000</v>
      </c>
      <c r="K19" s="180">
        <v>817000</v>
      </c>
      <c r="L19" s="197">
        <v>817000</v>
      </c>
      <c r="M19" s="208">
        <v>50000</v>
      </c>
      <c r="N19" s="201">
        <v>50000</v>
      </c>
      <c r="O19" s="212">
        <v>100000</v>
      </c>
      <c r="P19" s="201">
        <v>100000</v>
      </c>
      <c r="Q19" s="212">
        <v>41700</v>
      </c>
      <c r="R19" s="201">
        <v>41700</v>
      </c>
      <c r="S19" s="212">
        <v>300000</v>
      </c>
      <c r="T19" s="201">
        <v>300000</v>
      </c>
      <c r="U19" s="212">
        <v>180000</v>
      </c>
      <c r="V19" s="201">
        <v>180000</v>
      </c>
      <c r="W19" s="212">
        <v>50000</v>
      </c>
      <c r="X19" s="201">
        <v>50000</v>
      </c>
      <c r="Y19" s="212">
        <v>200000</v>
      </c>
      <c r="Z19" s="201">
        <v>200000</v>
      </c>
      <c r="AA19" s="126">
        <v>75000</v>
      </c>
      <c r="AB19" s="157">
        <v>75000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  <c r="IX19" s="58"/>
      <c r="IY19" s="58"/>
      <c r="IZ19" s="58"/>
      <c r="JA19" s="58"/>
      <c r="JB19" s="58"/>
      <c r="JC19" s="58"/>
      <c r="JD19" s="58"/>
      <c r="JE19" s="58"/>
      <c r="JF19" s="58"/>
      <c r="JG19" s="58"/>
      <c r="JH19" s="58"/>
      <c r="JI19" s="58"/>
      <c r="JJ19" s="58"/>
      <c r="JK19" s="58"/>
      <c r="JL19" s="58"/>
      <c r="JM19" s="58"/>
      <c r="JN19" s="58"/>
      <c r="JO19" s="58"/>
      <c r="JP19" s="58"/>
      <c r="JQ19" s="58"/>
      <c r="JR19" s="58"/>
      <c r="JS19" s="58"/>
      <c r="JT19" s="58"/>
      <c r="JU19" s="58"/>
      <c r="JV19" s="58"/>
      <c r="JW19" s="58"/>
      <c r="JX19" s="58"/>
      <c r="JY19" s="58"/>
      <c r="JZ19" s="58"/>
      <c r="KA19" s="58"/>
      <c r="KB19" s="58"/>
      <c r="KC19" s="58"/>
      <c r="KD19" s="58"/>
      <c r="KE19" s="58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58"/>
      <c r="KQ19" s="58"/>
      <c r="KR19" s="58"/>
      <c r="KS19" s="58"/>
      <c r="KT19" s="58"/>
      <c r="KU19" s="58"/>
      <c r="KV19" s="58"/>
      <c r="KW19" s="58"/>
      <c r="KX19" s="58"/>
      <c r="KY19" s="58"/>
      <c r="KZ19" s="58"/>
      <c r="LA19" s="58"/>
      <c r="LB19" s="58"/>
      <c r="LC19" s="58"/>
      <c r="LD19" s="58"/>
    </row>
    <row r="20" spans="1:316" s="9" customFormat="1" x14ac:dyDescent="0.2">
      <c r="A20" s="134" t="s">
        <v>72</v>
      </c>
      <c r="B20" s="32" t="s">
        <v>121</v>
      </c>
      <c r="C20" s="26">
        <v>6755</v>
      </c>
      <c r="D20" s="64" t="s">
        <v>4</v>
      </c>
      <c r="E20" s="81">
        <v>12</v>
      </c>
      <c r="F20" s="79">
        <f t="shared" ref="F20" si="6">C20*E20</f>
        <v>81060</v>
      </c>
      <c r="G20" s="239"/>
      <c r="H20" s="262">
        <f t="shared" si="4"/>
        <v>32466.333333333332</v>
      </c>
      <c r="I20" s="262">
        <f t="shared" si="1"/>
        <v>20265</v>
      </c>
      <c r="J20" s="262">
        <f t="shared" si="2"/>
        <v>135100</v>
      </c>
      <c r="K20" s="180">
        <v>5.25</v>
      </c>
      <c r="L20" s="197">
        <v>35463.75</v>
      </c>
      <c r="M20" s="208">
        <v>7</v>
      </c>
      <c r="N20" s="201">
        <v>47285</v>
      </c>
      <c r="O20" s="212">
        <v>12</v>
      </c>
      <c r="P20" s="201">
        <v>81060</v>
      </c>
      <c r="Q20" s="212">
        <v>5.25</v>
      </c>
      <c r="R20" s="201">
        <v>35463.75</v>
      </c>
      <c r="S20" s="212">
        <v>14</v>
      </c>
      <c r="T20" s="201">
        <v>94570</v>
      </c>
      <c r="U20" s="212">
        <v>3</v>
      </c>
      <c r="V20" s="201">
        <v>20265</v>
      </c>
      <c r="W20" s="212">
        <v>20</v>
      </c>
      <c r="X20" s="201">
        <v>135100</v>
      </c>
      <c r="Y20" s="212">
        <v>12</v>
      </c>
      <c r="Z20" s="201">
        <v>81060</v>
      </c>
      <c r="AA20" s="126">
        <v>8</v>
      </c>
      <c r="AB20" s="157">
        <v>54040</v>
      </c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  <c r="IX20" s="58"/>
      <c r="IY20" s="58"/>
      <c r="IZ20" s="58"/>
      <c r="JA20" s="58"/>
      <c r="JB20" s="58"/>
      <c r="JC20" s="58"/>
      <c r="JD20" s="58"/>
      <c r="JE20" s="58"/>
      <c r="JF20" s="58"/>
      <c r="JG20" s="58"/>
      <c r="JH20" s="58"/>
      <c r="JI20" s="58"/>
      <c r="JJ20" s="58"/>
      <c r="JK20" s="58"/>
      <c r="JL20" s="58"/>
      <c r="JM20" s="58"/>
      <c r="JN20" s="58"/>
      <c r="JO20" s="58"/>
      <c r="JP20" s="58"/>
      <c r="JQ20" s="58"/>
      <c r="JR20" s="58"/>
      <c r="JS20" s="58"/>
      <c r="JT20" s="58"/>
      <c r="JU20" s="58"/>
      <c r="JV20" s="58"/>
      <c r="JW20" s="58"/>
      <c r="JX20" s="58"/>
      <c r="JY20" s="58"/>
      <c r="JZ20" s="58"/>
      <c r="KA20" s="58"/>
      <c r="KB20" s="58"/>
      <c r="KC20" s="58"/>
      <c r="KD20" s="58"/>
      <c r="KE20" s="58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58"/>
      <c r="KQ20" s="58"/>
      <c r="KR20" s="58"/>
      <c r="KS20" s="58"/>
      <c r="KT20" s="58"/>
      <c r="KU20" s="58"/>
      <c r="KV20" s="58"/>
      <c r="KW20" s="58"/>
      <c r="KX20" s="58"/>
      <c r="KY20" s="58"/>
      <c r="KZ20" s="58"/>
      <c r="LA20" s="58"/>
      <c r="LB20" s="58"/>
      <c r="LC20" s="58"/>
      <c r="LD20" s="58"/>
    </row>
    <row r="21" spans="1:316" ht="13.9" customHeight="1" x14ac:dyDescent="0.2">
      <c r="A21" s="134"/>
      <c r="B21" s="55" t="s">
        <v>58</v>
      </c>
      <c r="C21" s="136"/>
      <c r="D21" s="55"/>
      <c r="E21" s="80"/>
      <c r="F21" s="81"/>
      <c r="G21" s="239">
        <f>SUM(F19,F20)</f>
        <v>131060</v>
      </c>
      <c r="H21" s="262">
        <f t="shared" si="4"/>
        <v>266445.27777777775</v>
      </c>
      <c r="I21" s="262">
        <f t="shared" si="1"/>
        <v>77163.75</v>
      </c>
      <c r="J21" s="262">
        <f t="shared" si="2"/>
        <v>852463.75</v>
      </c>
      <c r="K21" s="180"/>
      <c r="L21" s="199">
        <f>SUM(L19:L20)</f>
        <v>852463.75</v>
      </c>
      <c r="M21" s="210"/>
      <c r="N21" s="200">
        <f>SUM(N19:N20)</f>
        <v>97285</v>
      </c>
      <c r="O21" s="210"/>
      <c r="P21" s="200">
        <f>SUM(P19:P20)</f>
        <v>181060</v>
      </c>
      <c r="Q21" s="210"/>
      <c r="R21" s="200">
        <f>SUM(R19:R20)</f>
        <v>77163.75</v>
      </c>
      <c r="S21" s="210"/>
      <c r="T21" s="199">
        <f>SUM(T19:T20)</f>
        <v>394570</v>
      </c>
      <c r="U21" s="210"/>
      <c r="V21" s="199">
        <f>SUM(V19:V20)</f>
        <v>200265</v>
      </c>
      <c r="W21" s="210"/>
      <c r="X21" s="200">
        <f>SUM(X19:X20)</f>
        <v>185100</v>
      </c>
      <c r="Y21" s="210"/>
      <c r="Z21" s="199">
        <f>SUM(Z19:Z20)</f>
        <v>281060</v>
      </c>
      <c r="AA21" s="127"/>
      <c r="AB21" s="159">
        <f>SUM(AB19:AB20)</f>
        <v>129040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  <c r="IX21" s="58"/>
      <c r="IY21" s="58"/>
      <c r="IZ21" s="58"/>
      <c r="JA21" s="58"/>
      <c r="JB21" s="58"/>
      <c r="JC21" s="58"/>
      <c r="JD21" s="58"/>
      <c r="JE21" s="58"/>
      <c r="JF21" s="58"/>
      <c r="JG21" s="58"/>
      <c r="JH21" s="58"/>
      <c r="JI21" s="58"/>
      <c r="JJ21" s="58"/>
      <c r="JK21" s="58"/>
      <c r="JL21" s="58"/>
      <c r="JM21" s="58"/>
      <c r="JN21" s="58"/>
      <c r="JO21" s="58"/>
      <c r="JP21" s="58"/>
      <c r="JQ21" s="58"/>
      <c r="JR21" s="58"/>
      <c r="JS21" s="58"/>
      <c r="JT21" s="58"/>
      <c r="JU21" s="58"/>
      <c r="JV21" s="58"/>
      <c r="JW21" s="58"/>
      <c r="JX21" s="58"/>
      <c r="JY21" s="58"/>
      <c r="JZ21" s="58"/>
      <c r="KA21" s="58"/>
      <c r="KB21" s="58"/>
      <c r="KC21" s="58"/>
      <c r="KD21" s="58"/>
      <c r="KE21" s="58"/>
      <c r="KF21" s="58"/>
      <c r="KG21" s="58"/>
      <c r="KH21" s="58"/>
      <c r="KI21" s="58"/>
      <c r="KJ21" s="58"/>
      <c r="KK21" s="58"/>
      <c r="KL21" s="58"/>
      <c r="KM21" s="58"/>
      <c r="KN21" s="58"/>
      <c r="KO21" s="58"/>
      <c r="KP21" s="58"/>
      <c r="KQ21" s="58"/>
      <c r="KR21" s="58"/>
      <c r="KS21" s="58"/>
      <c r="KT21" s="58"/>
      <c r="KU21" s="58"/>
      <c r="KV21" s="58"/>
      <c r="KW21" s="58"/>
      <c r="KX21" s="58"/>
      <c r="KY21" s="58"/>
      <c r="KZ21" s="58"/>
      <c r="LA21" s="58"/>
      <c r="LB21" s="58"/>
      <c r="LC21" s="58"/>
      <c r="LD21" s="58"/>
    </row>
    <row r="22" spans="1:316" ht="13.9" customHeight="1" x14ac:dyDescent="0.2">
      <c r="A22" s="137"/>
      <c r="B22" s="55"/>
      <c r="C22" s="136"/>
      <c r="D22" s="55"/>
      <c r="E22" s="80"/>
      <c r="F22" s="81"/>
      <c r="G22" s="239"/>
      <c r="H22" s="262"/>
      <c r="I22" s="262"/>
      <c r="J22" s="262"/>
      <c r="K22" s="180"/>
      <c r="L22" s="197"/>
      <c r="M22" s="208"/>
      <c r="N22" s="205"/>
      <c r="O22" s="213"/>
      <c r="P22" s="201"/>
      <c r="Q22" s="212"/>
      <c r="R22" s="201"/>
      <c r="S22" s="212"/>
      <c r="T22" s="201"/>
      <c r="U22" s="212"/>
      <c r="V22" s="201"/>
      <c r="W22" s="212"/>
      <c r="X22" s="201"/>
      <c r="Y22" s="212"/>
      <c r="Z22" s="201"/>
      <c r="AA22" s="126"/>
      <c r="AB22" s="157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  <c r="IX22" s="58"/>
      <c r="IY22" s="58"/>
      <c r="IZ22" s="58"/>
      <c r="JA22" s="58"/>
      <c r="JB22" s="58"/>
      <c r="JC22" s="58"/>
      <c r="JD22" s="58"/>
      <c r="JE22" s="58"/>
      <c r="JF22" s="58"/>
      <c r="JG22" s="58"/>
      <c r="JH22" s="58"/>
      <c r="JI22" s="58"/>
      <c r="JJ22" s="58"/>
      <c r="JK22" s="58"/>
      <c r="JL22" s="58"/>
      <c r="JM22" s="58"/>
      <c r="JN22" s="58"/>
      <c r="JO22" s="58"/>
      <c r="JP22" s="58"/>
      <c r="JQ22" s="58"/>
      <c r="JR22" s="58"/>
      <c r="JS22" s="58"/>
      <c r="JT22" s="58"/>
      <c r="JU22" s="58"/>
      <c r="JV22" s="58"/>
      <c r="JW22" s="58"/>
      <c r="JX22" s="58"/>
      <c r="JY22" s="58"/>
      <c r="JZ22" s="58"/>
      <c r="KA22" s="58"/>
      <c r="KB22" s="58"/>
      <c r="KC22" s="58"/>
      <c r="KD22" s="58"/>
      <c r="KE22" s="58"/>
      <c r="KF22" s="58"/>
      <c r="KG22" s="58"/>
      <c r="KH22" s="58"/>
      <c r="KI22" s="58"/>
      <c r="KJ22" s="58"/>
      <c r="KK22" s="58"/>
      <c r="KL22" s="58"/>
      <c r="KM22" s="58"/>
      <c r="KN22" s="58"/>
      <c r="KO22" s="58"/>
      <c r="KP22" s="58"/>
      <c r="KQ22" s="58"/>
      <c r="KR22" s="58"/>
      <c r="KS22" s="58"/>
      <c r="KT22" s="58"/>
      <c r="KU22" s="58"/>
      <c r="KV22" s="58"/>
      <c r="KW22" s="58"/>
      <c r="KX22" s="58"/>
      <c r="KY22" s="58"/>
      <c r="KZ22" s="58"/>
      <c r="LA22" s="58"/>
      <c r="LB22" s="58"/>
      <c r="LC22" s="58"/>
      <c r="LD22" s="58"/>
    </row>
    <row r="23" spans="1:316" s="9" customFormat="1" ht="13.5" thickBot="1" x14ac:dyDescent="0.25">
      <c r="A23" s="133" t="s">
        <v>169</v>
      </c>
      <c r="B23" s="23" t="s">
        <v>59</v>
      </c>
      <c r="C23" s="24"/>
      <c r="D23" s="22"/>
      <c r="E23" s="77"/>
      <c r="F23" s="78"/>
      <c r="G23" s="238"/>
      <c r="H23" s="262"/>
      <c r="I23" s="262"/>
      <c r="J23" s="262"/>
      <c r="K23" s="180"/>
      <c r="L23" s="197"/>
      <c r="M23" s="208"/>
      <c r="N23" s="201"/>
      <c r="O23" s="212"/>
      <c r="P23" s="201"/>
      <c r="Q23" s="212"/>
      <c r="R23" s="201"/>
      <c r="S23" s="212"/>
      <c r="T23" s="201"/>
      <c r="U23" s="212"/>
      <c r="V23" s="201"/>
      <c r="W23" s="212"/>
      <c r="X23" s="201"/>
      <c r="Y23" s="212"/>
      <c r="Z23" s="201"/>
      <c r="AA23" s="126"/>
      <c r="AB23" s="157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  <c r="IW23" s="58"/>
      <c r="IX23" s="58"/>
      <c r="IY23" s="58"/>
      <c r="IZ23" s="58"/>
      <c r="JA23" s="58"/>
      <c r="JB23" s="58"/>
      <c r="JC23" s="58"/>
      <c r="JD23" s="58"/>
      <c r="JE23" s="58"/>
      <c r="JF23" s="58"/>
      <c r="JG23" s="58"/>
      <c r="JH23" s="58"/>
      <c r="JI23" s="58"/>
      <c r="JJ23" s="58"/>
      <c r="JK23" s="58"/>
      <c r="JL23" s="58"/>
      <c r="JM23" s="58"/>
      <c r="JN23" s="58"/>
      <c r="JO23" s="58"/>
      <c r="JP23" s="58"/>
      <c r="JQ23" s="58"/>
      <c r="JR23" s="58"/>
      <c r="JS23" s="58"/>
      <c r="JT23" s="58"/>
      <c r="JU23" s="58"/>
      <c r="JV23" s="58"/>
      <c r="JW23" s="58"/>
      <c r="JX23" s="58"/>
      <c r="JY23" s="58"/>
      <c r="JZ23" s="58"/>
      <c r="KA23" s="58"/>
      <c r="KB23" s="58"/>
      <c r="KC23" s="58"/>
      <c r="KD23" s="58"/>
      <c r="KE23" s="58"/>
      <c r="KF23" s="58"/>
      <c r="KG23" s="58"/>
      <c r="KH23" s="58"/>
      <c r="KI23" s="58"/>
      <c r="KJ23" s="58"/>
      <c r="KK23" s="58"/>
      <c r="KL23" s="58"/>
      <c r="KM23" s="58"/>
      <c r="KN23" s="58"/>
      <c r="KO23" s="58"/>
      <c r="KP23" s="58"/>
      <c r="KQ23" s="58"/>
      <c r="KR23" s="58"/>
      <c r="KS23" s="58"/>
      <c r="KT23" s="58"/>
      <c r="KU23" s="58"/>
      <c r="KV23" s="58"/>
      <c r="KW23" s="58"/>
      <c r="KX23" s="58"/>
      <c r="KY23" s="58"/>
      <c r="KZ23" s="58"/>
      <c r="LA23" s="58"/>
      <c r="LB23" s="58"/>
      <c r="LC23" s="58"/>
      <c r="LD23" s="58"/>
    </row>
    <row r="24" spans="1:316" s="19" customFormat="1" x14ac:dyDescent="0.2">
      <c r="A24" s="134" t="s">
        <v>60</v>
      </c>
      <c r="B24" s="32" t="s">
        <v>61</v>
      </c>
      <c r="C24" s="26">
        <v>18</v>
      </c>
      <c r="D24" s="64" t="s">
        <v>68</v>
      </c>
      <c r="E24" s="81">
        <v>3000</v>
      </c>
      <c r="F24" s="79">
        <f>C24*E24</f>
        <v>54000</v>
      </c>
      <c r="G24" s="240"/>
      <c r="H24" s="262">
        <f t="shared" si="4"/>
        <v>41045.277777777781</v>
      </c>
      <c r="I24" s="262">
        <f t="shared" si="1"/>
        <v>54000</v>
      </c>
      <c r="J24" s="262">
        <f t="shared" si="2"/>
        <v>126000</v>
      </c>
      <c r="K24" s="180">
        <v>4000</v>
      </c>
      <c r="L24" s="197">
        <v>72000</v>
      </c>
      <c r="M24" s="208">
        <v>6200</v>
      </c>
      <c r="N24" s="201">
        <v>111600</v>
      </c>
      <c r="O24" s="212">
        <v>3200</v>
      </c>
      <c r="P24" s="201">
        <v>57600</v>
      </c>
      <c r="Q24" s="212">
        <v>3685</v>
      </c>
      <c r="R24" s="201">
        <v>66330</v>
      </c>
      <c r="S24" s="212">
        <v>4000</v>
      </c>
      <c r="T24" s="201">
        <v>72000</v>
      </c>
      <c r="U24" s="212">
        <v>3800</v>
      </c>
      <c r="V24" s="201">
        <v>68400</v>
      </c>
      <c r="W24" s="212">
        <v>3000</v>
      </c>
      <c r="X24" s="201">
        <v>54000</v>
      </c>
      <c r="Y24" s="212">
        <v>7000</v>
      </c>
      <c r="Z24" s="201">
        <v>126000</v>
      </c>
      <c r="AA24" s="126">
        <v>4000</v>
      </c>
      <c r="AB24" s="157">
        <v>72000</v>
      </c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  <c r="IW24" s="58"/>
      <c r="IX24" s="58"/>
      <c r="IY24" s="58"/>
      <c r="IZ24" s="58"/>
      <c r="JA24" s="58"/>
      <c r="JB24" s="58"/>
      <c r="JC24" s="58"/>
      <c r="JD24" s="58"/>
      <c r="JE24" s="58"/>
      <c r="JF24" s="58"/>
      <c r="JG24" s="58"/>
      <c r="JH24" s="58"/>
      <c r="JI24" s="58"/>
      <c r="JJ24" s="58"/>
      <c r="JK24" s="58"/>
      <c r="JL24" s="58"/>
      <c r="JM24" s="58"/>
      <c r="JN24" s="58"/>
      <c r="JO24" s="58"/>
      <c r="JP24" s="58"/>
      <c r="JQ24" s="58"/>
      <c r="JR24" s="58"/>
      <c r="JS24" s="58"/>
      <c r="JT24" s="58"/>
      <c r="JU24" s="58"/>
      <c r="JV24" s="58"/>
      <c r="JW24" s="58"/>
      <c r="JX24" s="58"/>
      <c r="JY24" s="58"/>
      <c r="JZ24" s="58"/>
      <c r="KA24" s="58"/>
      <c r="KB24" s="58"/>
      <c r="KC24" s="58"/>
      <c r="KD24" s="58"/>
      <c r="KE24" s="58"/>
      <c r="KF24" s="58"/>
      <c r="KG24" s="58"/>
      <c r="KH24" s="58"/>
      <c r="KI24" s="58"/>
      <c r="KJ24" s="58"/>
      <c r="KK24" s="58"/>
      <c r="KL24" s="58"/>
      <c r="KM24" s="58"/>
      <c r="KN24" s="58"/>
      <c r="KO24" s="58"/>
      <c r="KP24" s="58"/>
      <c r="KQ24" s="58"/>
      <c r="KR24" s="58"/>
      <c r="KS24" s="58"/>
      <c r="KT24" s="58"/>
      <c r="KU24" s="58"/>
      <c r="KV24" s="58"/>
      <c r="KW24" s="58"/>
      <c r="KX24" s="58"/>
      <c r="KY24" s="58"/>
      <c r="KZ24" s="58"/>
      <c r="LA24" s="58"/>
      <c r="LB24" s="58"/>
      <c r="LC24" s="58"/>
      <c r="LD24" s="58"/>
    </row>
    <row r="25" spans="1:316" ht="13.9" customHeight="1" x14ac:dyDescent="0.2">
      <c r="A25" s="134"/>
      <c r="B25" s="55" t="s">
        <v>62</v>
      </c>
      <c r="C25" s="136"/>
      <c r="D25" s="55"/>
      <c r="E25" s="80"/>
      <c r="F25" s="81"/>
      <c r="G25" s="239">
        <f>SUM(F24)</f>
        <v>54000</v>
      </c>
      <c r="H25" s="262">
        <f t="shared" si="4"/>
        <v>77770</v>
      </c>
      <c r="I25" s="262">
        <f t="shared" si="1"/>
        <v>54000</v>
      </c>
      <c r="J25" s="262">
        <f t="shared" si="2"/>
        <v>126000</v>
      </c>
      <c r="K25" s="180"/>
      <c r="L25" s="200">
        <f>SUM(L24)</f>
        <v>72000</v>
      </c>
      <c r="M25" s="210"/>
      <c r="N25" s="200">
        <f t="shared" ref="N25:AB25" si="7">SUM(N24)</f>
        <v>111600</v>
      </c>
      <c r="O25" s="210"/>
      <c r="P25" s="200">
        <f t="shared" si="7"/>
        <v>57600</v>
      </c>
      <c r="Q25" s="210"/>
      <c r="R25" s="200">
        <f t="shared" si="7"/>
        <v>66330</v>
      </c>
      <c r="S25" s="210"/>
      <c r="T25" s="200">
        <f t="shared" si="7"/>
        <v>72000</v>
      </c>
      <c r="U25" s="210"/>
      <c r="V25" s="200">
        <f t="shared" si="7"/>
        <v>68400</v>
      </c>
      <c r="W25" s="210"/>
      <c r="X25" s="200">
        <f t="shared" si="7"/>
        <v>54000</v>
      </c>
      <c r="Y25" s="210"/>
      <c r="Z25" s="199">
        <f t="shared" si="7"/>
        <v>126000</v>
      </c>
      <c r="AA25" s="127"/>
      <c r="AB25" s="159">
        <f t="shared" si="7"/>
        <v>72000</v>
      </c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  <c r="IX25" s="58"/>
      <c r="IY25" s="58"/>
      <c r="IZ25" s="58"/>
      <c r="JA25" s="58"/>
      <c r="JB25" s="58"/>
      <c r="JC25" s="58"/>
      <c r="JD25" s="58"/>
      <c r="JE25" s="58"/>
      <c r="JF25" s="58"/>
      <c r="JG25" s="58"/>
      <c r="JH25" s="58"/>
      <c r="JI25" s="58"/>
      <c r="JJ25" s="58"/>
      <c r="JK25" s="58"/>
      <c r="JL25" s="58"/>
      <c r="JM25" s="58"/>
      <c r="JN25" s="58"/>
      <c r="JO25" s="58"/>
      <c r="JP25" s="58"/>
      <c r="JQ25" s="58"/>
      <c r="JR25" s="58"/>
      <c r="JS25" s="58"/>
      <c r="JT25" s="58"/>
      <c r="JU25" s="58"/>
      <c r="JV25" s="58"/>
      <c r="JW25" s="58"/>
      <c r="JX25" s="58"/>
      <c r="JY25" s="58"/>
      <c r="JZ25" s="58"/>
      <c r="KA25" s="58"/>
      <c r="KB25" s="58"/>
      <c r="KC25" s="58"/>
      <c r="KD25" s="58"/>
      <c r="KE25" s="58"/>
      <c r="KF25" s="58"/>
      <c r="KG25" s="58"/>
      <c r="KH25" s="58"/>
      <c r="KI25" s="58"/>
      <c r="KJ25" s="58"/>
      <c r="KK25" s="58"/>
      <c r="KL25" s="58"/>
      <c r="KM25" s="58"/>
      <c r="KN25" s="58"/>
      <c r="KO25" s="58"/>
      <c r="KP25" s="58"/>
      <c r="KQ25" s="58"/>
      <c r="KR25" s="58"/>
      <c r="KS25" s="58"/>
      <c r="KT25" s="58"/>
      <c r="KU25" s="58"/>
      <c r="KV25" s="58"/>
      <c r="KW25" s="58"/>
      <c r="KX25" s="58"/>
      <c r="KY25" s="58"/>
      <c r="KZ25" s="58"/>
      <c r="LA25" s="58"/>
      <c r="LB25" s="58"/>
      <c r="LC25" s="58"/>
      <c r="LD25" s="58"/>
    </row>
    <row r="26" spans="1:316" x14ac:dyDescent="0.2">
      <c r="A26" s="137"/>
      <c r="B26" s="55"/>
      <c r="C26" s="27"/>
      <c r="D26" s="28"/>
      <c r="E26" s="79"/>
      <c r="F26" s="82"/>
      <c r="G26" s="239"/>
      <c r="H26" s="262"/>
      <c r="I26" s="262"/>
      <c r="J26" s="262"/>
      <c r="K26" s="180"/>
      <c r="L26" s="197"/>
      <c r="M26" s="208"/>
      <c r="N26" s="201"/>
      <c r="O26" s="212"/>
      <c r="P26" s="201"/>
      <c r="Q26" s="212"/>
      <c r="R26" s="201"/>
      <c r="S26" s="212"/>
      <c r="T26" s="201"/>
      <c r="U26" s="212"/>
      <c r="V26" s="201"/>
      <c r="W26" s="212"/>
      <c r="X26" s="201"/>
      <c r="Y26" s="212"/>
      <c r="Z26" s="201"/>
      <c r="AA26" s="126"/>
      <c r="AB26" s="157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  <c r="IX26" s="58"/>
      <c r="IY26" s="58"/>
      <c r="IZ26" s="58"/>
      <c r="JA26" s="58"/>
      <c r="JB26" s="58"/>
      <c r="JC26" s="58"/>
      <c r="JD26" s="58"/>
      <c r="JE26" s="58"/>
      <c r="JF26" s="58"/>
      <c r="JG26" s="58"/>
      <c r="JH26" s="58"/>
      <c r="JI26" s="58"/>
      <c r="JJ26" s="58"/>
      <c r="JK26" s="58"/>
      <c r="JL26" s="58"/>
      <c r="JM26" s="58"/>
      <c r="JN26" s="58"/>
      <c r="JO26" s="58"/>
      <c r="JP26" s="58"/>
      <c r="JQ26" s="58"/>
      <c r="JR26" s="58"/>
      <c r="JS26" s="58"/>
      <c r="JT26" s="58"/>
      <c r="JU26" s="58"/>
      <c r="JV26" s="58"/>
      <c r="JW26" s="58"/>
      <c r="JX26" s="58"/>
      <c r="JY26" s="58"/>
      <c r="JZ26" s="58"/>
      <c r="KA26" s="58"/>
      <c r="KB26" s="58"/>
      <c r="KC26" s="58"/>
      <c r="KD26" s="58"/>
      <c r="KE26" s="58"/>
      <c r="KF26" s="58"/>
      <c r="KG26" s="58"/>
      <c r="KH26" s="58"/>
      <c r="KI26" s="58"/>
      <c r="KJ26" s="58"/>
      <c r="KK26" s="58"/>
      <c r="KL26" s="58"/>
      <c r="KM26" s="58"/>
      <c r="KN26" s="58"/>
      <c r="KO26" s="58"/>
      <c r="KP26" s="58"/>
      <c r="KQ26" s="58"/>
      <c r="KR26" s="58"/>
      <c r="KS26" s="58"/>
      <c r="KT26" s="58"/>
      <c r="KU26" s="58"/>
      <c r="KV26" s="58"/>
      <c r="KW26" s="58"/>
      <c r="KX26" s="58"/>
      <c r="KY26" s="58"/>
      <c r="KZ26" s="58"/>
      <c r="LA26" s="58"/>
      <c r="LB26" s="58"/>
      <c r="LC26" s="58"/>
      <c r="LD26" s="58"/>
    </row>
    <row r="27" spans="1:316" s="9" customFormat="1" ht="13.5" thickBot="1" x14ac:dyDescent="0.25">
      <c r="A27" s="138" t="s">
        <v>170</v>
      </c>
      <c r="B27" s="59" t="s">
        <v>53</v>
      </c>
      <c r="C27" s="61"/>
      <c r="D27" s="62"/>
      <c r="E27" s="83"/>
      <c r="F27" s="84"/>
      <c r="G27" s="238"/>
      <c r="H27" s="262"/>
      <c r="I27" s="262"/>
      <c r="J27" s="262"/>
      <c r="K27" s="180"/>
      <c r="L27" s="197"/>
      <c r="M27" s="208"/>
      <c r="N27" s="201"/>
      <c r="O27" s="212"/>
      <c r="P27" s="201"/>
      <c r="Q27" s="212"/>
      <c r="R27" s="201"/>
      <c r="S27" s="212"/>
      <c r="T27" s="201"/>
      <c r="U27" s="212"/>
      <c r="V27" s="201"/>
      <c r="W27" s="212"/>
      <c r="X27" s="201"/>
      <c r="Y27" s="212"/>
      <c r="Z27" s="201"/>
      <c r="AA27" s="126"/>
      <c r="AB27" s="157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  <c r="IX27" s="58"/>
      <c r="IY27" s="58"/>
      <c r="IZ27" s="58"/>
      <c r="JA27" s="58"/>
      <c r="JB27" s="58"/>
      <c r="JC27" s="58"/>
      <c r="JD27" s="58"/>
      <c r="JE27" s="58"/>
      <c r="JF27" s="58"/>
      <c r="JG27" s="58"/>
      <c r="JH27" s="58"/>
      <c r="JI27" s="58"/>
      <c r="JJ27" s="58"/>
      <c r="JK27" s="58"/>
      <c r="JL27" s="58"/>
      <c r="JM27" s="58"/>
      <c r="JN27" s="58"/>
      <c r="JO27" s="58"/>
      <c r="JP27" s="58"/>
      <c r="JQ27" s="58"/>
      <c r="JR27" s="58"/>
      <c r="JS27" s="58"/>
      <c r="JT27" s="58"/>
      <c r="JU27" s="58"/>
      <c r="JV27" s="58"/>
      <c r="JW27" s="58"/>
      <c r="JX27" s="58"/>
      <c r="JY27" s="58"/>
      <c r="JZ27" s="58"/>
      <c r="KA27" s="58"/>
      <c r="KB27" s="58"/>
      <c r="KC27" s="58"/>
      <c r="KD27" s="58"/>
      <c r="KE27" s="58"/>
      <c r="KF27" s="58"/>
      <c r="KG27" s="58"/>
      <c r="KH27" s="58"/>
      <c r="KI27" s="58"/>
      <c r="KJ27" s="58"/>
      <c r="KK27" s="58"/>
      <c r="KL27" s="58"/>
      <c r="KM27" s="58"/>
      <c r="KN27" s="58"/>
      <c r="KO27" s="58"/>
      <c r="KP27" s="58"/>
      <c r="KQ27" s="58"/>
      <c r="KR27" s="58"/>
      <c r="KS27" s="58"/>
      <c r="KT27" s="58"/>
      <c r="KU27" s="58"/>
      <c r="KV27" s="58"/>
      <c r="KW27" s="58"/>
      <c r="KX27" s="58"/>
      <c r="KY27" s="58"/>
      <c r="KZ27" s="58"/>
      <c r="LA27" s="58"/>
      <c r="LB27" s="58"/>
      <c r="LC27" s="58"/>
      <c r="LD27" s="58"/>
    </row>
    <row r="28" spans="1:316" s="9" customFormat="1" x14ac:dyDescent="0.2">
      <c r="A28" s="139" t="s">
        <v>90</v>
      </c>
      <c r="B28" s="68" t="s">
        <v>91</v>
      </c>
      <c r="C28" s="66">
        <v>220</v>
      </c>
      <c r="D28" s="67" t="s">
        <v>16</v>
      </c>
      <c r="E28" s="100">
        <v>16</v>
      </c>
      <c r="F28" s="101">
        <f>E28*C28</f>
        <v>3520</v>
      </c>
      <c r="G28" s="239"/>
      <c r="H28" s="262">
        <f t="shared" si="4"/>
        <v>2715.8444444444444</v>
      </c>
      <c r="I28" s="262">
        <f t="shared" si="1"/>
        <v>1760</v>
      </c>
      <c r="J28" s="262">
        <f t="shared" si="2"/>
        <v>8800</v>
      </c>
      <c r="K28" s="180">
        <v>25</v>
      </c>
      <c r="L28" s="197">
        <v>5500</v>
      </c>
      <c r="M28" s="208">
        <v>22</v>
      </c>
      <c r="N28" s="201">
        <v>4840</v>
      </c>
      <c r="O28" s="212">
        <v>35</v>
      </c>
      <c r="P28" s="201">
        <v>7700</v>
      </c>
      <c r="Q28" s="212">
        <v>21.2</v>
      </c>
      <c r="R28" s="201">
        <v>4664</v>
      </c>
      <c r="S28" s="212">
        <v>15</v>
      </c>
      <c r="T28" s="201">
        <v>3300</v>
      </c>
      <c r="U28" s="212">
        <v>8</v>
      </c>
      <c r="V28" s="201">
        <v>1760</v>
      </c>
      <c r="W28" s="212">
        <v>20</v>
      </c>
      <c r="X28" s="201">
        <v>4400</v>
      </c>
      <c r="Y28" s="212">
        <v>35</v>
      </c>
      <c r="Z28" s="201">
        <v>7700</v>
      </c>
      <c r="AA28" s="126">
        <v>40</v>
      </c>
      <c r="AB28" s="157">
        <v>8800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  <c r="IX28" s="58"/>
      <c r="IY28" s="58"/>
      <c r="IZ28" s="58"/>
      <c r="JA28" s="58"/>
      <c r="JB28" s="58"/>
      <c r="JC28" s="58"/>
      <c r="JD28" s="58"/>
      <c r="JE28" s="58"/>
      <c r="JF28" s="58"/>
      <c r="JG28" s="58"/>
      <c r="JH28" s="58"/>
      <c r="JI28" s="58"/>
      <c r="JJ28" s="58"/>
      <c r="JK28" s="58"/>
      <c r="JL28" s="58"/>
      <c r="JM28" s="58"/>
      <c r="JN28" s="58"/>
      <c r="JO28" s="58"/>
      <c r="JP28" s="58"/>
      <c r="JQ28" s="58"/>
      <c r="JR28" s="58"/>
      <c r="JS28" s="58"/>
      <c r="JT28" s="58"/>
      <c r="JU28" s="58"/>
      <c r="JV28" s="58"/>
      <c r="JW28" s="58"/>
      <c r="JX28" s="58"/>
      <c r="JY28" s="58"/>
      <c r="JZ28" s="58"/>
      <c r="KA28" s="58"/>
      <c r="KB28" s="58"/>
      <c r="KC28" s="58"/>
      <c r="KD28" s="58"/>
      <c r="KE28" s="58"/>
      <c r="KF28" s="58"/>
      <c r="KG28" s="58"/>
      <c r="KH28" s="58"/>
      <c r="KI28" s="58"/>
      <c r="KJ28" s="58"/>
      <c r="KK28" s="58"/>
      <c r="KL28" s="58"/>
      <c r="KM28" s="58"/>
      <c r="KN28" s="58"/>
      <c r="KO28" s="58"/>
      <c r="KP28" s="58"/>
      <c r="KQ28" s="58"/>
      <c r="KR28" s="58"/>
      <c r="KS28" s="58"/>
      <c r="KT28" s="58"/>
      <c r="KU28" s="58"/>
      <c r="KV28" s="58"/>
      <c r="KW28" s="58"/>
      <c r="KX28" s="58"/>
      <c r="KY28" s="58"/>
      <c r="KZ28" s="58"/>
      <c r="LA28" s="58"/>
      <c r="LB28" s="58"/>
      <c r="LC28" s="58"/>
      <c r="LD28" s="58"/>
    </row>
    <row r="29" spans="1:316" s="9" customFormat="1" x14ac:dyDescent="0.2">
      <c r="A29" s="139" t="s">
        <v>92</v>
      </c>
      <c r="B29" s="68" t="s">
        <v>93</v>
      </c>
      <c r="C29" s="66">
        <v>4</v>
      </c>
      <c r="D29" s="67" t="s">
        <v>5</v>
      </c>
      <c r="E29" s="100">
        <v>150</v>
      </c>
      <c r="F29" s="101">
        <f>E29*C29</f>
        <v>600</v>
      </c>
      <c r="G29" s="239"/>
      <c r="H29" s="262">
        <f t="shared" si="4"/>
        <v>388.88888888888891</v>
      </c>
      <c r="I29" s="262">
        <f t="shared" si="1"/>
        <v>300</v>
      </c>
      <c r="J29" s="262">
        <f t="shared" si="2"/>
        <v>1000</v>
      </c>
      <c r="K29" s="180">
        <v>150</v>
      </c>
      <c r="L29" s="197">
        <v>600</v>
      </c>
      <c r="M29" s="208">
        <v>225</v>
      </c>
      <c r="N29" s="201">
        <v>900</v>
      </c>
      <c r="O29" s="212">
        <v>75</v>
      </c>
      <c r="P29" s="201">
        <v>300</v>
      </c>
      <c r="Q29" s="212">
        <v>130</v>
      </c>
      <c r="R29" s="201">
        <v>520</v>
      </c>
      <c r="S29" s="212">
        <v>150</v>
      </c>
      <c r="T29" s="201">
        <v>600</v>
      </c>
      <c r="U29" s="212">
        <v>100</v>
      </c>
      <c r="V29" s="201">
        <v>400</v>
      </c>
      <c r="W29" s="212">
        <v>200</v>
      </c>
      <c r="X29" s="201">
        <v>800</v>
      </c>
      <c r="Y29" s="212">
        <v>120</v>
      </c>
      <c r="Z29" s="201">
        <v>480</v>
      </c>
      <c r="AA29" s="126">
        <v>250</v>
      </c>
      <c r="AB29" s="157">
        <v>1000</v>
      </c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  <c r="IW29" s="58"/>
      <c r="IX29" s="58"/>
      <c r="IY29" s="58"/>
      <c r="IZ29" s="58"/>
      <c r="JA29" s="58"/>
      <c r="JB29" s="58"/>
      <c r="JC29" s="58"/>
      <c r="JD29" s="58"/>
      <c r="JE29" s="58"/>
      <c r="JF29" s="58"/>
      <c r="JG29" s="58"/>
      <c r="JH29" s="58"/>
      <c r="JI29" s="58"/>
      <c r="JJ29" s="58"/>
      <c r="JK29" s="58"/>
      <c r="JL29" s="58"/>
      <c r="JM29" s="58"/>
      <c r="JN29" s="58"/>
      <c r="JO29" s="58"/>
      <c r="JP29" s="58"/>
      <c r="JQ29" s="58"/>
      <c r="JR29" s="58"/>
      <c r="JS29" s="58"/>
      <c r="JT29" s="58"/>
      <c r="JU29" s="58"/>
      <c r="JV29" s="58"/>
      <c r="JW29" s="58"/>
      <c r="JX29" s="58"/>
      <c r="JY29" s="58"/>
      <c r="JZ29" s="58"/>
      <c r="KA29" s="58"/>
      <c r="KB29" s="58"/>
      <c r="KC29" s="58"/>
      <c r="KD29" s="58"/>
      <c r="KE29" s="58"/>
      <c r="KF29" s="58"/>
      <c r="KG29" s="58"/>
      <c r="KH29" s="58"/>
      <c r="KI29" s="58"/>
      <c r="KJ29" s="58"/>
      <c r="KK29" s="58"/>
      <c r="KL29" s="58"/>
      <c r="KM29" s="58"/>
      <c r="KN29" s="58"/>
      <c r="KO29" s="58"/>
      <c r="KP29" s="58"/>
      <c r="KQ29" s="58"/>
      <c r="KR29" s="58"/>
      <c r="KS29" s="58"/>
      <c r="KT29" s="58"/>
      <c r="KU29" s="58"/>
      <c r="KV29" s="58"/>
      <c r="KW29" s="58"/>
      <c r="KX29" s="58"/>
      <c r="KY29" s="58"/>
      <c r="KZ29" s="58"/>
      <c r="LA29" s="58"/>
      <c r="LB29" s="58"/>
      <c r="LC29" s="58"/>
      <c r="LD29" s="58"/>
    </row>
    <row r="30" spans="1:316" s="9" customFormat="1" x14ac:dyDescent="0.2">
      <c r="A30" s="139" t="s">
        <v>94</v>
      </c>
      <c r="B30" s="68" t="s">
        <v>95</v>
      </c>
      <c r="C30" s="66">
        <v>14</v>
      </c>
      <c r="D30" s="67" t="s">
        <v>98</v>
      </c>
      <c r="E30" s="100">
        <v>40</v>
      </c>
      <c r="F30" s="101">
        <f>E30*C30</f>
        <v>560</v>
      </c>
      <c r="G30" s="239"/>
      <c r="H30" s="262">
        <f t="shared" si="4"/>
        <v>386.66666666666669</v>
      </c>
      <c r="I30" s="262">
        <f t="shared" si="1"/>
        <v>350</v>
      </c>
      <c r="J30" s="262">
        <f t="shared" si="2"/>
        <v>1400</v>
      </c>
      <c r="K30" s="180">
        <v>35</v>
      </c>
      <c r="L30" s="197">
        <v>490</v>
      </c>
      <c r="M30" s="208">
        <v>50</v>
      </c>
      <c r="N30" s="201">
        <v>700</v>
      </c>
      <c r="O30" s="212">
        <v>30</v>
      </c>
      <c r="P30" s="201">
        <v>420</v>
      </c>
      <c r="Q30" s="212">
        <v>34</v>
      </c>
      <c r="R30" s="201">
        <v>476</v>
      </c>
      <c r="S30" s="212">
        <v>25</v>
      </c>
      <c r="T30" s="201">
        <v>350</v>
      </c>
      <c r="U30" s="212">
        <v>50</v>
      </c>
      <c r="V30" s="201">
        <v>700</v>
      </c>
      <c r="W30" s="212">
        <v>100</v>
      </c>
      <c r="X30" s="201">
        <v>1400</v>
      </c>
      <c r="Y30" s="212">
        <v>40</v>
      </c>
      <c r="Z30" s="201">
        <v>560</v>
      </c>
      <c r="AA30" s="126">
        <v>100</v>
      </c>
      <c r="AB30" s="157">
        <v>1400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  <c r="IW30" s="58"/>
      <c r="IX30" s="58"/>
      <c r="IY30" s="58"/>
      <c r="IZ30" s="58"/>
      <c r="JA30" s="58"/>
      <c r="JB30" s="58"/>
      <c r="JC30" s="58"/>
      <c r="JD30" s="58"/>
      <c r="JE30" s="58"/>
      <c r="JF30" s="58"/>
      <c r="JG30" s="58"/>
      <c r="JH30" s="58"/>
      <c r="JI30" s="58"/>
      <c r="JJ30" s="58"/>
      <c r="JK30" s="58"/>
      <c r="JL30" s="58"/>
      <c r="JM30" s="58"/>
      <c r="JN30" s="58"/>
      <c r="JO30" s="58"/>
      <c r="JP30" s="58"/>
      <c r="JQ30" s="58"/>
      <c r="JR30" s="58"/>
      <c r="JS30" s="58"/>
      <c r="JT30" s="58"/>
      <c r="JU30" s="58"/>
      <c r="JV30" s="58"/>
      <c r="JW30" s="58"/>
      <c r="JX30" s="58"/>
      <c r="JY30" s="58"/>
      <c r="JZ30" s="58"/>
      <c r="KA30" s="58"/>
      <c r="KB30" s="58"/>
      <c r="KC30" s="58"/>
      <c r="KD30" s="58"/>
      <c r="KE30" s="58"/>
      <c r="KF30" s="58"/>
      <c r="KG30" s="58"/>
      <c r="KH30" s="58"/>
      <c r="KI30" s="58"/>
      <c r="KJ30" s="58"/>
      <c r="KK30" s="58"/>
      <c r="KL30" s="58"/>
      <c r="KM30" s="58"/>
      <c r="KN30" s="58"/>
      <c r="KO30" s="58"/>
      <c r="KP30" s="58"/>
      <c r="KQ30" s="58"/>
      <c r="KR30" s="58"/>
      <c r="KS30" s="58"/>
      <c r="KT30" s="58"/>
      <c r="KU30" s="58"/>
      <c r="KV30" s="58"/>
      <c r="KW30" s="58"/>
      <c r="KX30" s="58"/>
      <c r="KY30" s="58"/>
      <c r="KZ30" s="58"/>
      <c r="LA30" s="58"/>
      <c r="LB30" s="58"/>
      <c r="LC30" s="58"/>
      <c r="LD30" s="58"/>
    </row>
    <row r="31" spans="1:316" s="9" customFormat="1" x14ac:dyDescent="0.2">
      <c r="A31" s="139" t="s">
        <v>96</v>
      </c>
      <c r="B31" s="68" t="s">
        <v>97</v>
      </c>
      <c r="C31" s="66">
        <v>400</v>
      </c>
      <c r="D31" s="67" t="s">
        <v>98</v>
      </c>
      <c r="E31" s="100">
        <v>0.5</v>
      </c>
      <c r="F31" s="101">
        <f>E31*C31</f>
        <v>200</v>
      </c>
      <c r="G31" s="239"/>
      <c r="H31" s="262">
        <f t="shared" si="4"/>
        <v>686.37833333333333</v>
      </c>
      <c r="I31" s="262">
        <f t="shared" si="1"/>
        <v>80</v>
      </c>
      <c r="J31" s="262">
        <f t="shared" si="2"/>
        <v>8000</v>
      </c>
      <c r="K31" s="180">
        <v>0.55000000000000004</v>
      </c>
      <c r="L31" s="197">
        <v>220</v>
      </c>
      <c r="M31" s="208">
        <v>20</v>
      </c>
      <c r="N31" s="201">
        <v>8000</v>
      </c>
      <c r="O31" s="212">
        <v>1</v>
      </c>
      <c r="P31" s="201">
        <v>400</v>
      </c>
      <c r="Q31" s="212">
        <v>0.56000000000000005</v>
      </c>
      <c r="R31" s="201">
        <v>224</v>
      </c>
      <c r="S31" s="212">
        <v>0.5</v>
      </c>
      <c r="T31" s="201">
        <v>200</v>
      </c>
      <c r="U31" s="212">
        <v>0.2</v>
      </c>
      <c r="V31" s="201">
        <v>80</v>
      </c>
      <c r="W31" s="212">
        <v>1</v>
      </c>
      <c r="X31" s="201">
        <v>400</v>
      </c>
      <c r="Y31" s="212">
        <v>6</v>
      </c>
      <c r="Z31" s="201">
        <v>2400</v>
      </c>
      <c r="AA31" s="126">
        <v>1</v>
      </c>
      <c r="AB31" s="157">
        <v>400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  <c r="IW31" s="58"/>
      <c r="IX31" s="58"/>
      <c r="IY31" s="58"/>
      <c r="IZ31" s="58"/>
      <c r="JA31" s="58"/>
      <c r="JB31" s="58"/>
      <c r="JC31" s="58"/>
      <c r="JD31" s="58"/>
      <c r="JE31" s="58"/>
      <c r="JF31" s="58"/>
      <c r="JG31" s="58"/>
      <c r="JH31" s="58"/>
      <c r="JI31" s="58"/>
      <c r="JJ31" s="58"/>
      <c r="JK31" s="58"/>
      <c r="JL31" s="58"/>
      <c r="JM31" s="58"/>
      <c r="JN31" s="58"/>
      <c r="JO31" s="58"/>
      <c r="JP31" s="58"/>
      <c r="JQ31" s="58"/>
      <c r="JR31" s="58"/>
      <c r="JS31" s="58"/>
      <c r="JT31" s="58"/>
      <c r="JU31" s="58"/>
      <c r="JV31" s="58"/>
      <c r="JW31" s="58"/>
      <c r="JX31" s="58"/>
      <c r="JY31" s="58"/>
      <c r="JZ31" s="58"/>
      <c r="KA31" s="58"/>
      <c r="KB31" s="58"/>
      <c r="KC31" s="58"/>
      <c r="KD31" s="58"/>
      <c r="KE31" s="58"/>
      <c r="KF31" s="58"/>
      <c r="KG31" s="58"/>
      <c r="KH31" s="58"/>
      <c r="KI31" s="58"/>
      <c r="KJ31" s="58"/>
      <c r="KK31" s="58"/>
      <c r="KL31" s="58"/>
      <c r="KM31" s="58"/>
      <c r="KN31" s="58"/>
      <c r="KO31" s="58"/>
      <c r="KP31" s="58"/>
      <c r="KQ31" s="58"/>
      <c r="KR31" s="58"/>
      <c r="KS31" s="58"/>
      <c r="KT31" s="58"/>
      <c r="KU31" s="58"/>
      <c r="KV31" s="58"/>
      <c r="KW31" s="58"/>
      <c r="KX31" s="58"/>
      <c r="KY31" s="58"/>
      <c r="KZ31" s="58"/>
      <c r="LA31" s="58"/>
      <c r="LB31" s="58"/>
      <c r="LC31" s="58"/>
      <c r="LD31" s="58"/>
    </row>
    <row r="32" spans="1:316" ht="13.9" customHeight="1" x14ac:dyDescent="0.2">
      <c r="A32" s="134"/>
      <c r="B32" s="55" t="s">
        <v>54</v>
      </c>
      <c r="C32" s="136"/>
      <c r="D32" s="55"/>
      <c r="E32" s="80"/>
      <c r="F32" s="81"/>
      <c r="G32" s="239">
        <f>SUM(F28:F31)</f>
        <v>4880</v>
      </c>
      <c r="H32" s="262">
        <f t="shared" si="4"/>
        <v>8120.4444444444443</v>
      </c>
      <c r="I32" s="262">
        <f t="shared" si="1"/>
        <v>2940</v>
      </c>
      <c r="J32" s="262">
        <f t="shared" si="2"/>
        <v>14440</v>
      </c>
      <c r="K32" s="180"/>
      <c r="L32" s="200">
        <f>SUM(L28:L31)</f>
        <v>6810</v>
      </c>
      <c r="M32" s="210"/>
      <c r="N32" s="200">
        <f t="shared" ref="N32:AB32" si="8">SUM(N28:N31)</f>
        <v>14440</v>
      </c>
      <c r="O32" s="210"/>
      <c r="P32" s="200">
        <f t="shared" si="8"/>
        <v>8820</v>
      </c>
      <c r="Q32" s="210"/>
      <c r="R32" s="200">
        <f t="shared" si="8"/>
        <v>5884</v>
      </c>
      <c r="S32" s="210"/>
      <c r="T32" s="200">
        <f t="shared" si="8"/>
        <v>4450</v>
      </c>
      <c r="U32" s="210"/>
      <c r="V32" s="200">
        <f t="shared" si="8"/>
        <v>2940</v>
      </c>
      <c r="W32" s="210"/>
      <c r="X32" s="200">
        <f t="shared" si="8"/>
        <v>7000</v>
      </c>
      <c r="Y32" s="210"/>
      <c r="Z32" s="200">
        <f t="shared" si="8"/>
        <v>11140</v>
      </c>
      <c r="AA32" s="127"/>
      <c r="AB32" s="159">
        <f t="shared" si="8"/>
        <v>11600</v>
      </c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  <c r="IW32" s="58"/>
      <c r="IX32" s="58"/>
      <c r="IY32" s="58"/>
      <c r="IZ32" s="58"/>
      <c r="JA32" s="58"/>
      <c r="JB32" s="58"/>
      <c r="JC32" s="58"/>
      <c r="JD32" s="58"/>
      <c r="JE32" s="58"/>
      <c r="JF32" s="58"/>
      <c r="JG32" s="58"/>
      <c r="JH32" s="58"/>
      <c r="JI32" s="58"/>
      <c r="JJ32" s="58"/>
      <c r="JK32" s="58"/>
      <c r="JL32" s="58"/>
      <c r="JM32" s="58"/>
      <c r="JN32" s="58"/>
      <c r="JO32" s="58"/>
      <c r="JP32" s="58"/>
      <c r="JQ32" s="58"/>
      <c r="JR32" s="58"/>
      <c r="JS32" s="58"/>
      <c r="JT32" s="58"/>
      <c r="JU32" s="58"/>
      <c r="JV32" s="58"/>
      <c r="JW32" s="58"/>
      <c r="JX32" s="58"/>
      <c r="JY32" s="58"/>
      <c r="JZ32" s="58"/>
      <c r="KA32" s="58"/>
      <c r="KB32" s="58"/>
      <c r="KC32" s="58"/>
      <c r="KD32" s="58"/>
      <c r="KE32" s="58"/>
      <c r="KF32" s="58"/>
      <c r="KG32" s="58"/>
      <c r="KH32" s="58"/>
      <c r="KI32" s="58"/>
      <c r="KJ32" s="58"/>
      <c r="KK32" s="58"/>
      <c r="KL32" s="58"/>
      <c r="KM32" s="58"/>
      <c r="KN32" s="58"/>
      <c r="KO32" s="58"/>
      <c r="KP32" s="58"/>
      <c r="KQ32" s="58"/>
      <c r="KR32" s="58"/>
      <c r="KS32" s="58"/>
      <c r="KT32" s="58"/>
      <c r="KU32" s="58"/>
      <c r="KV32" s="58"/>
      <c r="KW32" s="58"/>
      <c r="KX32" s="58"/>
      <c r="KY32" s="58"/>
      <c r="KZ32" s="58"/>
      <c r="LA32" s="58"/>
      <c r="LB32" s="58"/>
      <c r="LC32" s="58"/>
      <c r="LD32" s="58"/>
    </row>
    <row r="33" spans="1:316" x14ac:dyDescent="0.2">
      <c r="A33" s="137"/>
      <c r="B33" s="140"/>
      <c r="C33" s="27"/>
      <c r="D33" s="28"/>
      <c r="E33" s="85"/>
      <c r="F33" s="86"/>
      <c r="G33" s="241"/>
      <c r="H33" s="262"/>
      <c r="I33" s="262"/>
      <c r="J33" s="262"/>
      <c r="K33" s="183"/>
      <c r="L33" s="201"/>
      <c r="M33" s="212"/>
      <c r="N33" s="201"/>
      <c r="O33" s="212"/>
      <c r="P33" s="201"/>
      <c r="Q33" s="212"/>
      <c r="R33" s="201"/>
      <c r="S33" s="212"/>
      <c r="T33" s="201"/>
      <c r="U33" s="212"/>
      <c r="V33" s="201"/>
      <c r="W33" s="212"/>
      <c r="X33" s="201"/>
      <c r="Y33" s="212"/>
      <c r="Z33" s="201"/>
      <c r="AA33" s="126"/>
      <c r="AB33" s="157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  <c r="IW33" s="58"/>
      <c r="IX33" s="58"/>
      <c r="IY33" s="58"/>
      <c r="IZ33" s="58"/>
      <c r="JA33" s="58"/>
      <c r="JB33" s="58"/>
      <c r="JC33" s="58"/>
      <c r="JD33" s="58"/>
      <c r="JE33" s="58"/>
      <c r="JF33" s="58"/>
      <c r="JG33" s="58"/>
      <c r="JH33" s="58"/>
      <c r="JI33" s="58"/>
      <c r="JJ33" s="58"/>
      <c r="JK33" s="58"/>
      <c r="JL33" s="58"/>
      <c r="JM33" s="58"/>
      <c r="JN33" s="58"/>
      <c r="JO33" s="58"/>
      <c r="JP33" s="58"/>
      <c r="JQ33" s="58"/>
      <c r="JR33" s="58"/>
      <c r="JS33" s="58"/>
      <c r="JT33" s="58"/>
      <c r="JU33" s="58"/>
      <c r="JV33" s="58"/>
      <c r="JW33" s="58"/>
      <c r="JX33" s="58"/>
      <c r="JY33" s="58"/>
      <c r="JZ33" s="58"/>
      <c r="KA33" s="58"/>
      <c r="KB33" s="58"/>
      <c r="KC33" s="58"/>
      <c r="KD33" s="58"/>
      <c r="KE33" s="58"/>
      <c r="KF33" s="58"/>
      <c r="KG33" s="58"/>
      <c r="KH33" s="58"/>
      <c r="KI33" s="58"/>
      <c r="KJ33" s="58"/>
      <c r="KK33" s="58"/>
      <c r="KL33" s="58"/>
      <c r="KM33" s="58"/>
      <c r="KN33" s="58"/>
      <c r="KO33" s="58"/>
      <c r="KP33" s="58"/>
      <c r="KQ33" s="58"/>
      <c r="KR33" s="58"/>
      <c r="KS33" s="58"/>
      <c r="KT33" s="58"/>
      <c r="KU33" s="58"/>
      <c r="KV33" s="58"/>
      <c r="KW33" s="58"/>
      <c r="KX33" s="58"/>
      <c r="KY33" s="58"/>
      <c r="KZ33" s="58"/>
      <c r="LA33" s="58"/>
      <c r="LB33" s="58"/>
      <c r="LC33" s="58"/>
      <c r="LD33" s="58"/>
    </row>
    <row r="34" spans="1:316" s="9" customFormat="1" ht="13.5" thickBot="1" x14ac:dyDescent="0.25">
      <c r="A34" s="133" t="s">
        <v>171</v>
      </c>
      <c r="B34" s="23" t="s">
        <v>11</v>
      </c>
      <c r="C34" s="24"/>
      <c r="D34" s="22"/>
      <c r="E34" s="77"/>
      <c r="F34" s="78"/>
      <c r="G34" s="238"/>
      <c r="H34" s="262"/>
      <c r="I34" s="262"/>
      <c r="J34" s="262"/>
      <c r="K34" s="180"/>
      <c r="L34" s="197"/>
      <c r="M34" s="208"/>
      <c r="N34" s="201"/>
      <c r="O34" s="212"/>
      <c r="P34" s="201"/>
      <c r="Q34" s="212"/>
      <c r="R34" s="201"/>
      <c r="S34" s="212"/>
      <c r="T34" s="201"/>
      <c r="U34" s="212"/>
      <c r="V34" s="201"/>
      <c r="W34" s="212"/>
      <c r="X34" s="201"/>
      <c r="Y34" s="212"/>
      <c r="Z34" s="201"/>
      <c r="AA34" s="126"/>
      <c r="AB34" s="157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8"/>
      <c r="JD34" s="58"/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8"/>
      <c r="KK34" s="58"/>
      <c r="KL34" s="58"/>
      <c r="KM34" s="58"/>
      <c r="KN34" s="58"/>
      <c r="KO34" s="58"/>
      <c r="KP34" s="58"/>
      <c r="KQ34" s="58"/>
      <c r="KR34" s="58"/>
      <c r="KS34" s="58"/>
      <c r="KT34" s="58"/>
      <c r="KU34" s="58"/>
      <c r="KV34" s="58"/>
      <c r="KW34" s="58"/>
      <c r="KX34" s="58"/>
      <c r="KY34" s="58"/>
      <c r="KZ34" s="58"/>
      <c r="LA34" s="58"/>
      <c r="LB34" s="58"/>
      <c r="LC34" s="58"/>
      <c r="LD34" s="58"/>
    </row>
    <row r="35" spans="1:316" s="19" customFormat="1" x14ac:dyDescent="0.2">
      <c r="A35" s="134" t="s">
        <v>10</v>
      </c>
      <c r="B35" s="32" t="s">
        <v>23</v>
      </c>
      <c r="C35" s="26">
        <v>1</v>
      </c>
      <c r="D35" s="64" t="s">
        <v>8</v>
      </c>
      <c r="E35" s="79">
        <v>25000</v>
      </c>
      <c r="F35" s="79">
        <f>C35*E35</f>
        <v>25000</v>
      </c>
      <c r="G35" s="239"/>
      <c r="H35" s="262">
        <f t="shared" si="4"/>
        <v>354222.22222222225</v>
      </c>
      <c r="I35" s="262">
        <f t="shared" si="1"/>
        <v>20000</v>
      </c>
      <c r="J35" s="262">
        <f t="shared" si="2"/>
        <v>1750000</v>
      </c>
      <c r="K35" s="180">
        <v>1750000</v>
      </c>
      <c r="L35" s="197">
        <v>1750000</v>
      </c>
      <c r="M35" s="208">
        <v>50000</v>
      </c>
      <c r="N35" s="201">
        <v>50000</v>
      </c>
      <c r="O35" s="212">
        <v>93000</v>
      </c>
      <c r="P35" s="201">
        <v>93000</v>
      </c>
      <c r="Q35" s="212">
        <v>20000</v>
      </c>
      <c r="R35" s="201">
        <v>20000</v>
      </c>
      <c r="S35" s="212">
        <v>300000</v>
      </c>
      <c r="T35" s="201">
        <v>300000</v>
      </c>
      <c r="U35" s="212">
        <v>300000</v>
      </c>
      <c r="V35" s="201">
        <v>300000</v>
      </c>
      <c r="W35" s="212">
        <v>600000</v>
      </c>
      <c r="X35" s="201">
        <v>600000</v>
      </c>
      <c r="Y35" s="212">
        <v>50000</v>
      </c>
      <c r="Z35" s="201">
        <v>50000</v>
      </c>
      <c r="AA35" s="126">
        <v>25000</v>
      </c>
      <c r="AB35" s="157">
        <v>25000</v>
      </c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  <c r="IW35" s="58"/>
      <c r="IX35" s="58"/>
      <c r="IY35" s="58"/>
      <c r="IZ35" s="58"/>
      <c r="JA35" s="58"/>
      <c r="JB35" s="58"/>
      <c r="JC35" s="58"/>
      <c r="JD35" s="58"/>
      <c r="JE35" s="58"/>
      <c r="JF35" s="58"/>
      <c r="JG35" s="58"/>
      <c r="JH35" s="58"/>
      <c r="JI35" s="58"/>
      <c r="JJ35" s="58"/>
      <c r="JK35" s="58"/>
      <c r="JL35" s="58"/>
      <c r="JM35" s="58"/>
      <c r="JN35" s="58"/>
      <c r="JO35" s="58"/>
      <c r="JP35" s="58"/>
      <c r="JQ35" s="58"/>
      <c r="JR35" s="58"/>
      <c r="JS35" s="58"/>
      <c r="JT35" s="58"/>
      <c r="JU35" s="58"/>
      <c r="JV35" s="58"/>
      <c r="JW35" s="58"/>
      <c r="JX35" s="58"/>
      <c r="JY35" s="58"/>
      <c r="JZ35" s="58"/>
      <c r="KA35" s="58"/>
      <c r="KB35" s="58"/>
      <c r="KC35" s="58"/>
      <c r="KD35" s="58"/>
      <c r="KE35" s="58"/>
      <c r="KF35" s="58"/>
      <c r="KG35" s="58"/>
      <c r="KH35" s="58"/>
      <c r="KI35" s="58"/>
      <c r="KJ35" s="58"/>
      <c r="KK35" s="58"/>
      <c r="KL35" s="58"/>
      <c r="KM35" s="58"/>
      <c r="KN35" s="58"/>
      <c r="KO35" s="58"/>
      <c r="KP35" s="58"/>
      <c r="KQ35" s="58"/>
      <c r="KR35" s="58"/>
      <c r="KS35" s="58"/>
      <c r="KT35" s="58"/>
      <c r="KU35" s="58"/>
      <c r="KV35" s="58"/>
      <c r="KW35" s="58"/>
      <c r="KX35" s="58"/>
      <c r="KY35" s="58"/>
      <c r="KZ35" s="58"/>
      <c r="LA35" s="58"/>
      <c r="LB35" s="58"/>
      <c r="LC35" s="58"/>
      <c r="LD35" s="58"/>
    </row>
    <row r="36" spans="1:316" s="46" customFormat="1" ht="13.9" customHeight="1" x14ac:dyDescent="0.2">
      <c r="A36" s="134" t="s">
        <v>22</v>
      </c>
      <c r="B36" s="32" t="s">
        <v>274</v>
      </c>
      <c r="C36" s="29">
        <v>10</v>
      </c>
      <c r="D36" s="64" t="s">
        <v>4</v>
      </c>
      <c r="E36" s="79">
        <v>40</v>
      </c>
      <c r="F36" s="79">
        <f>C36*E36</f>
        <v>400</v>
      </c>
      <c r="G36" s="240"/>
      <c r="H36" s="262">
        <f t="shared" si="4"/>
        <v>199.83333333333334</v>
      </c>
      <c r="I36" s="262">
        <f t="shared" si="1"/>
        <v>120</v>
      </c>
      <c r="J36" s="262">
        <f t="shared" si="2"/>
        <v>650</v>
      </c>
      <c r="K36" s="180">
        <v>50</v>
      </c>
      <c r="L36" s="197">
        <v>500</v>
      </c>
      <c r="M36" s="208">
        <v>35</v>
      </c>
      <c r="N36" s="201">
        <v>350</v>
      </c>
      <c r="O36" s="212">
        <v>65</v>
      </c>
      <c r="P36" s="201">
        <v>650</v>
      </c>
      <c r="Q36" s="212">
        <v>40</v>
      </c>
      <c r="R36" s="201">
        <v>400</v>
      </c>
      <c r="S36" s="212">
        <v>40</v>
      </c>
      <c r="T36" s="201">
        <v>400</v>
      </c>
      <c r="U36" s="212">
        <v>25</v>
      </c>
      <c r="V36" s="201">
        <v>250</v>
      </c>
      <c r="W36" s="212">
        <v>30</v>
      </c>
      <c r="X36" s="201">
        <v>300</v>
      </c>
      <c r="Y36" s="212">
        <v>30</v>
      </c>
      <c r="Z36" s="201">
        <v>300</v>
      </c>
      <c r="AA36" s="126">
        <v>12</v>
      </c>
      <c r="AB36" s="157">
        <v>120</v>
      </c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  <c r="IW36" s="58"/>
      <c r="IX36" s="58"/>
      <c r="IY36" s="58"/>
      <c r="IZ36" s="58"/>
      <c r="JA36" s="58"/>
      <c r="JB36" s="58"/>
      <c r="JC36" s="58"/>
      <c r="JD36" s="58"/>
      <c r="JE36" s="58"/>
      <c r="JF36" s="58"/>
      <c r="JG36" s="58"/>
      <c r="JH36" s="58"/>
      <c r="JI36" s="58"/>
      <c r="JJ36" s="58"/>
      <c r="JK36" s="58"/>
      <c r="JL36" s="58"/>
      <c r="JM36" s="58"/>
      <c r="JN36" s="58"/>
      <c r="JO36" s="58"/>
      <c r="JP36" s="58"/>
      <c r="JQ36" s="58"/>
      <c r="JR36" s="58"/>
      <c r="JS36" s="58"/>
      <c r="JT36" s="58"/>
      <c r="JU36" s="58"/>
      <c r="JV36" s="58"/>
      <c r="JW36" s="58"/>
      <c r="JX36" s="58"/>
      <c r="JY36" s="58"/>
      <c r="JZ36" s="58"/>
      <c r="KA36" s="58"/>
      <c r="KB36" s="58"/>
      <c r="KC36" s="58"/>
      <c r="KD36" s="58"/>
      <c r="KE36" s="58"/>
      <c r="KF36" s="58"/>
      <c r="KG36" s="58"/>
      <c r="KH36" s="58"/>
      <c r="KI36" s="58"/>
      <c r="KJ36" s="58"/>
      <c r="KK36" s="58"/>
      <c r="KL36" s="58"/>
      <c r="KM36" s="58"/>
      <c r="KN36" s="58"/>
      <c r="KO36" s="58"/>
      <c r="KP36" s="58"/>
      <c r="KQ36" s="58"/>
      <c r="KR36" s="58"/>
      <c r="KS36" s="58"/>
      <c r="KT36" s="58"/>
      <c r="KU36" s="58"/>
      <c r="KV36" s="58"/>
      <c r="KW36" s="58"/>
      <c r="KX36" s="58"/>
      <c r="KY36" s="58"/>
      <c r="KZ36" s="58"/>
      <c r="LA36" s="58"/>
      <c r="LB36" s="58"/>
      <c r="LC36" s="58"/>
      <c r="LD36" s="58"/>
    </row>
    <row r="37" spans="1:316" s="19" customFormat="1" ht="13.9" customHeight="1" x14ac:dyDescent="0.2">
      <c r="A37" s="134" t="s">
        <v>21</v>
      </c>
      <c r="B37" s="32" t="s">
        <v>64</v>
      </c>
      <c r="C37" s="29">
        <v>336</v>
      </c>
      <c r="D37" s="64" t="s">
        <v>5</v>
      </c>
      <c r="E37" s="79">
        <v>500</v>
      </c>
      <c r="F37" s="79">
        <f t="shared" ref="F37:F51" si="9">C37*E37</f>
        <v>168000</v>
      </c>
      <c r="G37" s="240"/>
      <c r="H37" s="262">
        <f t="shared" si="4"/>
        <v>38755</v>
      </c>
      <c r="I37" s="262">
        <f t="shared" si="1"/>
        <v>33600</v>
      </c>
      <c r="J37" s="262">
        <f t="shared" si="2"/>
        <v>159600</v>
      </c>
      <c r="K37" s="180">
        <v>275</v>
      </c>
      <c r="L37" s="197">
        <v>92400</v>
      </c>
      <c r="M37" s="208">
        <v>175</v>
      </c>
      <c r="N37" s="201">
        <v>58800</v>
      </c>
      <c r="O37" s="212">
        <v>475</v>
      </c>
      <c r="P37" s="201">
        <v>159600</v>
      </c>
      <c r="Q37" s="212">
        <v>195</v>
      </c>
      <c r="R37" s="201">
        <v>65520</v>
      </c>
      <c r="S37" s="212">
        <v>250</v>
      </c>
      <c r="T37" s="201">
        <v>84000</v>
      </c>
      <c r="U37" s="212">
        <v>100</v>
      </c>
      <c r="V37" s="201">
        <v>33600</v>
      </c>
      <c r="W37" s="212">
        <v>100</v>
      </c>
      <c r="X37" s="201">
        <v>33600</v>
      </c>
      <c r="Y37" s="212">
        <v>250</v>
      </c>
      <c r="Z37" s="201">
        <v>84000</v>
      </c>
      <c r="AA37" s="126">
        <v>250</v>
      </c>
      <c r="AB37" s="157">
        <v>84000</v>
      </c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  <c r="IW37" s="58"/>
      <c r="IX37" s="58"/>
      <c r="IY37" s="58"/>
      <c r="IZ37" s="58"/>
      <c r="JA37" s="58"/>
      <c r="JB37" s="58"/>
      <c r="JC37" s="58"/>
      <c r="JD37" s="58"/>
      <c r="JE37" s="58"/>
      <c r="JF37" s="58"/>
      <c r="JG37" s="58"/>
      <c r="JH37" s="58"/>
      <c r="JI37" s="58"/>
      <c r="JJ37" s="58"/>
      <c r="JK37" s="58"/>
      <c r="JL37" s="58"/>
      <c r="JM37" s="58"/>
      <c r="JN37" s="58"/>
      <c r="JO37" s="58"/>
      <c r="JP37" s="58"/>
      <c r="JQ37" s="58"/>
      <c r="JR37" s="58"/>
      <c r="JS37" s="58"/>
      <c r="JT37" s="58"/>
      <c r="JU37" s="58"/>
      <c r="JV37" s="58"/>
      <c r="JW37" s="58"/>
      <c r="JX37" s="58"/>
      <c r="JY37" s="58"/>
      <c r="JZ37" s="58"/>
      <c r="KA37" s="58"/>
      <c r="KB37" s="58"/>
      <c r="KC37" s="58"/>
      <c r="KD37" s="58"/>
      <c r="KE37" s="58"/>
      <c r="KF37" s="58"/>
      <c r="KG37" s="58"/>
      <c r="KH37" s="58"/>
      <c r="KI37" s="58"/>
      <c r="KJ37" s="58"/>
      <c r="KK37" s="58"/>
      <c r="KL37" s="58"/>
      <c r="KM37" s="58"/>
      <c r="KN37" s="58"/>
      <c r="KO37" s="58"/>
      <c r="KP37" s="58"/>
      <c r="KQ37" s="58"/>
      <c r="KR37" s="58"/>
      <c r="KS37" s="58"/>
      <c r="KT37" s="58"/>
      <c r="KU37" s="58"/>
      <c r="KV37" s="58"/>
      <c r="KW37" s="58"/>
      <c r="KX37" s="58"/>
      <c r="KY37" s="58"/>
      <c r="KZ37" s="58"/>
      <c r="LA37" s="58"/>
      <c r="LB37" s="58"/>
      <c r="LC37" s="58"/>
      <c r="LD37" s="58"/>
    </row>
    <row r="38" spans="1:316" s="19" customFormat="1" ht="13.9" customHeight="1" x14ac:dyDescent="0.2">
      <c r="A38" s="134" t="s">
        <v>20</v>
      </c>
      <c r="B38" s="32" t="s">
        <v>65</v>
      </c>
      <c r="C38" s="29">
        <v>71</v>
      </c>
      <c r="D38" s="64" t="s">
        <v>5</v>
      </c>
      <c r="E38" s="79">
        <v>1000</v>
      </c>
      <c r="F38" s="79">
        <f t="shared" si="9"/>
        <v>71000</v>
      </c>
      <c r="G38" s="240"/>
      <c r="H38" s="262">
        <f t="shared" si="4"/>
        <v>21200</v>
      </c>
      <c r="I38" s="262">
        <f t="shared" si="1"/>
        <v>21300</v>
      </c>
      <c r="J38" s="262">
        <f t="shared" si="2"/>
        <v>67450</v>
      </c>
      <c r="K38" s="180">
        <v>750</v>
      </c>
      <c r="L38" s="197">
        <v>53250</v>
      </c>
      <c r="M38" s="208">
        <v>325</v>
      </c>
      <c r="N38" s="201">
        <v>23075</v>
      </c>
      <c r="O38" s="212">
        <v>950</v>
      </c>
      <c r="P38" s="201">
        <v>67450</v>
      </c>
      <c r="Q38" s="212">
        <v>575</v>
      </c>
      <c r="R38" s="201">
        <v>40825</v>
      </c>
      <c r="S38" s="212">
        <v>700</v>
      </c>
      <c r="T38" s="201">
        <v>49700</v>
      </c>
      <c r="U38" s="212">
        <v>300</v>
      </c>
      <c r="V38" s="201">
        <v>21300</v>
      </c>
      <c r="W38" s="212">
        <v>300</v>
      </c>
      <c r="X38" s="201">
        <v>21300</v>
      </c>
      <c r="Y38" s="212">
        <v>500</v>
      </c>
      <c r="Z38" s="201">
        <v>35500</v>
      </c>
      <c r="AA38" s="126">
        <v>900</v>
      </c>
      <c r="AB38" s="157">
        <v>63900</v>
      </c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  <c r="IX38" s="58"/>
      <c r="IY38" s="58"/>
      <c r="IZ38" s="58"/>
      <c r="JA38" s="58"/>
      <c r="JB38" s="58"/>
      <c r="JC38" s="58"/>
      <c r="JD38" s="58"/>
      <c r="JE38" s="58"/>
      <c r="JF38" s="58"/>
      <c r="JG38" s="58"/>
      <c r="JH38" s="58"/>
      <c r="JI38" s="58"/>
      <c r="JJ38" s="58"/>
      <c r="JK38" s="58"/>
      <c r="JL38" s="58"/>
      <c r="JM38" s="58"/>
      <c r="JN38" s="58"/>
      <c r="JO38" s="58"/>
      <c r="JP38" s="58"/>
      <c r="JQ38" s="58"/>
      <c r="JR38" s="58"/>
      <c r="JS38" s="58"/>
      <c r="JT38" s="58"/>
      <c r="JU38" s="58"/>
      <c r="JV38" s="58"/>
      <c r="JW38" s="58"/>
      <c r="JX38" s="58"/>
      <c r="JY38" s="58"/>
      <c r="JZ38" s="58"/>
      <c r="KA38" s="58"/>
      <c r="KB38" s="58"/>
      <c r="KC38" s="58"/>
      <c r="KD38" s="58"/>
      <c r="KE38" s="58"/>
      <c r="KF38" s="58"/>
      <c r="KG38" s="58"/>
      <c r="KH38" s="58"/>
      <c r="KI38" s="58"/>
      <c r="KJ38" s="58"/>
      <c r="KK38" s="58"/>
      <c r="KL38" s="58"/>
      <c r="KM38" s="58"/>
      <c r="KN38" s="58"/>
      <c r="KO38" s="58"/>
      <c r="KP38" s="58"/>
      <c r="KQ38" s="58"/>
      <c r="KR38" s="58"/>
      <c r="KS38" s="58"/>
      <c r="KT38" s="58"/>
      <c r="KU38" s="58"/>
      <c r="KV38" s="58"/>
      <c r="KW38" s="58"/>
      <c r="KX38" s="58"/>
      <c r="KY38" s="58"/>
      <c r="KZ38" s="58"/>
      <c r="LA38" s="58"/>
      <c r="LB38" s="58"/>
      <c r="LC38" s="58"/>
      <c r="LD38" s="58"/>
    </row>
    <row r="39" spans="1:316" s="19" customFormat="1" ht="13.9" customHeight="1" x14ac:dyDescent="0.2">
      <c r="A39" s="134" t="s">
        <v>19</v>
      </c>
      <c r="B39" s="32" t="s">
        <v>18</v>
      </c>
      <c r="C39" s="29">
        <v>2</v>
      </c>
      <c r="D39" s="64" t="s">
        <v>5</v>
      </c>
      <c r="E39" s="79">
        <v>1500</v>
      </c>
      <c r="F39" s="79">
        <f t="shared" si="9"/>
        <v>3000</v>
      </c>
      <c r="G39" s="240"/>
      <c r="H39" s="262">
        <f t="shared" si="4"/>
        <v>2878.3333333333335</v>
      </c>
      <c r="I39" s="262">
        <f t="shared" si="1"/>
        <v>1000</v>
      </c>
      <c r="J39" s="262">
        <f t="shared" si="2"/>
        <v>6000</v>
      </c>
      <c r="K39" s="180">
        <v>2500</v>
      </c>
      <c r="L39" s="197">
        <v>5000</v>
      </c>
      <c r="M39" s="208">
        <v>920</v>
      </c>
      <c r="N39" s="201">
        <v>1840</v>
      </c>
      <c r="O39" s="212">
        <v>2800</v>
      </c>
      <c r="P39" s="201">
        <v>5600</v>
      </c>
      <c r="Q39" s="212">
        <v>1850</v>
      </c>
      <c r="R39" s="201">
        <v>3700</v>
      </c>
      <c r="S39" s="212">
        <v>3000</v>
      </c>
      <c r="T39" s="201">
        <v>6000</v>
      </c>
      <c r="U39" s="212">
        <v>2500</v>
      </c>
      <c r="V39" s="201">
        <v>5000</v>
      </c>
      <c r="W39" s="212">
        <v>500</v>
      </c>
      <c r="X39" s="201">
        <v>1000</v>
      </c>
      <c r="Y39" s="212">
        <v>1500</v>
      </c>
      <c r="Z39" s="201">
        <v>3000</v>
      </c>
      <c r="AA39" s="126">
        <v>1700</v>
      </c>
      <c r="AB39" s="157">
        <v>3400</v>
      </c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  <c r="IX39" s="58"/>
      <c r="IY39" s="58"/>
      <c r="IZ39" s="58"/>
      <c r="JA39" s="58"/>
      <c r="JB39" s="58"/>
      <c r="JC39" s="58"/>
      <c r="JD39" s="58"/>
      <c r="JE39" s="58"/>
      <c r="JF39" s="58"/>
      <c r="JG39" s="58"/>
      <c r="JH39" s="58"/>
      <c r="JI39" s="58"/>
      <c r="JJ39" s="58"/>
      <c r="JK39" s="58"/>
      <c r="JL39" s="58"/>
      <c r="JM39" s="58"/>
      <c r="JN39" s="58"/>
      <c r="JO39" s="58"/>
      <c r="JP39" s="58"/>
      <c r="JQ39" s="58"/>
      <c r="JR39" s="58"/>
      <c r="JS39" s="58"/>
      <c r="JT39" s="58"/>
      <c r="JU39" s="58"/>
      <c r="JV39" s="58"/>
      <c r="JW39" s="58"/>
      <c r="JX39" s="58"/>
      <c r="JY39" s="58"/>
      <c r="JZ39" s="58"/>
      <c r="KA39" s="58"/>
      <c r="KB39" s="58"/>
      <c r="KC39" s="58"/>
      <c r="KD39" s="58"/>
      <c r="KE39" s="58"/>
      <c r="KF39" s="58"/>
      <c r="KG39" s="58"/>
      <c r="KH39" s="58"/>
      <c r="KI39" s="58"/>
      <c r="KJ39" s="58"/>
      <c r="KK39" s="58"/>
      <c r="KL39" s="58"/>
      <c r="KM39" s="58"/>
      <c r="KN39" s="58"/>
      <c r="KO39" s="58"/>
      <c r="KP39" s="58"/>
      <c r="KQ39" s="58"/>
      <c r="KR39" s="58"/>
      <c r="KS39" s="58"/>
      <c r="KT39" s="58"/>
      <c r="KU39" s="58"/>
      <c r="KV39" s="58"/>
      <c r="KW39" s="58"/>
      <c r="KX39" s="58"/>
      <c r="KY39" s="58"/>
      <c r="KZ39" s="58"/>
      <c r="LA39" s="58"/>
      <c r="LB39" s="58"/>
      <c r="LC39" s="58"/>
      <c r="LD39" s="58"/>
    </row>
    <row r="40" spans="1:316" s="19" customFormat="1" ht="13.9" customHeight="1" x14ac:dyDescent="0.2">
      <c r="A40" s="134" t="s">
        <v>17</v>
      </c>
      <c r="B40" s="32" t="s">
        <v>275</v>
      </c>
      <c r="C40" s="30">
        <v>1449</v>
      </c>
      <c r="D40" s="64" t="s">
        <v>7</v>
      </c>
      <c r="E40" s="79">
        <v>25</v>
      </c>
      <c r="F40" s="79">
        <f t="shared" si="9"/>
        <v>36225</v>
      </c>
      <c r="G40" s="242"/>
      <c r="H40" s="262">
        <f t="shared" si="4"/>
        <v>17077.777777777777</v>
      </c>
      <c r="I40" s="262">
        <f t="shared" si="1"/>
        <v>14490</v>
      </c>
      <c r="J40" s="262">
        <f t="shared" si="2"/>
        <v>72450</v>
      </c>
      <c r="K40" s="184">
        <v>10</v>
      </c>
      <c r="L40" s="201">
        <v>14490</v>
      </c>
      <c r="M40" s="212">
        <v>10</v>
      </c>
      <c r="N40" s="201">
        <v>14490</v>
      </c>
      <c r="O40" s="212">
        <v>31</v>
      </c>
      <c r="P40" s="201">
        <v>44919</v>
      </c>
      <c r="Q40" s="212">
        <v>26</v>
      </c>
      <c r="R40" s="201">
        <v>37674</v>
      </c>
      <c r="S40" s="212">
        <v>25</v>
      </c>
      <c r="T40" s="201">
        <v>36225</v>
      </c>
      <c r="U40" s="212">
        <v>10</v>
      </c>
      <c r="V40" s="201">
        <v>14490</v>
      </c>
      <c r="W40" s="212">
        <v>30</v>
      </c>
      <c r="X40" s="201">
        <v>43470</v>
      </c>
      <c r="Y40" s="212">
        <v>20</v>
      </c>
      <c r="Z40" s="201">
        <v>28980</v>
      </c>
      <c r="AA40" s="126">
        <v>50</v>
      </c>
      <c r="AB40" s="157">
        <v>72450</v>
      </c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8"/>
      <c r="JD40" s="58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  <c r="KQ40" s="58"/>
      <c r="KR40" s="58"/>
      <c r="KS40" s="58"/>
      <c r="KT40" s="58"/>
      <c r="KU40" s="58"/>
      <c r="KV40" s="58"/>
      <c r="KW40" s="58"/>
      <c r="KX40" s="58"/>
      <c r="KY40" s="58"/>
      <c r="KZ40" s="58"/>
      <c r="LA40" s="58"/>
      <c r="LB40" s="58"/>
      <c r="LC40" s="58"/>
      <c r="LD40" s="58"/>
    </row>
    <row r="41" spans="1:316" s="19" customFormat="1" x14ac:dyDescent="0.2">
      <c r="A41" s="134" t="s">
        <v>147</v>
      </c>
      <c r="B41" s="32" t="s">
        <v>276</v>
      </c>
      <c r="C41" s="26">
        <v>8755</v>
      </c>
      <c r="D41" s="64" t="s">
        <v>4</v>
      </c>
      <c r="E41" s="88">
        <v>8</v>
      </c>
      <c r="F41" s="79">
        <f t="shared" si="9"/>
        <v>70040</v>
      </c>
      <c r="G41" s="239"/>
      <c r="H41" s="262">
        <f t="shared" si="4"/>
        <v>44266.444444444445</v>
      </c>
      <c r="I41" s="262">
        <f t="shared" si="1"/>
        <v>39397.5</v>
      </c>
      <c r="J41" s="262">
        <f t="shared" si="2"/>
        <v>131325</v>
      </c>
      <c r="K41" s="180">
        <v>12</v>
      </c>
      <c r="L41" s="197">
        <v>105060</v>
      </c>
      <c r="M41" s="208">
        <v>6.5</v>
      </c>
      <c r="N41" s="201">
        <v>56907.5</v>
      </c>
      <c r="O41" s="212">
        <v>4.5</v>
      </c>
      <c r="P41" s="201">
        <v>39397.5</v>
      </c>
      <c r="Q41" s="212">
        <v>12</v>
      </c>
      <c r="R41" s="201">
        <v>105060</v>
      </c>
      <c r="S41" s="212">
        <v>7</v>
      </c>
      <c r="T41" s="201">
        <v>61285</v>
      </c>
      <c r="U41" s="212">
        <v>8</v>
      </c>
      <c r="V41" s="201">
        <v>70040</v>
      </c>
      <c r="W41" s="212">
        <v>12</v>
      </c>
      <c r="X41" s="201">
        <v>105060</v>
      </c>
      <c r="Y41" s="212">
        <v>15</v>
      </c>
      <c r="Z41" s="201">
        <v>131325</v>
      </c>
      <c r="AA41" s="126">
        <v>14</v>
      </c>
      <c r="AB41" s="157">
        <v>122570</v>
      </c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  <c r="IW41" s="58"/>
      <c r="IX41" s="58"/>
      <c r="IY41" s="58"/>
      <c r="IZ41" s="58"/>
      <c r="JA41" s="58"/>
      <c r="JB41" s="58"/>
      <c r="JC41" s="58"/>
      <c r="JD41" s="58"/>
      <c r="JE41" s="58"/>
      <c r="JF41" s="58"/>
      <c r="JG41" s="58"/>
      <c r="JH41" s="58"/>
      <c r="JI41" s="58"/>
      <c r="JJ41" s="58"/>
      <c r="JK41" s="58"/>
      <c r="JL41" s="58"/>
      <c r="JM41" s="58"/>
      <c r="JN41" s="58"/>
      <c r="JO41" s="58"/>
      <c r="JP41" s="58"/>
      <c r="JQ41" s="58"/>
      <c r="JR41" s="58"/>
      <c r="JS41" s="58"/>
      <c r="JT41" s="58"/>
      <c r="JU41" s="58"/>
      <c r="JV41" s="58"/>
      <c r="JW41" s="58"/>
      <c r="JX41" s="58"/>
      <c r="JY41" s="58"/>
      <c r="JZ41" s="58"/>
      <c r="KA41" s="58"/>
      <c r="KB41" s="58"/>
      <c r="KC41" s="58"/>
      <c r="KD41" s="58"/>
      <c r="KE41" s="58"/>
      <c r="KF41" s="58"/>
      <c r="KG41" s="58"/>
      <c r="KH41" s="58"/>
      <c r="KI41" s="58"/>
      <c r="KJ41" s="58"/>
      <c r="KK41" s="58"/>
      <c r="KL41" s="58"/>
      <c r="KM41" s="58"/>
      <c r="KN41" s="58"/>
      <c r="KO41" s="58"/>
      <c r="KP41" s="58"/>
      <c r="KQ41" s="58"/>
      <c r="KR41" s="58"/>
      <c r="KS41" s="58"/>
      <c r="KT41" s="58"/>
      <c r="KU41" s="58"/>
      <c r="KV41" s="58"/>
      <c r="KW41" s="58"/>
      <c r="KX41" s="58"/>
      <c r="KY41" s="58"/>
      <c r="KZ41" s="58"/>
      <c r="LA41" s="58"/>
      <c r="LB41" s="58"/>
      <c r="LC41" s="58"/>
      <c r="LD41" s="58"/>
    </row>
    <row r="42" spans="1:316" s="19" customFormat="1" x14ac:dyDescent="0.2">
      <c r="A42" s="134" t="s">
        <v>123</v>
      </c>
      <c r="B42" s="32" t="s">
        <v>124</v>
      </c>
      <c r="C42" s="26">
        <v>2.95</v>
      </c>
      <c r="D42" s="64" t="s">
        <v>126</v>
      </c>
      <c r="E42" s="88">
        <v>25000</v>
      </c>
      <c r="F42" s="79">
        <f t="shared" si="9"/>
        <v>73750</v>
      </c>
      <c r="G42" s="239"/>
      <c r="H42" s="262">
        <f t="shared" si="4"/>
        <v>32277.777777777777</v>
      </c>
      <c r="I42" s="262">
        <f t="shared" si="1"/>
        <v>15000</v>
      </c>
      <c r="J42" s="262">
        <f t="shared" si="2"/>
        <v>90000</v>
      </c>
      <c r="K42" s="180">
        <v>9000</v>
      </c>
      <c r="L42" s="197">
        <v>27000</v>
      </c>
      <c r="M42" s="208">
        <v>16750</v>
      </c>
      <c r="N42" s="201">
        <v>50250</v>
      </c>
      <c r="O42" s="212">
        <v>24500</v>
      </c>
      <c r="P42" s="201">
        <v>73500</v>
      </c>
      <c r="Q42" s="212">
        <v>10000</v>
      </c>
      <c r="R42" s="201">
        <v>30000</v>
      </c>
      <c r="S42" s="212">
        <v>30000</v>
      </c>
      <c r="T42" s="201">
        <v>90000</v>
      </c>
      <c r="U42" s="212">
        <v>5000</v>
      </c>
      <c r="V42" s="201">
        <v>15000</v>
      </c>
      <c r="W42" s="212">
        <v>20000</v>
      </c>
      <c r="X42" s="201">
        <v>60000</v>
      </c>
      <c r="Y42" s="212">
        <v>15000</v>
      </c>
      <c r="Z42" s="201">
        <v>45000</v>
      </c>
      <c r="AA42" s="126">
        <v>15000</v>
      </c>
      <c r="AB42" s="157">
        <v>45000</v>
      </c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  <c r="IW42" s="58"/>
      <c r="IX42" s="58"/>
      <c r="IY42" s="58"/>
      <c r="IZ42" s="58"/>
      <c r="JA42" s="58"/>
      <c r="JB42" s="58"/>
      <c r="JC42" s="58"/>
      <c r="JD42" s="58"/>
      <c r="JE42" s="58"/>
      <c r="JF42" s="58"/>
      <c r="JG42" s="58"/>
      <c r="JH42" s="58"/>
      <c r="JI42" s="58"/>
      <c r="JJ42" s="58"/>
      <c r="JK42" s="58"/>
      <c r="JL42" s="58"/>
      <c r="JM42" s="58"/>
      <c r="JN42" s="58"/>
      <c r="JO42" s="58"/>
      <c r="JP42" s="58"/>
      <c r="JQ42" s="58"/>
      <c r="JR42" s="58"/>
      <c r="JS42" s="58"/>
      <c r="JT42" s="58"/>
      <c r="JU42" s="58"/>
      <c r="JV42" s="58"/>
      <c r="JW42" s="58"/>
      <c r="JX42" s="58"/>
      <c r="JY42" s="58"/>
      <c r="JZ42" s="58"/>
      <c r="KA42" s="58"/>
      <c r="KB42" s="58"/>
      <c r="KC42" s="58"/>
      <c r="KD42" s="58"/>
      <c r="KE42" s="58"/>
      <c r="KF42" s="58"/>
      <c r="KG42" s="58"/>
      <c r="KH42" s="58"/>
      <c r="KI42" s="58"/>
      <c r="KJ42" s="58"/>
      <c r="KK42" s="58"/>
      <c r="KL42" s="58"/>
      <c r="KM42" s="58"/>
      <c r="KN42" s="58"/>
      <c r="KO42" s="58"/>
      <c r="KP42" s="58"/>
      <c r="KQ42" s="58"/>
      <c r="KR42" s="58"/>
      <c r="KS42" s="58"/>
      <c r="KT42" s="58"/>
      <c r="KU42" s="58"/>
      <c r="KV42" s="58"/>
      <c r="KW42" s="58"/>
      <c r="KX42" s="58"/>
      <c r="KY42" s="58"/>
      <c r="KZ42" s="58"/>
      <c r="LA42" s="58"/>
      <c r="LB42" s="58"/>
      <c r="LC42" s="58"/>
      <c r="LD42" s="58"/>
    </row>
    <row r="43" spans="1:316" s="19" customFormat="1" x14ac:dyDescent="0.2">
      <c r="A43" s="134" t="s">
        <v>66</v>
      </c>
      <c r="B43" s="32" t="s">
        <v>277</v>
      </c>
      <c r="C43" s="53">
        <v>0.02</v>
      </c>
      <c r="D43" s="64" t="s">
        <v>126</v>
      </c>
      <c r="E43" s="88">
        <v>30000</v>
      </c>
      <c r="F43" s="79">
        <f t="shared" si="9"/>
        <v>600</v>
      </c>
      <c r="G43" s="239"/>
      <c r="H43" s="262">
        <f t="shared" si="4"/>
        <v>90950</v>
      </c>
      <c r="I43" s="262">
        <f t="shared" si="1"/>
        <v>200</v>
      </c>
      <c r="J43" s="262">
        <f t="shared" si="2"/>
        <v>16000</v>
      </c>
      <c r="K43" s="180">
        <v>50000</v>
      </c>
      <c r="L43" s="197">
        <v>1000</v>
      </c>
      <c r="M43" s="208">
        <v>20000</v>
      </c>
      <c r="N43" s="201">
        <v>400</v>
      </c>
      <c r="O43" s="212">
        <v>800000</v>
      </c>
      <c r="P43" s="201">
        <v>16000</v>
      </c>
      <c r="Q43" s="212">
        <v>250000</v>
      </c>
      <c r="R43" s="201">
        <v>5000</v>
      </c>
      <c r="S43" s="212">
        <v>100000</v>
      </c>
      <c r="T43" s="201">
        <v>2000</v>
      </c>
      <c r="U43" s="212">
        <v>10000</v>
      </c>
      <c r="V43" s="201">
        <v>200</v>
      </c>
      <c r="W43" s="212">
        <v>50000</v>
      </c>
      <c r="X43" s="201">
        <v>1000</v>
      </c>
      <c r="Y43" s="212">
        <v>25000</v>
      </c>
      <c r="Z43" s="201">
        <v>500</v>
      </c>
      <c r="AA43" s="126">
        <v>300000</v>
      </c>
      <c r="AB43" s="157">
        <v>6000</v>
      </c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  <c r="IW43" s="58"/>
      <c r="IX43" s="58"/>
      <c r="IY43" s="58"/>
      <c r="IZ43" s="58"/>
      <c r="JA43" s="58"/>
      <c r="JB43" s="58"/>
      <c r="JC43" s="58"/>
      <c r="JD43" s="58"/>
      <c r="JE43" s="58"/>
      <c r="JF43" s="58"/>
      <c r="JG43" s="58"/>
      <c r="JH43" s="58"/>
      <c r="JI43" s="58"/>
      <c r="JJ43" s="58"/>
      <c r="JK43" s="58"/>
      <c r="JL43" s="58"/>
      <c r="JM43" s="58"/>
      <c r="JN43" s="58"/>
      <c r="JO43" s="58"/>
      <c r="JP43" s="58"/>
      <c r="JQ43" s="58"/>
      <c r="JR43" s="58"/>
      <c r="JS43" s="58"/>
      <c r="JT43" s="58"/>
      <c r="JU43" s="58"/>
      <c r="JV43" s="58"/>
      <c r="JW43" s="58"/>
      <c r="JX43" s="58"/>
      <c r="JY43" s="58"/>
      <c r="JZ43" s="58"/>
      <c r="KA43" s="58"/>
      <c r="KB43" s="58"/>
      <c r="KC43" s="58"/>
      <c r="KD43" s="58"/>
      <c r="KE43" s="58"/>
      <c r="KF43" s="58"/>
      <c r="KG43" s="58"/>
      <c r="KH43" s="58"/>
      <c r="KI43" s="58"/>
      <c r="KJ43" s="58"/>
      <c r="KK43" s="58"/>
      <c r="KL43" s="58"/>
      <c r="KM43" s="58"/>
      <c r="KN43" s="58"/>
      <c r="KO43" s="58"/>
      <c r="KP43" s="58"/>
      <c r="KQ43" s="58"/>
      <c r="KR43" s="58"/>
      <c r="KS43" s="58"/>
      <c r="KT43" s="58"/>
      <c r="KU43" s="58"/>
      <c r="KV43" s="58"/>
      <c r="KW43" s="58"/>
      <c r="KX43" s="58"/>
      <c r="KY43" s="58"/>
      <c r="KZ43" s="58"/>
      <c r="LA43" s="58"/>
      <c r="LB43" s="58"/>
      <c r="LC43" s="58"/>
      <c r="LD43" s="58"/>
    </row>
    <row r="44" spans="1:316" s="19" customFormat="1" ht="13.9" customHeight="1" x14ac:dyDescent="0.2">
      <c r="A44" s="134" t="s">
        <v>67</v>
      </c>
      <c r="B44" s="32" t="s">
        <v>89</v>
      </c>
      <c r="C44" s="30">
        <v>162</v>
      </c>
      <c r="D44" s="64" t="s">
        <v>6</v>
      </c>
      <c r="E44" s="79">
        <v>12</v>
      </c>
      <c r="F44" s="79">
        <f t="shared" si="9"/>
        <v>1944</v>
      </c>
      <c r="G44" s="243"/>
      <c r="H44" s="262">
        <f t="shared" si="4"/>
        <v>1616.4166666666667</v>
      </c>
      <c r="I44" s="262">
        <f t="shared" si="1"/>
        <v>162</v>
      </c>
      <c r="J44" s="262">
        <f t="shared" si="2"/>
        <v>8910</v>
      </c>
      <c r="K44" s="180">
        <v>10</v>
      </c>
      <c r="L44" s="197">
        <v>1620</v>
      </c>
      <c r="M44" s="208">
        <v>7.5</v>
      </c>
      <c r="N44" s="201">
        <v>1215</v>
      </c>
      <c r="O44" s="212">
        <v>45</v>
      </c>
      <c r="P44" s="201">
        <v>7290</v>
      </c>
      <c r="Q44" s="212">
        <v>13</v>
      </c>
      <c r="R44" s="201">
        <v>2106</v>
      </c>
      <c r="S44" s="212">
        <v>27</v>
      </c>
      <c r="T44" s="201">
        <v>4374</v>
      </c>
      <c r="U44" s="212">
        <v>10</v>
      </c>
      <c r="V44" s="201">
        <v>1620</v>
      </c>
      <c r="W44" s="212">
        <v>1</v>
      </c>
      <c r="X44" s="201">
        <v>162</v>
      </c>
      <c r="Y44" s="212">
        <v>10</v>
      </c>
      <c r="Z44" s="201">
        <v>1620</v>
      </c>
      <c r="AA44" s="126">
        <v>55</v>
      </c>
      <c r="AB44" s="157">
        <v>8910</v>
      </c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  <c r="IW44" s="58"/>
      <c r="IX44" s="58"/>
      <c r="IY44" s="58"/>
      <c r="IZ44" s="58"/>
      <c r="JA44" s="58"/>
      <c r="JB44" s="58"/>
      <c r="JC44" s="58"/>
      <c r="JD44" s="58"/>
      <c r="JE44" s="58"/>
      <c r="JF44" s="58"/>
      <c r="JG44" s="58"/>
      <c r="JH44" s="58"/>
      <c r="JI44" s="58"/>
      <c r="JJ44" s="58"/>
      <c r="JK44" s="58"/>
      <c r="JL44" s="58"/>
      <c r="JM44" s="58"/>
      <c r="JN44" s="58"/>
      <c r="JO44" s="58"/>
      <c r="JP44" s="58"/>
      <c r="JQ44" s="58"/>
      <c r="JR44" s="58"/>
      <c r="JS44" s="58"/>
      <c r="JT44" s="58"/>
      <c r="JU44" s="58"/>
      <c r="JV44" s="58"/>
      <c r="JW44" s="58"/>
      <c r="JX44" s="58"/>
      <c r="JY44" s="58"/>
      <c r="JZ44" s="58"/>
      <c r="KA44" s="58"/>
      <c r="KB44" s="58"/>
      <c r="KC44" s="58"/>
      <c r="KD44" s="58"/>
      <c r="KE44" s="58"/>
      <c r="KF44" s="58"/>
      <c r="KG44" s="58"/>
      <c r="KH44" s="58"/>
      <c r="KI44" s="58"/>
      <c r="KJ44" s="58"/>
      <c r="KK44" s="58"/>
      <c r="KL44" s="58"/>
      <c r="KM44" s="58"/>
      <c r="KN44" s="58"/>
      <c r="KO44" s="58"/>
      <c r="KP44" s="58"/>
      <c r="KQ44" s="58"/>
      <c r="KR44" s="58"/>
      <c r="KS44" s="58"/>
      <c r="KT44" s="58"/>
      <c r="KU44" s="58"/>
      <c r="KV44" s="58"/>
      <c r="KW44" s="58"/>
      <c r="KX44" s="58"/>
      <c r="KY44" s="58"/>
      <c r="KZ44" s="58"/>
      <c r="LA44" s="58"/>
      <c r="LB44" s="58"/>
      <c r="LC44" s="58"/>
      <c r="LD44" s="58"/>
    </row>
    <row r="45" spans="1:316" s="19" customFormat="1" ht="13.9" customHeight="1" x14ac:dyDescent="0.2">
      <c r="A45" s="134" t="s">
        <v>73</v>
      </c>
      <c r="B45" s="32" t="s">
        <v>77</v>
      </c>
      <c r="C45" s="29">
        <v>333</v>
      </c>
      <c r="D45" s="64" t="s">
        <v>5</v>
      </c>
      <c r="E45" s="79">
        <v>325</v>
      </c>
      <c r="F45" s="79">
        <f t="shared" si="9"/>
        <v>108225</v>
      </c>
      <c r="G45" s="244"/>
      <c r="H45" s="262">
        <f t="shared" si="4"/>
        <v>34142.222222222219</v>
      </c>
      <c r="I45" s="262">
        <f t="shared" si="1"/>
        <v>16650</v>
      </c>
      <c r="J45" s="262">
        <f t="shared" si="2"/>
        <v>116550</v>
      </c>
      <c r="K45" s="184">
        <v>200</v>
      </c>
      <c r="L45" s="201">
        <v>66600</v>
      </c>
      <c r="M45" s="212">
        <v>250</v>
      </c>
      <c r="N45" s="201">
        <v>83250</v>
      </c>
      <c r="O45" s="212">
        <v>250</v>
      </c>
      <c r="P45" s="201">
        <v>83250</v>
      </c>
      <c r="Q45" s="212">
        <v>350</v>
      </c>
      <c r="R45" s="201">
        <v>116550</v>
      </c>
      <c r="S45" s="212">
        <v>100</v>
      </c>
      <c r="T45" s="201">
        <v>33300</v>
      </c>
      <c r="U45" s="212">
        <v>50</v>
      </c>
      <c r="V45" s="201">
        <v>16650</v>
      </c>
      <c r="W45" s="212">
        <v>190</v>
      </c>
      <c r="X45" s="201">
        <v>63270</v>
      </c>
      <c r="Y45" s="212">
        <v>250</v>
      </c>
      <c r="Z45" s="201">
        <v>83250</v>
      </c>
      <c r="AA45" s="126">
        <v>200</v>
      </c>
      <c r="AB45" s="157">
        <v>66600</v>
      </c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  <c r="IW45" s="58"/>
      <c r="IX45" s="58"/>
      <c r="IY45" s="58"/>
      <c r="IZ45" s="58"/>
      <c r="JA45" s="58"/>
      <c r="JB45" s="58"/>
      <c r="JC45" s="58"/>
      <c r="JD45" s="58"/>
      <c r="JE45" s="58"/>
      <c r="JF45" s="58"/>
      <c r="JG45" s="58"/>
      <c r="JH45" s="58"/>
      <c r="JI45" s="58"/>
      <c r="JJ45" s="58"/>
      <c r="JK45" s="58"/>
      <c r="JL45" s="58"/>
      <c r="JM45" s="58"/>
      <c r="JN45" s="58"/>
      <c r="JO45" s="58"/>
      <c r="JP45" s="58"/>
      <c r="JQ45" s="58"/>
      <c r="JR45" s="58"/>
      <c r="JS45" s="58"/>
      <c r="JT45" s="58"/>
      <c r="JU45" s="58"/>
      <c r="JV45" s="58"/>
      <c r="JW45" s="58"/>
      <c r="JX45" s="58"/>
      <c r="JY45" s="58"/>
      <c r="JZ45" s="58"/>
      <c r="KA45" s="58"/>
      <c r="KB45" s="58"/>
      <c r="KC45" s="58"/>
      <c r="KD45" s="58"/>
      <c r="KE45" s="58"/>
      <c r="KF45" s="58"/>
      <c r="KG45" s="58"/>
      <c r="KH45" s="58"/>
      <c r="KI45" s="58"/>
      <c r="KJ45" s="58"/>
      <c r="KK45" s="58"/>
      <c r="KL45" s="58"/>
      <c r="KM45" s="58"/>
      <c r="KN45" s="58"/>
      <c r="KO45" s="58"/>
      <c r="KP45" s="58"/>
      <c r="KQ45" s="58"/>
      <c r="KR45" s="58"/>
      <c r="KS45" s="58"/>
      <c r="KT45" s="58"/>
      <c r="KU45" s="58"/>
      <c r="KV45" s="58"/>
      <c r="KW45" s="58"/>
      <c r="KX45" s="58"/>
      <c r="KY45" s="58"/>
      <c r="KZ45" s="58"/>
      <c r="LA45" s="58"/>
      <c r="LB45" s="58"/>
      <c r="LC45" s="58"/>
      <c r="LD45" s="58"/>
    </row>
    <row r="46" spans="1:316" s="19" customFormat="1" ht="13.9" customHeight="1" x14ac:dyDescent="0.2">
      <c r="A46" s="134" t="s">
        <v>74</v>
      </c>
      <c r="B46" s="32" t="s">
        <v>151</v>
      </c>
      <c r="C46" s="29">
        <v>1743</v>
      </c>
      <c r="D46" s="64" t="s">
        <v>4</v>
      </c>
      <c r="E46" s="79">
        <v>7</v>
      </c>
      <c r="F46" s="79">
        <f t="shared" si="9"/>
        <v>12201</v>
      </c>
      <c r="G46" s="240"/>
      <c r="H46" s="262">
        <f t="shared" si="4"/>
        <v>4989.7777777777774</v>
      </c>
      <c r="I46" s="262">
        <f t="shared" si="1"/>
        <v>5229</v>
      </c>
      <c r="J46" s="262">
        <f t="shared" si="2"/>
        <v>17430</v>
      </c>
      <c r="K46" s="180">
        <v>7.5</v>
      </c>
      <c r="L46" s="197">
        <v>13072.5</v>
      </c>
      <c r="M46" s="208">
        <v>5</v>
      </c>
      <c r="N46" s="201">
        <v>8715</v>
      </c>
      <c r="O46" s="212">
        <v>3</v>
      </c>
      <c r="P46" s="201">
        <v>5229</v>
      </c>
      <c r="Q46" s="212">
        <v>5</v>
      </c>
      <c r="R46" s="201">
        <v>8715</v>
      </c>
      <c r="S46" s="212">
        <v>6</v>
      </c>
      <c r="T46" s="201">
        <v>10458</v>
      </c>
      <c r="U46" s="212">
        <v>4</v>
      </c>
      <c r="V46" s="201">
        <v>6972</v>
      </c>
      <c r="W46" s="212">
        <v>10</v>
      </c>
      <c r="X46" s="201">
        <v>17430</v>
      </c>
      <c r="Y46" s="212">
        <v>6</v>
      </c>
      <c r="Z46" s="201">
        <v>10458</v>
      </c>
      <c r="AA46" s="126">
        <v>5</v>
      </c>
      <c r="AB46" s="157">
        <v>8715</v>
      </c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  <c r="IW46" s="58"/>
      <c r="IX46" s="58"/>
      <c r="IY46" s="58"/>
      <c r="IZ46" s="58"/>
      <c r="JA46" s="58"/>
      <c r="JB46" s="58"/>
      <c r="JC46" s="58"/>
      <c r="JD46" s="58"/>
      <c r="JE46" s="58"/>
      <c r="JF46" s="58"/>
      <c r="JG46" s="58"/>
      <c r="JH46" s="58"/>
      <c r="JI46" s="58"/>
      <c r="JJ46" s="58"/>
      <c r="JK46" s="58"/>
      <c r="JL46" s="58"/>
      <c r="JM46" s="58"/>
      <c r="JN46" s="58"/>
      <c r="JO46" s="58"/>
      <c r="JP46" s="58"/>
      <c r="JQ46" s="58"/>
      <c r="JR46" s="58"/>
      <c r="JS46" s="58"/>
      <c r="JT46" s="58"/>
      <c r="JU46" s="58"/>
      <c r="JV46" s="58"/>
      <c r="JW46" s="58"/>
      <c r="JX46" s="58"/>
      <c r="JY46" s="58"/>
      <c r="JZ46" s="58"/>
      <c r="KA46" s="58"/>
      <c r="KB46" s="58"/>
      <c r="KC46" s="58"/>
      <c r="KD46" s="58"/>
      <c r="KE46" s="58"/>
      <c r="KF46" s="58"/>
      <c r="KG46" s="58"/>
      <c r="KH46" s="58"/>
      <c r="KI46" s="58"/>
      <c r="KJ46" s="58"/>
      <c r="KK46" s="58"/>
      <c r="KL46" s="58"/>
      <c r="KM46" s="58"/>
      <c r="KN46" s="58"/>
      <c r="KO46" s="58"/>
      <c r="KP46" s="58"/>
      <c r="KQ46" s="58"/>
      <c r="KR46" s="58"/>
      <c r="KS46" s="58"/>
      <c r="KT46" s="58"/>
      <c r="KU46" s="58"/>
      <c r="KV46" s="58"/>
      <c r="KW46" s="58"/>
      <c r="KX46" s="58"/>
      <c r="KY46" s="58"/>
      <c r="KZ46" s="58"/>
      <c r="LA46" s="58"/>
      <c r="LB46" s="58"/>
      <c r="LC46" s="58"/>
      <c r="LD46" s="58"/>
    </row>
    <row r="47" spans="1:316" s="19" customFormat="1" ht="13.9" customHeight="1" x14ac:dyDescent="0.2">
      <c r="A47" s="134" t="s">
        <v>80</v>
      </c>
      <c r="B47" s="32" t="s">
        <v>342</v>
      </c>
      <c r="C47" s="29">
        <v>6836</v>
      </c>
      <c r="D47" s="64" t="s">
        <v>4</v>
      </c>
      <c r="E47" s="79">
        <v>10</v>
      </c>
      <c r="F47" s="79">
        <f t="shared" si="9"/>
        <v>68360</v>
      </c>
      <c r="G47" s="244"/>
      <c r="H47" s="262">
        <f t="shared" si="4"/>
        <v>10901.216666666667</v>
      </c>
      <c r="I47" s="262">
        <f t="shared" si="1"/>
        <v>9912.2000000000007</v>
      </c>
      <c r="J47" s="262">
        <f t="shared" si="2"/>
        <v>82032</v>
      </c>
      <c r="K47" s="184">
        <v>1.5</v>
      </c>
      <c r="L47" s="201">
        <v>10254</v>
      </c>
      <c r="M47" s="212">
        <v>1.45</v>
      </c>
      <c r="N47" s="201">
        <v>9912.2000000000007</v>
      </c>
      <c r="O47" s="212">
        <v>1.75</v>
      </c>
      <c r="P47" s="201">
        <v>11963</v>
      </c>
      <c r="Q47" s="212">
        <v>1.5</v>
      </c>
      <c r="R47" s="201">
        <v>10254</v>
      </c>
      <c r="S47" s="212">
        <v>1.5</v>
      </c>
      <c r="T47" s="201">
        <v>10254</v>
      </c>
      <c r="U47" s="212">
        <v>2</v>
      </c>
      <c r="V47" s="201">
        <v>13672</v>
      </c>
      <c r="W47" s="212">
        <v>5</v>
      </c>
      <c r="X47" s="201">
        <v>34180</v>
      </c>
      <c r="Y47" s="212">
        <v>2</v>
      </c>
      <c r="Z47" s="201">
        <v>13672</v>
      </c>
      <c r="AA47" s="126">
        <v>12</v>
      </c>
      <c r="AB47" s="157">
        <v>82032</v>
      </c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  <c r="IW47" s="58"/>
      <c r="IX47" s="58"/>
      <c r="IY47" s="58"/>
      <c r="IZ47" s="58"/>
      <c r="JA47" s="58"/>
      <c r="JB47" s="58"/>
      <c r="JC47" s="58"/>
      <c r="JD47" s="58"/>
      <c r="JE47" s="58"/>
      <c r="JF47" s="58"/>
      <c r="JG47" s="58"/>
      <c r="JH47" s="58"/>
      <c r="JI47" s="58"/>
      <c r="JJ47" s="58"/>
      <c r="JK47" s="58"/>
      <c r="JL47" s="58"/>
      <c r="JM47" s="58"/>
      <c r="JN47" s="58"/>
      <c r="JO47" s="58"/>
      <c r="JP47" s="58"/>
      <c r="JQ47" s="58"/>
      <c r="JR47" s="58"/>
      <c r="JS47" s="58"/>
      <c r="JT47" s="58"/>
      <c r="JU47" s="58"/>
      <c r="JV47" s="58"/>
      <c r="JW47" s="58"/>
      <c r="JX47" s="58"/>
      <c r="JY47" s="58"/>
      <c r="JZ47" s="58"/>
      <c r="KA47" s="58"/>
      <c r="KB47" s="58"/>
      <c r="KC47" s="58"/>
      <c r="KD47" s="58"/>
      <c r="KE47" s="58"/>
      <c r="KF47" s="58"/>
      <c r="KG47" s="58"/>
      <c r="KH47" s="58"/>
      <c r="KI47" s="58"/>
      <c r="KJ47" s="58"/>
      <c r="KK47" s="58"/>
      <c r="KL47" s="58"/>
      <c r="KM47" s="58"/>
      <c r="KN47" s="58"/>
      <c r="KO47" s="58"/>
      <c r="KP47" s="58"/>
      <c r="KQ47" s="58"/>
      <c r="KR47" s="58"/>
      <c r="KS47" s="58"/>
      <c r="KT47" s="58"/>
      <c r="KU47" s="58"/>
      <c r="KV47" s="58"/>
      <c r="KW47" s="58"/>
      <c r="KX47" s="58"/>
      <c r="KY47" s="58"/>
      <c r="KZ47" s="58"/>
      <c r="LA47" s="58"/>
      <c r="LB47" s="58"/>
      <c r="LC47" s="58"/>
      <c r="LD47" s="58"/>
    </row>
    <row r="48" spans="1:316" s="19" customFormat="1" ht="13.9" customHeight="1" x14ac:dyDescent="0.2">
      <c r="A48" s="134" t="s">
        <v>99</v>
      </c>
      <c r="B48" s="32" t="s">
        <v>343</v>
      </c>
      <c r="C48" s="29">
        <v>1327</v>
      </c>
      <c r="D48" s="64" t="s">
        <v>4</v>
      </c>
      <c r="E48" s="79">
        <v>15</v>
      </c>
      <c r="F48" s="79">
        <f t="shared" si="9"/>
        <v>19905</v>
      </c>
      <c r="G48" s="244"/>
      <c r="H48" s="262">
        <f t="shared" si="4"/>
        <v>3519.2</v>
      </c>
      <c r="I48" s="262">
        <f t="shared" si="1"/>
        <v>1924.15</v>
      </c>
      <c r="J48" s="262">
        <f t="shared" si="2"/>
        <v>33175</v>
      </c>
      <c r="K48" s="184">
        <v>1.5</v>
      </c>
      <c r="L48" s="201">
        <v>1990.5</v>
      </c>
      <c r="M48" s="212">
        <v>1.45</v>
      </c>
      <c r="N48" s="201">
        <v>1924.15</v>
      </c>
      <c r="O48" s="212">
        <v>1.75</v>
      </c>
      <c r="P48" s="201">
        <v>2322.25</v>
      </c>
      <c r="Q48" s="212">
        <v>1.5</v>
      </c>
      <c r="R48" s="201">
        <v>1990.5</v>
      </c>
      <c r="S48" s="212">
        <v>1.5</v>
      </c>
      <c r="T48" s="201">
        <v>1990.5</v>
      </c>
      <c r="U48" s="212">
        <v>3</v>
      </c>
      <c r="V48" s="201">
        <v>3981</v>
      </c>
      <c r="W48" s="212">
        <v>10</v>
      </c>
      <c r="X48" s="201">
        <v>13270</v>
      </c>
      <c r="Y48" s="212">
        <v>2</v>
      </c>
      <c r="Z48" s="201">
        <v>2654</v>
      </c>
      <c r="AA48" s="126">
        <v>25</v>
      </c>
      <c r="AB48" s="157">
        <v>33175</v>
      </c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  <c r="IW48" s="58"/>
      <c r="IX48" s="58"/>
      <c r="IY48" s="58"/>
      <c r="IZ48" s="58"/>
      <c r="JA48" s="58"/>
      <c r="JB48" s="58"/>
      <c r="JC48" s="58"/>
      <c r="JD48" s="58"/>
      <c r="JE48" s="58"/>
      <c r="JF48" s="58"/>
      <c r="JG48" s="58"/>
      <c r="JH48" s="58"/>
      <c r="JI48" s="58"/>
      <c r="JJ48" s="58"/>
      <c r="JK48" s="58"/>
      <c r="JL48" s="58"/>
      <c r="JM48" s="58"/>
      <c r="JN48" s="58"/>
      <c r="JO48" s="58"/>
      <c r="JP48" s="58"/>
      <c r="JQ48" s="58"/>
      <c r="JR48" s="58"/>
      <c r="JS48" s="58"/>
      <c r="JT48" s="58"/>
      <c r="JU48" s="58"/>
      <c r="JV48" s="58"/>
      <c r="JW48" s="58"/>
      <c r="JX48" s="58"/>
      <c r="JY48" s="58"/>
      <c r="JZ48" s="58"/>
      <c r="KA48" s="58"/>
      <c r="KB48" s="58"/>
      <c r="KC48" s="58"/>
      <c r="KD48" s="58"/>
      <c r="KE48" s="58"/>
      <c r="KF48" s="58"/>
      <c r="KG48" s="58"/>
      <c r="KH48" s="58"/>
      <c r="KI48" s="58"/>
      <c r="KJ48" s="58"/>
      <c r="KK48" s="58"/>
      <c r="KL48" s="58"/>
      <c r="KM48" s="58"/>
      <c r="KN48" s="58"/>
      <c r="KO48" s="58"/>
      <c r="KP48" s="58"/>
      <c r="KQ48" s="58"/>
      <c r="KR48" s="58"/>
      <c r="KS48" s="58"/>
      <c r="KT48" s="58"/>
      <c r="KU48" s="58"/>
      <c r="KV48" s="58"/>
      <c r="KW48" s="58"/>
      <c r="KX48" s="58"/>
      <c r="KY48" s="58"/>
      <c r="KZ48" s="58"/>
      <c r="LA48" s="58"/>
      <c r="LB48" s="58"/>
      <c r="LC48" s="58"/>
      <c r="LD48" s="58"/>
    </row>
    <row r="49" spans="1:316" s="46" customFormat="1" ht="13.9" customHeight="1" x14ac:dyDescent="0.2">
      <c r="A49" s="134" t="s">
        <v>100</v>
      </c>
      <c r="B49" s="32" t="s">
        <v>122</v>
      </c>
      <c r="C49" s="29">
        <v>8696</v>
      </c>
      <c r="D49" s="64" t="s">
        <v>6</v>
      </c>
      <c r="E49" s="79">
        <v>9</v>
      </c>
      <c r="F49" s="79">
        <f t="shared" si="9"/>
        <v>78264</v>
      </c>
      <c r="G49" s="242"/>
      <c r="H49" s="262">
        <f t="shared" si="4"/>
        <v>9011.0583333333325</v>
      </c>
      <c r="I49" s="262">
        <f t="shared" si="1"/>
        <v>3478.4</v>
      </c>
      <c r="J49" s="262">
        <f t="shared" si="2"/>
        <v>43480</v>
      </c>
      <c r="K49" s="184">
        <v>1.25</v>
      </c>
      <c r="L49" s="201">
        <v>10870</v>
      </c>
      <c r="M49" s="212">
        <v>0.4</v>
      </c>
      <c r="N49" s="201">
        <v>3478.4</v>
      </c>
      <c r="O49" s="212">
        <v>5</v>
      </c>
      <c r="P49" s="201">
        <v>43480</v>
      </c>
      <c r="Q49" s="212">
        <v>1</v>
      </c>
      <c r="R49" s="201">
        <v>8696</v>
      </c>
      <c r="S49" s="212">
        <v>5</v>
      </c>
      <c r="T49" s="201">
        <v>43480</v>
      </c>
      <c r="U49" s="212">
        <v>1</v>
      </c>
      <c r="V49" s="201">
        <v>8696</v>
      </c>
      <c r="W49" s="212">
        <v>1</v>
      </c>
      <c r="X49" s="201">
        <v>8696</v>
      </c>
      <c r="Y49" s="212">
        <v>2</v>
      </c>
      <c r="Z49" s="201">
        <v>17392</v>
      </c>
      <c r="AA49" s="126">
        <v>2</v>
      </c>
      <c r="AB49" s="157">
        <v>17392</v>
      </c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  <c r="IW49" s="58"/>
      <c r="IX49" s="58"/>
      <c r="IY49" s="58"/>
      <c r="IZ49" s="58"/>
      <c r="JA49" s="58"/>
      <c r="JB49" s="58"/>
      <c r="JC49" s="58"/>
      <c r="JD49" s="58"/>
      <c r="JE49" s="58"/>
      <c r="JF49" s="58"/>
      <c r="JG49" s="58"/>
      <c r="JH49" s="58"/>
      <c r="JI49" s="58"/>
      <c r="JJ49" s="58"/>
      <c r="JK49" s="58"/>
      <c r="JL49" s="58"/>
      <c r="JM49" s="58"/>
      <c r="JN49" s="58"/>
      <c r="JO49" s="58"/>
      <c r="JP49" s="58"/>
      <c r="JQ49" s="58"/>
      <c r="JR49" s="58"/>
      <c r="JS49" s="58"/>
      <c r="JT49" s="58"/>
      <c r="JU49" s="58"/>
      <c r="JV49" s="58"/>
      <c r="JW49" s="58"/>
      <c r="JX49" s="58"/>
      <c r="JY49" s="58"/>
      <c r="JZ49" s="58"/>
      <c r="KA49" s="58"/>
      <c r="KB49" s="58"/>
      <c r="KC49" s="58"/>
      <c r="KD49" s="58"/>
      <c r="KE49" s="58"/>
      <c r="KF49" s="58"/>
      <c r="KG49" s="58"/>
      <c r="KH49" s="58"/>
      <c r="KI49" s="58"/>
      <c r="KJ49" s="58"/>
      <c r="KK49" s="58"/>
      <c r="KL49" s="58"/>
      <c r="KM49" s="58"/>
      <c r="KN49" s="58"/>
      <c r="KO49" s="58"/>
      <c r="KP49" s="58"/>
      <c r="KQ49" s="58"/>
      <c r="KR49" s="58"/>
      <c r="KS49" s="58"/>
      <c r="KT49" s="58"/>
      <c r="KU49" s="58"/>
      <c r="KV49" s="58"/>
      <c r="KW49" s="58"/>
      <c r="KX49" s="58"/>
      <c r="KY49" s="58"/>
      <c r="KZ49" s="58"/>
      <c r="LA49" s="58"/>
      <c r="LB49" s="58"/>
      <c r="LC49" s="58"/>
      <c r="LD49" s="58"/>
    </row>
    <row r="50" spans="1:316" s="19" customFormat="1" ht="13.9" customHeight="1" x14ac:dyDescent="0.2">
      <c r="A50" s="134" t="s">
        <v>125</v>
      </c>
      <c r="B50" s="32" t="s">
        <v>146</v>
      </c>
      <c r="C50" s="29">
        <v>168</v>
      </c>
      <c r="D50" s="64" t="s">
        <v>4</v>
      </c>
      <c r="E50" s="79">
        <v>50</v>
      </c>
      <c r="F50" s="79">
        <f t="shared" si="9"/>
        <v>8400</v>
      </c>
      <c r="G50" s="242"/>
      <c r="H50" s="262">
        <f t="shared" si="4"/>
        <v>5426.7777777777774</v>
      </c>
      <c r="I50" s="262">
        <f t="shared" si="1"/>
        <v>1680</v>
      </c>
      <c r="J50" s="262">
        <f t="shared" si="2"/>
        <v>33600</v>
      </c>
      <c r="K50" s="184">
        <v>10</v>
      </c>
      <c r="L50" s="201">
        <v>1680</v>
      </c>
      <c r="M50" s="212">
        <v>33</v>
      </c>
      <c r="N50" s="201">
        <v>5544</v>
      </c>
      <c r="O50" s="212">
        <v>45</v>
      </c>
      <c r="P50" s="201">
        <v>7560</v>
      </c>
      <c r="Q50" s="212">
        <v>50</v>
      </c>
      <c r="R50" s="201">
        <v>8400</v>
      </c>
      <c r="S50" s="212">
        <v>30</v>
      </c>
      <c r="T50" s="201">
        <v>5040</v>
      </c>
      <c r="U50" s="212">
        <v>40</v>
      </c>
      <c r="V50" s="201">
        <v>6720</v>
      </c>
      <c r="W50" s="212">
        <v>200</v>
      </c>
      <c r="X50" s="201">
        <v>33600</v>
      </c>
      <c r="Y50" s="212">
        <v>20</v>
      </c>
      <c r="Z50" s="201">
        <v>3360</v>
      </c>
      <c r="AA50" s="126">
        <v>150</v>
      </c>
      <c r="AB50" s="157">
        <v>25200</v>
      </c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  <c r="IW50" s="58"/>
      <c r="IX50" s="58"/>
      <c r="IY50" s="58"/>
      <c r="IZ50" s="58"/>
      <c r="JA50" s="58"/>
      <c r="JB50" s="58"/>
      <c r="JC50" s="58"/>
      <c r="JD50" s="58"/>
      <c r="JE50" s="58"/>
      <c r="JF50" s="58"/>
      <c r="JG50" s="58"/>
      <c r="JH50" s="58"/>
      <c r="JI50" s="58"/>
      <c r="JJ50" s="58"/>
      <c r="JK50" s="58"/>
      <c r="JL50" s="58"/>
      <c r="JM50" s="58"/>
      <c r="JN50" s="58"/>
      <c r="JO50" s="58"/>
      <c r="JP50" s="58"/>
      <c r="JQ50" s="58"/>
      <c r="JR50" s="58"/>
      <c r="JS50" s="58"/>
      <c r="JT50" s="58"/>
      <c r="JU50" s="58"/>
      <c r="JV50" s="58"/>
      <c r="JW50" s="58"/>
      <c r="JX50" s="58"/>
      <c r="JY50" s="58"/>
      <c r="JZ50" s="58"/>
      <c r="KA50" s="58"/>
      <c r="KB50" s="58"/>
      <c r="KC50" s="58"/>
      <c r="KD50" s="58"/>
      <c r="KE50" s="58"/>
      <c r="KF50" s="58"/>
      <c r="KG50" s="58"/>
      <c r="KH50" s="58"/>
      <c r="KI50" s="58"/>
      <c r="KJ50" s="58"/>
      <c r="KK50" s="58"/>
      <c r="KL50" s="58"/>
      <c r="KM50" s="58"/>
      <c r="KN50" s="58"/>
      <c r="KO50" s="58"/>
      <c r="KP50" s="58"/>
      <c r="KQ50" s="58"/>
      <c r="KR50" s="58"/>
      <c r="KS50" s="58"/>
      <c r="KT50" s="58"/>
      <c r="KU50" s="58"/>
      <c r="KV50" s="58"/>
      <c r="KW50" s="58"/>
      <c r="KX50" s="58"/>
      <c r="KY50" s="58"/>
      <c r="KZ50" s="58"/>
      <c r="LA50" s="58"/>
      <c r="LB50" s="58"/>
      <c r="LC50" s="58"/>
      <c r="LD50" s="58"/>
    </row>
    <row r="51" spans="1:316" s="46" customFormat="1" ht="13.9" customHeight="1" x14ac:dyDescent="0.2">
      <c r="A51" s="134" t="s">
        <v>351</v>
      </c>
      <c r="B51" s="32" t="s">
        <v>278</v>
      </c>
      <c r="C51" s="29">
        <v>1000</v>
      </c>
      <c r="D51" s="64" t="s">
        <v>16</v>
      </c>
      <c r="E51" s="79">
        <v>3</v>
      </c>
      <c r="F51" s="79">
        <f t="shared" si="9"/>
        <v>3000</v>
      </c>
      <c r="G51" s="244"/>
      <c r="H51" s="262">
        <f t="shared" si="4"/>
        <v>903.68055555555554</v>
      </c>
      <c r="I51" s="262">
        <f t="shared" si="1"/>
        <v>1000</v>
      </c>
      <c r="J51" s="262">
        <f t="shared" si="2"/>
        <v>3000</v>
      </c>
      <c r="K51" s="184">
        <v>1.5</v>
      </c>
      <c r="L51" s="201">
        <v>1500</v>
      </c>
      <c r="M51" s="212">
        <v>1</v>
      </c>
      <c r="N51" s="201">
        <v>1000</v>
      </c>
      <c r="O51" s="212">
        <v>1.25</v>
      </c>
      <c r="P51" s="201">
        <v>1250</v>
      </c>
      <c r="Q51" s="212">
        <v>2.5</v>
      </c>
      <c r="R51" s="201">
        <v>2500</v>
      </c>
      <c r="S51" s="212">
        <v>3</v>
      </c>
      <c r="T51" s="201">
        <v>3000</v>
      </c>
      <c r="U51" s="212">
        <v>1</v>
      </c>
      <c r="V51" s="201">
        <v>1000</v>
      </c>
      <c r="W51" s="212">
        <v>2</v>
      </c>
      <c r="X51" s="201">
        <v>2000</v>
      </c>
      <c r="Y51" s="212">
        <v>1</v>
      </c>
      <c r="Z51" s="201">
        <v>1000</v>
      </c>
      <c r="AA51" s="126">
        <v>3</v>
      </c>
      <c r="AB51" s="157">
        <v>3000</v>
      </c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  <c r="IW51" s="58"/>
      <c r="IX51" s="58"/>
      <c r="IY51" s="58"/>
      <c r="IZ51" s="58"/>
      <c r="JA51" s="58"/>
      <c r="JB51" s="58"/>
      <c r="JC51" s="58"/>
      <c r="JD51" s="58"/>
      <c r="JE51" s="58"/>
      <c r="JF51" s="58"/>
      <c r="JG51" s="58"/>
      <c r="JH51" s="58"/>
      <c r="JI51" s="58"/>
      <c r="JJ51" s="58"/>
      <c r="JK51" s="58"/>
      <c r="JL51" s="58"/>
      <c r="JM51" s="58"/>
      <c r="JN51" s="58"/>
      <c r="JO51" s="58"/>
      <c r="JP51" s="58"/>
      <c r="JQ51" s="58"/>
      <c r="JR51" s="58"/>
      <c r="JS51" s="58"/>
      <c r="JT51" s="58"/>
      <c r="JU51" s="58"/>
      <c r="JV51" s="58"/>
      <c r="JW51" s="58"/>
      <c r="JX51" s="58"/>
      <c r="JY51" s="58"/>
      <c r="JZ51" s="58"/>
      <c r="KA51" s="58"/>
      <c r="KB51" s="58"/>
      <c r="KC51" s="58"/>
      <c r="KD51" s="58"/>
      <c r="KE51" s="58"/>
      <c r="KF51" s="58"/>
      <c r="KG51" s="58"/>
      <c r="KH51" s="58"/>
      <c r="KI51" s="58"/>
      <c r="KJ51" s="58"/>
      <c r="KK51" s="58"/>
      <c r="KL51" s="58"/>
      <c r="KM51" s="58"/>
      <c r="KN51" s="58"/>
      <c r="KO51" s="58"/>
      <c r="KP51" s="58"/>
      <c r="KQ51" s="58"/>
      <c r="KR51" s="58"/>
      <c r="KS51" s="58"/>
      <c r="KT51" s="58"/>
      <c r="KU51" s="58"/>
      <c r="KV51" s="58"/>
      <c r="KW51" s="58"/>
      <c r="KX51" s="58"/>
      <c r="KY51" s="58"/>
      <c r="KZ51" s="58"/>
      <c r="LA51" s="58"/>
      <c r="LB51" s="58"/>
      <c r="LC51" s="58"/>
      <c r="LD51" s="58"/>
    </row>
    <row r="52" spans="1:316" s="19" customFormat="1" ht="13.9" customHeight="1" x14ac:dyDescent="0.2">
      <c r="A52" s="134"/>
      <c r="B52" s="55" t="s">
        <v>28</v>
      </c>
      <c r="C52" s="136"/>
      <c r="D52" s="55"/>
      <c r="E52" s="80"/>
      <c r="F52" s="81"/>
      <c r="G52" s="239">
        <f>SUM(F35:F51)</f>
        <v>748314</v>
      </c>
      <c r="H52" s="262">
        <f t="shared" si="4"/>
        <v>792866.66666666663</v>
      </c>
      <c r="I52" s="262">
        <f t="shared" si="1"/>
        <v>371151.25000000006</v>
      </c>
      <c r="J52" s="262">
        <f t="shared" si="2"/>
        <v>2156287</v>
      </c>
      <c r="K52" s="180"/>
      <c r="L52" s="202">
        <f>SUM(L35:L51)</f>
        <v>2156287</v>
      </c>
      <c r="M52" s="213"/>
      <c r="N52" s="214">
        <f>SUM(N35:N51)</f>
        <v>371151.25000000006</v>
      </c>
      <c r="O52" s="213"/>
      <c r="P52" s="205">
        <f>SUM(P35:P51)</f>
        <v>662460.75</v>
      </c>
      <c r="Q52" s="213"/>
      <c r="R52" s="214">
        <f>SUM(R35:R51)</f>
        <v>467390.5</v>
      </c>
      <c r="S52" s="213"/>
      <c r="T52" s="205">
        <f>SUM(T35:T51)</f>
        <v>741506.5</v>
      </c>
      <c r="U52" s="213"/>
      <c r="V52" s="205">
        <f>SUM(V35:V51)</f>
        <v>519191</v>
      </c>
      <c r="W52" s="213"/>
      <c r="X52" s="202">
        <f>SUM(X35:X51)</f>
        <v>1038338</v>
      </c>
      <c r="Y52" s="213"/>
      <c r="Z52" s="205">
        <f>SUM(Z35:Z51)</f>
        <v>512011</v>
      </c>
      <c r="AA52" s="182"/>
      <c r="AB52" s="185">
        <f>SUM(AB35:AB51)</f>
        <v>667464</v>
      </c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  <c r="IW52" s="58"/>
      <c r="IX52" s="58"/>
      <c r="IY52" s="58"/>
      <c r="IZ52" s="58"/>
      <c r="JA52" s="58"/>
      <c r="JB52" s="58"/>
      <c r="JC52" s="58"/>
      <c r="JD52" s="58"/>
      <c r="JE52" s="58"/>
      <c r="JF52" s="58"/>
      <c r="JG52" s="58"/>
      <c r="JH52" s="58"/>
      <c r="JI52" s="58"/>
      <c r="JJ52" s="58"/>
      <c r="JK52" s="58"/>
      <c r="JL52" s="58"/>
      <c r="JM52" s="58"/>
      <c r="JN52" s="58"/>
      <c r="JO52" s="58"/>
      <c r="JP52" s="58"/>
      <c r="JQ52" s="58"/>
      <c r="JR52" s="58"/>
      <c r="JS52" s="58"/>
      <c r="JT52" s="58"/>
      <c r="JU52" s="58"/>
      <c r="JV52" s="58"/>
      <c r="JW52" s="58"/>
      <c r="JX52" s="58"/>
      <c r="JY52" s="58"/>
      <c r="JZ52" s="58"/>
      <c r="KA52" s="58"/>
      <c r="KB52" s="58"/>
      <c r="KC52" s="58"/>
      <c r="KD52" s="58"/>
      <c r="KE52" s="58"/>
      <c r="KF52" s="58"/>
      <c r="KG52" s="58"/>
      <c r="KH52" s="58"/>
      <c r="KI52" s="58"/>
      <c r="KJ52" s="58"/>
      <c r="KK52" s="58"/>
      <c r="KL52" s="58"/>
      <c r="KM52" s="58"/>
      <c r="KN52" s="58"/>
      <c r="KO52" s="58"/>
      <c r="KP52" s="58"/>
      <c r="KQ52" s="58"/>
      <c r="KR52" s="58"/>
      <c r="KS52" s="58"/>
      <c r="KT52" s="58"/>
      <c r="KU52" s="58"/>
      <c r="KV52" s="58"/>
      <c r="KW52" s="58"/>
      <c r="KX52" s="58"/>
      <c r="KY52" s="58"/>
      <c r="KZ52" s="58"/>
      <c r="LA52" s="58"/>
      <c r="LB52" s="58"/>
      <c r="LC52" s="58"/>
      <c r="LD52" s="58"/>
    </row>
    <row r="53" spans="1:316" ht="13.9" customHeight="1" x14ac:dyDescent="0.2">
      <c r="A53" s="137"/>
      <c r="B53" s="55"/>
      <c r="C53" s="136"/>
      <c r="D53" s="55"/>
      <c r="E53" s="80"/>
      <c r="F53" s="81"/>
      <c r="G53" s="239"/>
      <c r="H53" s="262"/>
      <c r="I53" s="262"/>
      <c r="J53" s="262"/>
      <c r="K53" s="180"/>
      <c r="L53" s="197"/>
      <c r="M53" s="208"/>
      <c r="N53" s="201"/>
      <c r="O53" s="212"/>
      <c r="P53" s="201"/>
      <c r="Q53" s="212"/>
      <c r="R53" s="201"/>
      <c r="S53" s="212"/>
      <c r="T53" s="201"/>
      <c r="U53" s="212"/>
      <c r="V53" s="201"/>
      <c r="W53" s="212"/>
      <c r="X53" s="201"/>
      <c r="Y53" s="212"/>
      <c r="Z53" s="201"/>
      <c r="AA53" s="126"/>
      <c r="AB53" s="157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  <c r="IW53" s="58"/>
      <c r="IX53" s="58"/>
      <c r="IY53" s="58"/>
      <c r="IZ53" s="58"/>
      <c r="JA53" s="58"/>
      <c r="JB53" s="58"/>
      <c r="JC53" s="58"/>
      <c r="JD53" s="58"/>
      <c r="JE53" s="58"/>
      <c r="JF53" s="58"/>
      <c r="JG53" s="58"/>
      <c r="JH53" s="58"/>
      <c r="JI53" s="58"/>
      <c r="JJ53" s="58"/>
      <c r="JK53" s="58"/>
      <c r="JL53" s="58"/>
      <c r="JM53" s="58"/>
      <c r="JN53" s="58"/>
      <c r="JO53" s="58"/>
      <c r="JP53" s="58"/>
      <c r="JQ53" s="58"/>
      <c r="JR53" s="58"/>
      <c r="JS53" s="58"/>
      <c r="JT53" s="58"/>
      <c r="JU53" s="58"/>
      <c r="JV53" s="58"/>
      <c r="JW53" s="58"/>
      <c r="JX53" s="58"/>
      <c r="JY53" s="58"/>
      <c r="JZ53" s="58"/>
      <c r="KA53" s="58"/>
      <c r="KB53" s="58"/>
      <c r="KC53" s="58"/>
      <c r="KD53" s="58"/>
      <c r="KE53" s="58"/>
      <c r="KF53" s="58"/>
      <c r="KG53" s="58"/>
      <c r="KH53" s="58"/>
      <c r="KI53" s="58"/>
      <c r="KJ53" s="58"/>
      <c r="KK53" s="58"/>
      <c r="KL53" s="58"/>
      <c r="KM53" s="58"/>
      <c r="KN53" s="58"/>
      <c r="KO53" s="58"/>
      <c r="KP53" s="58"/>
      <c r="KQ53" s="58"/>
      <c r="KR53" s="58"/>
      <c r="KS53" s="58"/>
      <c r="KT53" s="58"/>
      <c r="KU53" s="58"/>
      <c r="KV53" s="58"/>
      <c r="KW53" s="58"/>
      <c r="KX53" s="58"/>
      <c r="KY53" s="58"/>
      <c r="KZ53" s="58"/>
      <c r="LA53" s="58"/>
      <c r="LB53" s="58"/>
      <c r="LC53" s="58"/>
      <c r="LD53" s="58"/>
    </row>
    <row r="54" spans="1:316" s="9" customFormat="1" ht="13.9" customHeight="1" thickBot="1" x14ac:dyDescent="0.25">
      <c r="A54" s="133" t="s">
        <v>172</v>
      </c>
      <c r="B54" s="23" t="s">
        <v>12</v>
      </c>
      <c r="C54" s="31"/>
      <c r="D54" s="31"/>
      <c r="E54" s="89"/>
      <c r="F54" s="89"/>
      <c r="G54" s="245"/>
      <c r="H54" s="262"/>
      <c r="I54" s="262"/>
      <c r="J54" s="262"/>
      <c r="K54" s="186"/>
      <c r="L54" s="197"/>
      <c r="M54" s="208"/>
      <c r="N54" s="201"/>
      <c r="O54" s="212"/>
      <c r="P54" s="201"/>
      <c r="Q54" s="212"/>
      <c r="R54" s="201"/>
      <c r="S54" s="212"/>
      <c r="T54" s="201"/>
      <c r="U54" s="212"/>
      <c r="V54" s="201"/>
      <c r="W54" s="212"/>
      <c r="X54" s="201"/>
      <c r="Y54" s="212"/>
      <c r="Z54" s="201"/>
      <c r="AA54" s="126"/>
      <c r="AB54" s="157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  <c r="IW54" s="58"/>
      <c r="IX54" s="58"/>
      <c r="IY54" s="58"/>
      <c r="IZ54" s="58"/>
      <c r="JA54" s="58"/>
      <c r="JB54" s="58"/>
      <c r="JC54" s="58"/>
      <c r="JD54" s="58"/>
      <c r="JE54" s="58"/>
      <c r="JF54" s="58"/>
      <c r="JG54" s="58"/>
      <c r="JH54" s="58"/>
      <c r="JI54" s="58"/>
      <c r="JJ54" s="58"/>
      <c r="JK54" s="58"/>
      <c r="JL54" s="58"/>
      <c r="JM54" s="58"/>
      <c r="JN54" s="58"/>
      <c r="JO54" s="58"/>
      <c r="JP54" s="58"/>
      <c r="JQ54" s="58"/>
      <c r="JR54" s="58"/>
      <c r="JS54" s="58"/>
      <c r="JT54" s="58"/>
      <c r="JU54" s="58"/>
      <c r="JV54" s="58"/>
      <c r="JW54" s="58"/>
      <c r="JX54" s="58"/>
      <c r="JY54" s="58"/>
      <c r="JZ54" s="58"/>
      <c r="KA54" s="58"/>
      <c r="KB54" s="58"/>
      <c r="KC54" s="58"/>
      <c r="KD54" s="58"/>
      <c r="KE54" s="58"/>
      <c r="KF54" s="58"/>
      <c r="KG54" s="58"/>
      <c r="KH54" s="58"/>
      <c r="KI54" s="58"/>
      <c r="KJ54" s="58"/>
      <c r="KK54" s="58"/>
      <c r="KL54" s="58"/>
      <c r="KM54" s="58"/>
      <c r="KN54" s="58"/>
      <c r="KO54" s="58"/>
      <c r="KP54" s="58"/>
      <c r="KQ54" s="58"/>
      <c r="KR54" s="58"/>
      <c r="KS54" s="58"/>
      <c r="KT54" s="58"/>
      <c r="KU54" s="58"/>
      <c r="KV54" s="58"/>
      <c r="KW54" s="58"/>
      <c r="KX54" s="58"/>
      <c r="KY54" s="58"/>
      <c r="KZ54" s="58"/>
      <c r="LA54" s="58"/>
      <c r="LB54" s="58"/>
      <c r="LC54" s="58"/>
      <c r="LD54" s="58"/>
    </row>
    <row r="55" spans="1:316" s="9" customFormat="1" ht="13.9" customHeight="1" x14ac:dyDescent="0.2">
      <c r="A55" s="134" t="s">
        <v>13</v>
      </c>
      <c r="B55" s="65" t="s">
        <v>425</v>
      </c>
      <c r="C55" s="142">
        <v>1</v>
      </c>
      <c r="D55" s="64" t="s">
        <v>8</v>
      </c>
      <c r="E55" s="81">
        <v>100000</v>
      </c>
      <c r="F55" s="79">
        <f>C55*E55</f>
        <v>100000</v>
      </c>
      <c r="G55" s="239"/>
      <c r="H55" s="262">
        <f t="shared" si="4"/>
        <v>401892.11111111112</v>
      </c>
      <c r="I55" s="262">
        <f t="shared" si="1"/>
        <v>50000</v>
      </c>
      <c r="J55" s="262">
        <f t="shared" si="2"/>
        <v>900000</v>
      </c>
      <c r="K55" s="180">
        <v>775000</v>
      </c>
      <c r="L55" s="197">
        <v>775000</v>
      </c>
      <c r="M55" s="208">
        <v>160000</v>
      </c>
      <c r="N55" s="201">
        <v>160000</v>
      </c>
      <c r="O55" s="212">
        <v>250000</v>
      </c>
      <c r="P55" s="201">
        <v>250000</v>
      </c>
      <c r="Q55" s="212">
        <v>231000</v>
      </c>
      <c r="R55" s="201">
        <v>231000</v>
      </c>
      <c r="S55" s="212">
        <v>50000</v>
      </c>
      <c r="T55" s="201">
        <v>50000</v>
      </c>
      <c r="U55" s="212">
        <v>671029</v>
      </c>
      <c r="V55" s="201">
        <v>671029</v>
      </c>
      <c r="W55" s="212">
        <v>900000</v>
      </c>
      <c r="X55" s="201">
        <v>900000</v>
      </c>
      <c r="Y55" s="212">
        <v>180000</v>
      </c>
      <c r="Z55" s="201">
        <v>180000</v>
      </c>
      <c r="AA55" s="126">
        <v>400000</v>
      </c>
      <c r="AB55" s="157">
        <v>400000</v>
      </c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  <c r="IW55" s="58"/>
      <c r="IX55" s="58"/>
      <c r="IY55" s="58"/>
      <c r="IZ55" s="58"/>
      <c r="JA55" s="58"/>
      <c r="JB55" s="58"/>
      <c r="JC55" s="58"/>
      <c r="JD55" s="58"/>
      <c r="JE55" s="58"/>
      <c r="JF55" s="58"/>
      <c r="JG55" s="58"/>
      <c r="JH55" s="58"/>
      <c r="JI55" s="58"/>
      <c r="JJ55" s="58"/>
      <c r="JK55" s="58"/>
      <c r="JL55" s="58"/>
      <c r="JM55" s="58"/>
      <c r="JN55" s="58"/>
      <c r="JO55" s="58"/>
      <c r="JP55" s="58"/>
      <c r="JQ55" s="58"/>
      <c r="JR55" s="58"/>
      <c r="JS55" s="58"/>
      <c r="JT55" s="58"/>
      <c r="JU55" s="58"/>
      <c r="JV55" s="58"/>
      <c r="JW55" s="58"/>
      <c r="JX55" s="58"/>
      <c r="JY55" s="58"/>
      <c r="JZ55" s="58"/>
      <c r="KA55" s="58"/>
      <c r="KB55" s="58"/>
      <c r="KC55" s="58"/>
      <c r="KD55" s="58"/>
      <c r="KE55" s="58"/>
      <c r="KF55" s="58"/>
      <c r="KG55" s="58"/>
      <c r="KH55" s="58"/>
      <c r="KI55" s="58"/>
      <c r="KJ55" s="58"/>
      <c r="KK55" s="58"/>
      <c r="KL55" s="58"/>
      <c r="KM55" s="58"/>
      <c r="KN55" s="58"/>
      <c r="KO55" s="58"/>
      <c r="KP55" s="58"/>
      <c r="KQ55" s="58"/>
      <c r="KR55" s="58"/>
      <c r="KS55" s="58"/>
      <c r="KT55" s="58"/>
      <c r="KU55" s="58"/>
      <c r="KV55" s="58"/>
      <c r="KW55" s="58"/>
      <c r="KX55" s="58"/>
      <c r="KY55" s="58"/>
      <c r="KZ55" s="58"/>
      <c r="LA55" s="58"/>
      <c r="LB55" s="58"/>
      <c r="LC55" s="58"/>
      <c r="LD55" s="58"/>
    </row>
    <row r="56" spans="1:316" s="58" customFormat="1" ht="13.9" customHeight="1" x14ac:dyDescent="0.2">
      <c r="A56" s="143" t="s">
        <v>376</v>
      </c>
      <c r="B56" s="144" t="s">
        <v>423</v>
      </c>
      <c r="C56" s="145">
        <v>1</v>
      </c>
      <c r="D56" s="120" t="s">
        <v>8</v>
      </c>
      <c r="E56" s="146">
        <v>67000</v>
      </c>
      <c r="F56" s="147">
        <f>C56*E56</f>
        <v>67000</v>
      </c>
      <c r="G56" s="246"/>
      <c r="H56" s="262">
        <f t="shared" si="4"/>
        <v>407244.44444444444</v>
      </c>
      <c r="I56" s="262">
        <f t="shared" si="1"/>
        <v>100000</v>
      </c>
      <c r="J56" s="262">
        <f t="shared" si="2"/>
        <v>800000</v>
      </c>
      <c r="K56" s="187">
        <v>775000</v>
      </c>
      <c r="L56" s="197">
        <v>775000</v>
      </c>
      <c r="M56" s="208">
        <v>100000</v>
      </c>
      <c r="N56" s="201">
        <v>100000</v>
      </c>
      <c r="O56" s="212">
        <v>285000</v>
      </c>
      <c r="P56" s="201">
        <v>285000</v>
      </c>
      <c r="Q56" s="212">
        <v>435200</v>
      </c>
      <c r="R56" s="201">
        <v>435200</v>
      </c>
      <c r="S56" s="212">
        <v>200000</v>
      </c>
      <c r="T56" s="201">
        <v>200000</v>
      </c>
      <c r="U56" s="212">
        <v>500000</v>
      </c>
      <c r="V56" s="201">
        <v>500000</v>
      </c>
      <c r="W56" s="212">
        <v>350000</v>
      </c>
      <c r="X56" s="201">
        <v>350000</v>
      </c>
      <c r="Y56" s="212">
        <v>220000</v>
      </c>
      <c r="Z56" s="201">
        <v>220000</v>
      </c>
      <c r="AA56" s="126">
        <v>800000</v>
      </c>
      <c r="AB56" s="157">
        <v>800000</v>
      </c>
    </row>
    <row r="57" spans="1:316" s="9" customFormat="1" ht="13.9" customHeight="1" x14ac:dyDescent="0.2">
      <c r="A57" s="134" t="s">
        <v>24</v>
      </c>
      <c r="B57" s="32" t="s">
        <v>365</v>
      </c>
      <c r="C57" s="142">
        <v>20</v>
      </c>
      <c r="D57" s="64" t="s">
        <v>7</v>
      </c>
      <c r="E57" s="81">
        <v>150</v>
      </c>
      <c r="F57" s="79">
        <f t="shared" ref="F57:F61" si="10">C57*E57</f>
        <v>3000</v>
      </c>
      <c r="G57" s="246"/>
      <c r="H57" s="262">
        <f t="shared" si="4"/>
        <v>2209.0249999999996</v>
      </c>
      <c r="I57" s="262">
        <f t="shared" si="1"/>
        <v>1000</v>
      </c>
      <c r="J57" s="262">
        <f t="shared" si="2"/>
        <v>10000</v>
      </c>
      <c r="K57" s="187">
        <v>200</v>
      </c>
      <c r="L57" s="197">
        <v>4000</v>
      </c>
      <c r="M57" s="208">
        <v>150</v>
      </c>
      <c r="N57" s="201">
        <v>3000</v>
      </c>
      <c r="O57" s="212">
        <v>300</v>
      </c>
      <c r="P57" s="201">
        <v>6000</v>
      </c>
      <c r="Q57" s="212">
        <v>73.45</v>
      </c>
      <c r="R57" s="201">
        <v>1469</v>
      </c>
      <c r="S57" s="212">
        <v>200</v>
      </c>
      <c r="T57" s="201">
        <v>4000</v>
      </c>
      <c r="U57" s="212">
        <v>50</v>
      </c>
      <c r="V57" s="201">
        <v>1000</v>
      </c>
      <c r="W57" s="212">
        <v>500</v>
      </c>
      <c r="X57" s="201">
        <v>10000</v>
      </c>
      <c r="Y57" s="212">
        <v>250</v>
      </c>
      <c r="Z57" s="201">
        <v>5000</v>
      </c>
      <c r="AA57" s="126">
        <v>170</v>
      </c>
      <c r="AB57" s="157">
        <v>3400</v>
      </c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  <c r="IW57" s="58"/>
      <c r="IX57" s="58"/>
      <c r="IY57" s="58"/>
      <c r="IZ57" s="58"/>
      <c r="JA57" s="58"/>
      <c r="JB57" s="58"/>
      <c r="JC57" s="58"/>
      <c r="JD57" s="58"/>
      <c r="JE57" s="58"/>
      <c r="JF57" s="58"/>
      <c r="JG57" s="58"/>
      <c r="JH57" s="58"/>
      <c r="JI57" s="58"/>
      <c r="JJ57" s="58"/>
      <c r="JK57" s="58"/>
      <c r="JL57" s="58"/>
      <c r="JM57" s="58"/>
      <c r="JN57" s="58"/>
      <c r="JO57" s="58"/>
      <c r="JP57" s="58"/>
      <c r="JQ57" s="58"/>
      <c r="JR57" s="58"/>
      <c r="JS57" s="58"/>
      <c r="JT57" s="58"/>
      <c r="JU57" s="58"/>
      <c r="JV57" s="58"/>
      <c r="JW57" s="58"/>
      <c r="JX57" s="58"/>
      <c r="JY57" s="58"/>
      <c r="JZ57" s="58"/>
      <c r="KA57" s="58"/>
      <c r="KB57" s="58"/>
      <c r="KC57" s="58"/>
      <c r="KD57" s="58"/>
      <c r="KE57" s="58"/>
      <c r="KF57" s="58"/>
      <c r="KG57" s="58"/>
      <c r="KH57" s="58"/>
      <c r="KI57" s="58"/>
      <c r="KJ57" s="58"/>
      <c r="KK57" s="58"/>
      <c r="KL57" s="58"/>
      <c r="KM57" s="58"/>
      <c r="KN57" s="58"/>
      <c r="KO57" s="58"/>
      <c r="KP57" s="58"/>
      <c r="KQ57" s="58"/>
      <c r="KR57" s="58"/>
      <c r="KS57" s="58"/>
      <c r="KT57" s="58"/>
      <c r="KU57" s="58"/>
      <c r="KV57" s="58"/>
      <c r="KW57" s="58"/>
      <c r="KX57" s="58"/>
      <c r="KY57" s="58"/>
      <c r="KZ57" s="58"/>
      <c r="LA57" s="58"/>
      <c r="LB57" s="58"/>
      <c r="LC57" s="58"/>
      <c r="LD57" s="58"/>
    </row>
    <row r="58" spans="1:316" s="9" customFormat="1" ht="13.9" customHeight="1" x14ac:dyDescent="0.2">
      <c r="A58" s="134" t="s">
        <v>63</v>
      </c>
      <c r="B58" s="32" t="s">
        <v>279</v>
      </c>
      <c r="C58" s="142">
        <v>20</v>
      </c>
      <c r="D58" s="64" t="s">
        <v>7</v>
      </c>
      <c r="E58" s="81">
        <v>75</v>
      </c>
      <c r="F58" s="79">
        <f t="shared" si="10"/>
        <v>1500</v>
      </c>
      <c r="G58" s="239"/>
      <c r="H58" s="262">
        <f t="shared" si="4"/>
        <v>893.66666666666663</v>
      </c>
      <c r="I58" s="262">
        <f t="shared" si="1"/>
        <v>580</v>
      </c>
      <c r="J58" s="262">
        <f t="shared" si="2"/>
        <v>7000</v>
      </c>
      <c r="K58" s="180">
        <v>55</v>
      </c>
      <c r="L58" s="197">
        <v>1100</v>
      </c>
      <c r="M58" s="208">
        <v>62</v>
      </c>
      <c r="N58" s="201">
        <v>1240</v>
      </c>
      <c r="O58" s="212">
        <v>40</v>
      </c>
      <c r="P58" s="201">
        <v>800</v>
      </c>
      <c r="Q58" s="212">
        <v>29</v>
      </c>
      <c r="R58" s="201">
        <v>580</v>
      </c>
      <c r="S58" s="212">
        <v>40</v>
      </c>
      <c r="T58" s="201">
        <v>800</v>
      </c>
      <c r="U58" s="212">
        <v>40</v>
      </c>
      <c r="V58" s="201">
        <v>800</v>
      </c>
      <c r="W58" s="212">
        <v>100</v>
      </c>
      <c r="X58" s="201">
        <v>2000</v>
      </c>
      <c r="Y58" s="212">
        <v>50</v>
      </c>
      <c r="Z58" s="201">
        <v>1000</v>
      </c>
      <c r="AA58" s="126">
        <v>350</v>
      </c>
      <c r="AB58" s="157">
        <v>7000</v>
      </c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  <c r="IW58" s="58"/>
      <c r="IX58" s="58"/>
      <c r="IY58" s="58"/>
      <c r="IZ58" s="58"/>
      <c r="JA58" s="58"/>
      <c r="JB58" s="58"/>
      <c r="JC58" s="58"/>
      <c r="JD58" s="58"/>
      <c r="JE58" s="58"/>
      <c r="JF58" s="58"/>
      <c r="JG58" s="58"/>
      <c r="JH58" s="58"/>
      <c r="JI58" s="58"/>
      <c r="JJ58" s="58"/>
      <c r="JK58" s="58"/>
      <c r="JL58" s="58"/>
      <c r="JM58" s="58"/>
      <c r="JN58" s="58"/>
      <c r="JO58" s="58"/>
      <c r="JP58" s="58"/>
      <c r="JQ58" s="58"/>
      <c r="JR58" s="58"/>
      <c r="JS58" s="58"/>
      <c r="JT58" s="58"/>
      <c r="JU58" s="58"/>
      <c r="JV58" s="58"/>
      <c r="JW58" s="58"/>
      <c r="JX58" s="58"/>
      <c r="JY58" s="58"/>
      <c r="JZ58" s="58"/>
      <c r="KA58" s="58"/>
      <c r="KB58" s="58"/>
      <c r="KC58" s="58"/>
      <c r="KD58" s="58"/>
      <c r="KE58" s="58"/>
      <c r="KF58" s="58"/>
      <c r="KG58" s="58"/>
      <c r="KH58" s="58"/>
      <c r="KI58" s="58"/>
      <c r="KJ58" s="58"/>
      <c r="KK58" s="58"/>
      <c r="KL58" s="58"/>
      <c r="KM58" s="58"/>
      <c r="KN58" s="58"/>
      <c r="KO58" s="58"/>
      <c r="KP58" s="58"/>
      <c r="KQ58" s="58"/>
      <c r="KR58" s="58"/>
      <c r="KS58" s="58"/>
      <c r="KT58" s="58"/>
      <c r="KU58" s="58"/>
      <c r="KV58" s="58"/>
      <c r="KW58" s="58"/>
      <c r="KX58" s="58"/>
      <c r="KY58" s="58"/>
      <c r="KZ58" s="58"/>
      <c r="LA58" s="58"/>
      <c r="LB58" s="58"/>
      <c r="LC58" s="58"/>
      <c r="LD58" s="58"/>
    </row>
    <row r="59" spans="1:316" s="9" customFormat="1" ht="13.9" customHeight="1" x14ac:dyDescent="0.2">
      <c r="A59" s="134" t="s">
        <v>75</v>
      </c>
      <c r="B59" s="32" t="s">
        <v>280</v>
      </c>
      <c r="C59" s="142">
        <v>40</v>
      </c>
      <c r="D59" s="64" t="s">
        <v>7</v>
      </c>
      <c r="E59" s="81">
        <v>31</v>
      </c>
      <c r="F59" s="79">
        <f t="shared" si="10"/>
        <v>1240</v>
      </c>
      <c r="G59" s="239"/>
      <c r="H59" s="262">
        <f t="shared" si="4"/>
        <v>1278.5166666666667</v>
      </c>
      <c r="I59" s="262">
        <f t="shared" si="1"/>
        <v>1200</v>
      </c>
      <c r="J59" s="262">
        <f t="shared" si="2"/>
        <v>4000</v>
      </c>
      <c r="K59" s="180">
        <v>65</v>
      </c>
      <c r="L59" s="197">
        <v>2600</v>
      </c>
      <c r="M59" s="208">
        <v>55</v>
      </c>
      <c r="N59" s="201">
        <v>2200</v>
      </c>
      <c r="O59" s="212">
        <v>65</v>
      </c>
      <c r="P59" s="201">
        <v>2600</v>
      </c>
      <c r="Q59" s="212">
        <v>51.3</v>
      </c>
      <c r="R59" s="201">
        <v>2052</v>
      </c>
      <c r="S59" s="212">
        <v>65</v>
      </c>
      <c r="T59" s="201">
        <v>2600</v>
      </c>
      <c r="U59" s="212">
        <v>30</v>
      </c>
      <c r="V59" s="201">
        <v>1200</v>
      </c>
      <c r="W59" s="212">
        <v>80</v>
      </c>
      <c r="X59" s="201">
        <v>3200</v>
      </c>
      <c r="Y59" s="212">
        <v>50</v>
      </c>
      <c r="Z59" s="201">
        <v>2000</v>
      </c>
      <c r="AA59" s="126">
        <v>100</v>
      </c>
      <c r="AB59" s="157">
        <v>4000</v>
      </c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  <c r="IW59" s="58"/>
      <c r="IX59" s="58"/>
      <c r="IY59" s="58"/>
      <c r="IZ59" s="58"/>
      <c r="JA59" s="58"/>
      <c r="JB59" s="58"/>
      <c r="JC59" s="58"/>
      <c r="JD59" s="58"/>
      <c r="JE59" s="58"/>
      <c r="JF59" s="58"/>
      <c r="JG59" s="58"/>
      <c r="JH59" s="58"/>
      <c r="JI59" s="58"/>
      <c r="JJ59" s="58"/>
      <c r="JK59" s="58"/>
      <c r="JL59" s="58"/>
      <c r="JM59" s="58"/>
      <c r="JN59" s="58"/>
      <c r="JO59" s="58"/>
      <c r="JP59" s="58"/>
      <c r="JQ59" s="58"/>
      <c r="JR59" s="58"/>
      <c r="JS59" s="58"/>
      <c r="JT59" s="58"/>
      <c r="JU59" s="58"/>
      <c r="JV59" s="58"/>
      <c r="JW59" s="58"/>
      <c r="JX59" s="58"/>
      <c r="JY59" s="58"/>
      <c r="JZ59" s="58"/>
      <c r="KA59" s="58"/>
      <c r="KB59" s="58"/>
      <c r="KC59" s="58"/>
      <c r="KD59" s="58"/>
      <c r="KE59" s="58"/>
      <c r="KF59" s="58"/>
      <c r="KG59" s="58"/>
      <c r="KH59" s="58"/>
      <c r="KI59" s="58"/>
      <c r="KJ59" s="58"/>
      <c r="KK59" s="58"/>
      <c r="KL59" s="58"/>
      <c r="KM59" s="58"/>
      <c r="KN59" s="58"/>
      <c r="KO59" s="58"/>
      <c r="KP59" s="58"/>
      <c r="KQ59" s="58"/>
      <c r="KR59" s="58"/>
      <c r="KS59" s="58"/>
      <c r="KT59" s="58"/>
      <c r="KU59" s="58"/>
      <c r="KV59" s="58"/>
      <c r="KW59" s="58"/>
      <c r="KX59" s="58"/>
      <c r="KY59" s="58"/>
      <c r="KZ59" s="58"/>
      <c r="LA59" s="58"/>
      <c r="LB59" s="58"/>
      <c r="LC59" s="58"/>
      <c r="LD59" s="58"/>
    </row>
    <row r="60" spans="1:316" s="9" customFormat="1" ht="13.9" customHeight="1" x14ac:dyDescent="0.2">
      <c r="A60" s="139" t="s">
        <v>234</v>
      </c>
      <c r="B60" s="148" t="s">
        <v>281</v>
      </c>
      <c r="C60" s="149">
        <v>5157</v>
      </c>
      <c r="D60" s="67" t="s">
        <v>4</v>
      </c>
      <c r="E60" s="150">
        <v>20</v>
      </c>
      <c r="F60" s="121">
        <f t="shared" si="10"/>
        <v>103140</v>
      </c>
      <c r="G60" s="239"/>
      <c r="H60" s="262">
        <f t="shared" si="4"/>
        <v>72068.722222222219</v>
      </c>
      <c r="I60" s="262">
        <f t="shared" si="1"/>
        <v>48991.5</v>
      </c>
      <c r="J60" s="262">
        <f t="shared" si="2"/>
        <v>319734</v>
      </c>
      <c r="K60" s="180">
        <v>35</v>
      </c>
      <c r="L60" s="197">
        <v>180495</v>
      </c>
      <c r="M60" s="208">
        <v>9.5</v>
      </c>
      <c r="N60" s="201">
        <v>48991.5</v>
      </c>
      <c r="O60" s="212">
        <v>18</v>
      </c>
      <c r="P60" s="201">
        <v>92826</v>
      </c>
      <c r="Q60" s="212">
        <v>30</v>
      </c>
      <c r="R60" s="201">
        <v>154710</v>
      </c>
      <c r="S60" s="212">
        <v>22</v>
      </c>
      <c r="T60" s="201">
        <v>113454</v>
      </c>
      <c r="U60" s="212">
        <v>30</v>
      </c>
      <c r="V60" s="201">
        <v>154710</v>
      </c>
      <c r="W60" s="212">
        <v>25</v>
      </c>
      <c r="X60" s="201">
        <v>128925</v>
      </c>
      <c r="Y60" s="212">
        <v>20</v>
      </c>
      <c r="Z60" s="201">
        <v>103140</v>
      </c>
      <c r="AA60" s="126">
        <v>62</v>
      </c>
      <c r="AB60" s="157">
        <v>319734</v>
      </c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  <c r="IW60" s="58"/>
      <c r="IX60" s="58"/>
      <c r="IY60" s="58"/>
      <c r="IZ60" s="58"/>
      <c r="JA60" s="58"/>
      <c r="JB60" s="58"/>
      <c r="JC60" s="58"/>
      <c r="JD60" s="58"/>
      <c r="JE60" s="58"/>
      <c r="JF60" s="58"/>
      <c r="JG60" s="58"/>
      <c r="JH60" s="58"/>
      <c r="JI60" s="58"/>
      <c r="JJ60" s="58"/>
      <c r="JK60" s="58"/>
      <c r="JL60" s="58"/>
      <c r="JM60" s="58"/>
      <c r="JN60" s="58"/>
      <c r="JO60" s="58"/>
      <c r="JP60" s="58"/>
      <c r="JQ60" s="58"/>
      <c r="JR60" s="58"/>
      <c r="JS60" s="58"/>
      <c r="JT60" s="58"/>
      <c r="JU60" s="58"/>
      <c r="JV60" s="58"/>
      <c r="JW60" s="58"/>
      <c r="JX60" s="58"/>
      <c r="JY60" s="58"/>
      <c r="JZ60" s="58"/>
      <c r="KA60" s="58"/>
      <c r="KB60" s="58"/>
      <c r="KC60" s="58"/>
      <c r="KD60" s="58"/>
      <c r="KE60" s="58"/>
      <c r="KF60" s="58"/>
      <c r="KG60" s="58"/>
      <c r="KH60" s="58"/>
      <c r="KI60" s="58"/>
      <c r="KJ60" s="58"/>
      <c r="KK60" s="58"/>
      <c r="KL60" s="58"/>
      <c r="KM60" s="58"/>
      <c r="KN60" s="58"/>
      <c r="KO60" s="58"/>
      <c r="KP60" s="58"/>
      <c r="KQ60" s="58"/>
      <c r="KR60" s="58"/>
      <c r="KS60" s="58"/>
      <c r="KT60" s="58"/>
      <c r="KU60" s="58"/>
      <c r="KV60" s="58"/>
      <c r="KW60" s="58"/>
      <c r="KX60" s="58"/>
      <c r="KY60" s="58"/>
      <c r="KZ60" s="58"/>
      <c r="LA60" s="58"/>
      <c r="LB60" s="58"/>
      <c r="LC60" s="58"/>
      <c r="LD60" s="58"/>
    </row>
    <row r="61" spans="1:316" s="58" customFormat="1" ht="13.9" customHeight="1" x14ac:dyDescent="0.2">
      <c r="A61" s="143" t="s">
        <v>424</v>
      </c>
      <c r="B61" s="144" t="s">
        <v>344</v>
      </c>
      <c r="C61" s="151">
        <v>1</v>
      </c>
      <c r="D61" s="120" t="s">
        <v>8</v>
      </c>
      <c r="E61" s="146">
        <v>75000</v>
      </c>
      <c r="F61" s="147">
        <f t="shared" si="10"/>
        <v>75000</v>
      </c>
      <c r="G61" s="239"/>
      <c r="H61" s="262">
        <f t="shared" si="4"/>
        <v>233977.77777777778</v>
      </c>
      <c r="I61" s="262">
        <f t="shared" si="1"/>
        <v>50000</v>
      </c>
      <c r="J61" s="262">
        <f t="shared" si="2"/>
        <v>540000</v>
      </c>
      <c r="K61" s="180">
        <v>325000</v>
      </c>
      <c r="L61" s="197">
        <v>325000</v>
      </c>
      <c r="M61" s="208">
        <v>540000</v>
      </c>
      <c r="N61" s="201">
        <v>540000</v>
      </c>
      <c r="O61" s="212">
        <v>135000</v>
      </c>
      <c r="P61" s="201">
        <v>135000</v>
      </c>
      <c r="Q61" s="212">
        <v>495800</v>
      </c>
      <c r="R61" s="201">
        <v>495800</v>
      </c>
      <c r="S61" s="212">
        <v>100000</v>
      </c>
      <c r="T61" s="201">
        <v>100000</v>
      </c>
      <c r="U61" s="212">
        <v>60000</v>
      </c>
      <c r="V61" s="201">
        <v>60000</v>
      </c>
      <c r="W61" s="212">
        <v>50000</v>
      </c>
      <c r="X61" s="201">
        <v>50000</v>
      </c>
      <c r="Y61" s="212">
        <v>250000</v>
      </c>
      <c r="Z61" s="201">
        <v>250000</v>
      </c>
      <c r="AA61" s="126">
        <v>150000</v>
      </c>
      <c r="AB61" s="157">
        <v>150000</v>
      </c>
    </row>
    <row r="62" spans="1:316" ht="13.15" customHeight="1" x14ac:dyDescent="0.2">
      <c r="A62" s="134"/>
      <c r="B62" s="55" t="s">
        <v>29</v>
      </c>
      <c r="C62" s="136"/>
      <c r="D62" s="55"/>
      <c r="E62" s="80"/>
      <c r="F62" s="81"/>
      <c r="G62" s="239">
        <f>F55+F56+F57+F58+F59+F60+F61</f>
        <v>350880</v>
      </c>
      <c r="H62" s="262">
        <f t="shared" si="4"/>
        <v>1195628.388888889</v>
      </c>
      <c r="I62" s="262">
        <f t="shared" si="1"/>
        <v>470854</v>
      </c>
      <c r="J62" s="262">
        <f t="shared" si="2"/>
        <v>2063195</v>
      </c>
      <c r="K62" s="180"/>
      <c r="L62" s="199">
        <f>SUM(L55:L61)</f>
        <v>2063195</v>
      </c>
      <c r="M62" s="210"/>
      <c r="N62" s="199">
        <f>SUM(N55:N61)</f>
        <v>855431.5</v>
      </c>
      <c r="O62" s="210"/>
      <c r="P62" s="199">
        <f>SUM(P55:P61)</f>
        <v>772226</v>
      </c>
      <c r="Q62" s="210"/>
      <c r="R62" s="199">
        <f>SUM(R55:R61)</f>
        <v>1320811</v>
      </c>
      <c r="S62" s="210"/>
      <c r="T62" s="199">
        <f>SUM(T55:T61)</f>
        <v>470854</v>
      </c>
      <c r="U62" s="210"/>
      <c r="V62" s="199">
        <f>SUM(V55:V61)</f>
        <v>1388739</v>
      </c>
      <c r="W62" s="210"/>
      <c r="X62" s="199">
        <f>SUM(X55:X61)</f>
        <v>1444125</v>
      </c>
      <c r="Y62" s="210"/>
      <c r="Z62" s="199">
        <f>SUM(Z55:Z61)</f>
        <v>761140</v>
      </c>
      <c r="AA62" s="127"/>
      <c r="AB62" s="188">
        <f>SUM(AB55:AB61)</f>
        <v>1684134</v>
      </c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  <c r="IW62" s="58"/>
      <c r="IX62" s="58"/>
      <c r="IY62" s="58"/>
      <c r="IZ62" s="58"/>
      <c r="JA62" s="58"/>
      <c r="JB62" s="58"/>
      <c r="JC62" s="58"/>
      <c r="JD62" s="58"/>
      <c r="JE62" s="58"/>
      <c r="JF62" s="58"/>
      <c r="JG62" s="58"/>
      <c r="JH62" s="58"/>
      <c r="JI62" s="58"/>
      <c r="JJ62" s="58"/>
      <c r="JK62" s="58"/>
      <c r="JL62" s="58"/>
      <c r="JM62" s="58"/>
      <c r="JN62" s="58"/>
      <c r="JO62" s="58"/>
      <c r="JP62" s="58"/>
      <c r="JQ62" s="58"/>
      <c r="JR62" s="58"/>
      <c r="JS62" s="58"/>
      <c r="JT62" s="58"/>
      <c r="JU62" s="58"/>
      <c r="JV62" s="58"/>
      <c r="JW62" s="58"/>
      <c r="JX62" s="58"/>
      <c r="JY62" s="58"/>
      <c r="JZ62" s="58"/>
      <c r="KA62" s="58"/>
      <c r="KB62" s="58"/>
      <c r="KC62" s="58"/>
      <c r="KD62" s="58"/>
      <c r="KE62" s="58"/>
      <c r="KF62" s="58"/>
      <c r="KG62" s="58"/>
      <c r="KH62" s="58"/>
      <c r="KI62" s="58"/>
      <c r="KJ62" s="58"/>
      <c r="KK62" s="58"/>
      <c r="KL62" s="58"/>
      <c r="KM62" s="58"/>
      <c r="KN62" s="58"/>
      <c r="KO62" s="58"/>
      <c r="KP62" s="58"/>
      <c r="KQ62" s="58"/>
      <c r="KR62" s="58"/>
      <c r="KS62" s="58"/>
      <c r="KT62" s="58"/>
      <c r="KU62" s="58"/>
      <c r="KV62" s="58"/>
      <c r="KW62" s="58"/>
      <c r="KX62" s="58"/>
      <c r="KY62" s="58"/>
      <c r="KZ62" s="58"/>
      <c r="LA62" s="58"/>
      <c r="LB62" s="58"/>
      <c r="LC62" s="58"/>
      <c r="LD62" s="58"/>
    </row>
    <row r="63" spans="1:316" ht="13.15" customHeight="1" x14ac:dyDescent="0.2">
      <c r="A63" s="134"/>
      <c r="B63" s="55"/>
      <c r="C63" s="136"/>
      <c r="D63" s="55"/>
      <c r="E63" s="80"/>
      <c r="F63" s="81"/>
      <c r="G63" s="239"/>
      <c r="H63" s="262"/>
      <c r="I63" s="262"/>
      <c r="J63" s="262"/>
      <c r="K63" s="180"/>
      <c r="L63" s="197"/>
      <c r="M63" s="208"/>
      <c r="N63" s="201"/>
      <c r="O63" s="212"/>
      <c r="P63" s="201"/>
      <c r="Q63" s="212"/>
      <c r="R63" s="201"/>
      <c r="S63" s="212"/>
      <c r="T63" s="201"/>
      <c r="U63" s="212"/>
      <c r="V63" s="201"/>
      <c r="W63" s="212"/>
      <c r="X63" s="201"/>
      <c r="Y63" s="212"/>
      <c r="Z63" s="201"/>
      <c r="AA63" s="126"/>
      <c r="AB63" s="157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  <c r="IW63" s="58"/>
      <c r="IX63" s="58"/>
      <c r="IY63" s="58"/>
      <c r="IZ63" s="58"/>
      <c r="JA63" s="58"/>
      <c r="JB63" s="58"/>
      <c r="JC63" s="58"/>
      <c r="JD63" s="58"/>
      <c r="JE63" s="58"/>
      <c r="JF63" s="58"/>
      <c r="JG63" s="58"/>
      <c r="JH63" s="58"/>
      <c r="JI63" s="58"/>
      <c r="JJ63" s="58"/>
      <c r="JK63" s="58"/>
      <c r="JL63" s="58"/>
      <c r="JM63" s="58"/>
      <c r="JN63" s="58"/>
      <c r="JO63" s="58"/>
      <c r="JP63" s="58"/>
      <c r="JQ63" s="58"/>
      <c r="JR63" s="58"/>
      <c r="JS63" s="58"/>
      <c r="JT63" s="58"/>
      <c r="JU63" s="58"/>
      <c r="JV63" s="58"/>
      <c r="JW63" s="58"/>
      <c r="JX63" s="58"/>
      <c r="JY63" s="58"/>
      <c r="JZ63" s="58"/>
      <c r="KA63" s="58"/>
      <c r="KB63" s="58"/>
      <c r="KC63" s="58"/>
      <c r="KD63" s="58"/>
      <c r="KE63" s="58"/>
      <c r="KF63" s="58"/>
      <c r="KG63" s="58"/>
      <c r="KH63" s="58"/>
      <c r="KI63" s="58"/>
      <c r="KJ63" s="58"/>
      <c r="KK63" s="58"/>
      <c r="KL63" s="58"/>
      <c r="KM63" s="58"/>
      <c r="KN63" s="58"/>
      <c r="KO63" s="58"/>
      <c r="KP63" s="58"/>
      <c r="KQ63" s="58"/>
      <c r="KR63" s="58"/>
      <c r="KS63" s="58"/>
      <c r="KT63" s="58"/>
      <c r="KU63" s="58"/>
      <c r="KV63" s="58"/>
      <c r="KW63" s="58"/>
      <c r="KX63" s="58"/>
      <c r="KY63" s="58"/>
      <c r="KZ63" s="58"/>
      <c r="LA63" s="58"/>
      <c r="LB63" s="58"/>
      <c r="LC63" s="58"/>
      <c r="LD63" s="58"/>
    </row>
    <row r="64" spans="1:316" s="9" customFormat="1" ht="13.9" customHeight="1" thickBot="1" x14ac:dyDescent="0.25">
      <c r="A64" s="138" t="s">
        <v>173</v>
      </c>
      <c r="B64" s="59" t="s">
        <v>48</v>
      </c>
      <c r="C64" s="60"/>
      <c r="D64" s="60"/>
      <c r="E64" s="90"/>
      <c r="F64" s="90"/>
      <c r="G64" s="245"/>
      <c r="H64" s="262"/>
      <c r="I64" s="262"/>
      <c r="J64" s="262"/>
      <c r="K64" s="186"/>
      <c r="L64" s="197"/>
      <c r="M64" s="208"/>
      <c r="N64" s="201"/>
      <c r="O64" s="212"/>
      <c r="P64" s="201"/>
      <c r="Q64" s="212"/>
      <c r="R64" s="201"/>
      <c r="S64" s="212"/>
      <c r="T64" s="201"/>
      <c r="U64" s="212"/>
      <c r="V64" s="201"/>
      <c r="W64" s="212"/>
      <c r="X64" s="201"/>
      <c r="Y64" s="212"/>
      <c r="Z64" s="201"/>
      <c r="AA64" s="126"/>
      <c r="AB64" s="157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  <c r="IW64" s="58"/>
      <c r="IX64" s="58"/>
      <c r="IY64" s="58"/>
      <c r="IZ64" s="58"/>
      <c r="JA64" s="58"/>
      <c r="JB64" s="58"/>
      <c r="JC64" s="58"/>
      <c r="JD64" s="58"/>
      <c r="JE64" s="58"/>
      <c r="JF64" s="58"/>
      <c r="JG64" s="58"/>
      <c r="JH64" s="58"/>
      <c r="JI64" s="58"/>
      <c r="JJ64" s="58"/>
      <c r="JK64" s="58"/>
      <c r="JL64" s="58"/>
      <c r="JM64" s="58"/>
      <c r="JN64" s="58"/>
      <c r="JO64" s="58"/>
      <c r="JP64" s="58"/>
      <c r="JQ64" s="58"/>
      <c r="JR64" s="58"/>
      <c r="JS64" s="58"/>
      <c r="JT64" s="58"/>
      <c r="JU64" s="58"/>
      <c r="JV64" s="58"/>
      <c r="JW64" s="58"/>
      <c r="JX64" s="58"/>
      <c r="JY64" s="58"/>
      <c r="JZ64" s="58"/>
      <c r="KA64" s="58"/>
      <c r="KB64" s="58"/>
      <c r="KC64" s="58"/>
      <c r="KD64" s="58"/>
      <c r="KE64" s="58"/>
      <c r="KF64" s="58"/>
      <c r="KG64" s="58"/>
      <c r="KH64" s="58"/>
      <c r="KI64" s="58"/>
      <c r="KJ64" s="58"/>
      <c r="KK64" s="58"/>
      <c r="KL64" s="58"/>
      <c r="KM64" s="58"/>
      <c r="KN64" s="58"/>
      <c r="KO64" s="58"/>
      <c r="KP64" s="58"/>
      <c r="KQ64" s="58"/>
      <c r="KR64" s="58"/>
      <c r="KS64" s="58"/>
      <c r="KT64" s="58"/>
      <c r="KU64" s="58"/>
      <c r="KV64" s="58"/>
      <c r="KW64" s="58"/>
      <c r="KX64" s="58"/>
      <c r="KY64" s="58"/>
      <c r="KZ64" s="58"/>
      <c r="LA64" s="58"/>
      <c r="LB64" s="58"/>
      <c r="LC64" s="58"/>
      <c r="LD64" s="58"/>
    </row>
    <row r="65" spans="1:316" s="9" customFormat="1" x14ac:dyDescent="0.2">
      <c r="A65" s="139" t="s">
        <v>49</v>
      </c>
      <c r="B65" s="68" t="s">
        <v>101</v>
      </c>
      <c r="C65" s="69">
        <v>15</v>
      </c>
      <c r="D65" s="67" t="s">
        <v>5</v>
      </c>
      <c r="E65" s="101">
        <v>5000</v>
      </c>
      <c r="F65" s="101">
        <f t="shared" ref="F65:F70" si="11">C65*E65</f>
        <v>75000</v>
      </c>
      <c r="G65" s="240"/>
      <c r="H65" s="262">
        <f t="shared" si="4"/>
        <v>36369.777777777781</v>
      </c>
      <c r="I65" s="262">
        <f t="shared" si="1"/>
        <v>45000</v>
      </c>
      <c r="J65" s="262">
        <f t="shared" si="2"/>
        <v>90000</v>
      </c>
      <c r="K65" s="180">
        <v>4000</v>
      </c>
      <c r="L65" s="201">
        <v>60000</v>
      </c>
      <c r="M65" s="212">
        <v>3500</v>
      </c>
      <c r="N65" s="201">
        <v>52500</v>
      </c>
      <c r="O65" s="212">
        <v>4600</v>
      </c>
      <c r="P65" s="201">
        <v>69000</v>
      </c>
      <c r="Q65" s="212">
        <v>4716</v>
      </c>
      <c r="R65" s="201">
        <v>70740</v>
      </c>
      <c r="S65" s="212">
        <v>3000</v>
      </c>
      <c r="T65" s="201">
        <v>45000</v>
      </c>
      <c r="U65" s="212">
        <v>6000</v>
      </c>
      <c r="V65" s="201">
        <v>90000</v>
      </c>
      <c r="W65" s="212">
        <v>5000</v>
      </c>
      <c r="X65" s="201">
        <v>75000</v>
      </c>
      <c r="Y65" s="212">
        <v>6000</v>
      </c>
      <c r="Z65" s="201">
        <v>90000</v>
      </c>
      <c r="AA65" s="126">
        <v>4100</v>
      </c>
      <c r="AB65" s="157">
        <v>61500</v>
      </c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  <c r="IW65" s="58"/>
      <c r="IX65" s="58"/>
      <c r="IY65" s="58"/>
      <c r="IZ65" s="58"/>
      <c r="JA65" s="58"/>
      <c r="JB65" s="58"/>
      <c r="JC65" s="58"/>
      <c r="JD65" s="58"/>
      <c r="JE65" s="58"/>
      <c r="JF65" s="58"/>
      <c r="JG65" s="58"/>
      <c r="JH65" s="58"/>
      <c r="JI65" s="58"/>
      <c r="JJ65" s="58"/>
      <c r="JK65" s="58"/>
      <c r="JL65" s="58"/>
      <c r="JM65" s="58"/>
      <c r="JN65" s="58"/>
      <c r="JO65" s="58"/>
      <c r="JP65" s="58"/>
      <c r="JQ65" s="58"/>
      <c r="JR65" s="58"/>
      <c r="JS65" s="58"/>
      <c r="JT65" s="58"/>
      <c r="JU65" s="58"/>
      <c r="JV65" s="58"/>
      <c r="JW65" s="58"/>
      <c r="JX65" s="58"/>
      <c r="JY65" s="58"/>
      <c r="JZ65" s="58"/>
      <c r="KA65" s="58"/>
      <c r="KB65" s="58"/>
      <c r="KC65" s="58"/>
      <c r="KD65" s="58"/>
      <c r="KE65" s="58"/>
      <c r="KF65" s="58"/>
      <c r="KG65" s="58"/>
      <c r="KH65" s="58"/>
      <c r="KI65" s="58"/>
      <c r="KJ65" s="58"/>
      <c r="KK65" s="58"/>
      <c r="KL65" s="58"/>
      <c r="KM65" s="58"/>
      <c r="KN65" s="58"/>
      <c r="KO65" s="58"/>
      <c r="KP65" s="58"/>
      <c r="KQ65" s="58"/>
      <c r="KR65" s="58"/>
      <c r="KS65" s="58"/>
      <c r="KT65" s="58"/>
      <c r="KU65" s="58"/>
      <c r="KV65" s="58"/>
      <c r="KW65" s="58"/>
      <c r="KX65" s="58"/>
      <c r="KY65" s="58"/>
      <c r="KZ65" s="58"/>
      <c r="LA65" s="58"/>
      <c r="LB65" s="58"/>
      <c r="LC65" s="58"/>
      <c r="LD65" s="58"/>
    </row>
    <row r="66" spans="1:316" ht="13.15" customHeight="1" x14ac:dyDescent="0.2">
      <c r="A66" s="139" t="s">
        <v>109</v>
      </c>
      <c r="B66" s="68" t="s">
        <v>102</v>
      </c>
      <c r="C66" s="148">
        <v>125</v>
      </c>
      <c r="D66" s="67" t="s">
        <v>4</v>
      </c>
      <c r="E66" s="101">
        <v>100</v>
      </c>
      <c r="F66" s="101">
        <f t="shared" si="11"/>
        <v>12500</v>
      </c>
      <c r="G66" s="240"/>
      <c r="H66" s="262">
        <f t="shared" si="4"/>
        <v>7382.2000000000007</v>
      </c>
      <c r="I66" s="262">
        <f t="shared" si="1"/>
        <v>6250</v>
      </c>
      <c r="J66" s="262">
        <f t="shared" si="2"/>
        <v>25000</v>
      </c>
      <c r="K66" s="180">
        <v>100</v>
      </c>
      <c r="L66" s="197">
        <v>12500</v>
      </c>
      <c r="M66" s="208">
        <v>110</v>
      </c>
      <c r="N66" s="201">
        <v>13750</v>
      </c>
      <c r="O66" s="212">
        <v>78</v>
      </c>
      <c r="P66" s="201">
        <v>9750</v>
      </c>
      <c r="Q66" s="212">
        <v>81.599999999999994</v>
      </c>
      <c r="R66" s="201">
        <v>10200</v>
      </c>
      <c r="S66" s="212">
        <v>125</v>
      </c>
      <c r="T66" s="201">
        <v>15625</v>
      </c>
      <c r="U66" s="212">
        <v>50</v>
      </c>
      <c r="V66" s="201">
        <v>6250</v>
      </c>
      <c r="W66" s="212">
        <v>200</v>
      </c>
      <c r="X66" s="201">
        <v>25000</v>
      </c>
      <c r="Y66" s="212">
        <v>160</v>
      </c>
      <c r="Z66" s="201">
        <v>20000</v>
      </c>
      <c r="AA66" s="126">
        <v>150</v>
      </c>
      <c r="AB66" s="157">
        <v>18750</v>
      </c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  <c r="IW66" s="58"/>
      <c r="IX66" s="58"/>
      <c r="IY66" s="58"/>
      <c r="IZ66" s="58"/>
      <c r="JA66" s="58"/>
      <c r="JB66" s="58"/>
      <c r="JC66" s="58"/>
      <c r="JD66" s="58"/>
      <c r="JE66" s="58"/>
      <c r="JF66" s="58"/>
      <c r="JG66" s="58"/>
      <c r="JH66" s="58"/>
      <c r="JI66" s="58"/>
      <c r="JJ66" s="58"/>
      <c r="JK66" s="58"/>
      <c r="JL66" s="58"/>
      <c r="JM66" s="58"/>
      <c r="JN66" s="58"/>
      <c r="JO66" s="58"/>
      <c r="JP66" s="58"/>
      <c r="JQ66" s="58"/>
      <c r="JR66" s="58"/>
      <c r="JS66" s="58"/>
      <c r="JT66" s="58"/>
      <c r="JU66" s="58"/>
      <c r="JV66" s="58"/>
      <c r="JW66" s="58"/>
      <c r="JX66" s="58"/>
      <c r="JY66" s="58"/>
      <c r="JZ66" s="58"/>
      <c r="KA66" s="58"/>
      <c r="KB66" s="58"/>
      <c r="KC66" s="58"/>
      <c r="KD66" s="58"/>
      <c r="KE66" s="58"/>
      <c r="KF66" s="58"/>
      <c r="KG66" s="58"/>
      <c r="KH66" s="58"/>
      <c r="KI66" s="58"/>
      <c r="KJ66" s="58"/>
      <c r="KK66" s="58"/>
      <c r="KL66" s="58"/>
      <c r="KM66" s="58"/>
      <c r="KN66" s="58"/>
      <c r="KO66" s="58"/>
      <c r="KP66" s="58"/>
      <c r="KQ66" s="58"/>
      <c r="KR66" s="58"/>
      <c r="KS66" s="58"/>
      <c r="KT66" s="58"/>
      <c r="KU66" s="58"/>
      <c r="KV66" s="58"/>
      <c r="KW66" s="58"/>
      <c r="KX66" s="58"/>
      <c r="KY66" s="58"/>
      <c r="KZ66" s="58"/>
      <c r="LA66" s="58"/>
      <c r="LB66" s="58"/>
      <c r="LC66" s="58"/>
      <c r="LD66" s="58"/>
    </row>
    <row r="67" spans="1:316" ht="13.15" customHeight="1" x14ac:dyDescent="0.2">
      <c r="A67" s="139" t="s">
        <v>51</v>
      </c>
      <c r="B67" s="68" t="s">
        <v>144</v>
      </c>
      <c r="C67" s="148">
        <v>2</v>
      </c>
      <c r="D67" s="67" t="s">
        <v>5</v>
      </c>
      <c r="E67" s="101">
        <v>800</v>
      </c>
      <c r="F67" s="101">
        <f t="shared" si="11"/>
        <v>1600</v>
      </c>
      <c r="G67" s="240"/>
      <c r="H67" s="262">
        <f t="shared" si="4"/>
        <v>1141</v>
      </c>
      <c r="I67" s="262">
        <f t="shared" si="1"/>
        <v>200</v>
      </c>
      <c r="J67" s="262">
        <f t="shared" si="2"/>
        <v>2600</v>
      </c>
      <c r="K67" s="180">
        <v>1000</v>
      </c>
      <c r="L67" s="197">
        <v>2000</v>
      </c>
      <c r="M67" s="208">
        <v>975</v>
      </c>
      <c r="N67" s="201">
        <v>1950</v>
      </c>
      <c r="O67" s="212">
        <v>850</v>
      </c>
      <c r="P67" s="201">
        <v>1700</v>
      </c>
      <c r="Q67" s="212">
        <v>821</v>
      </c>
      <c r="R67" s="201">
        <v>1642</v>
      </c>
      <c r="S67" s="212">
        <v>400</v>
      </c>
      <c r="T67" s="201">
        <v>800</v>
      </c>
      <c r="U67" s="212">
        <v>400</v>
      </c>
      <c r="V67" s="201">
        <v>800</v>
      </c>
      <c r="W67" s="212">
        <v>1000</v>
      </c>
      <c r="X67" s="201">
        <v>2000</v>
      </c>
      <c r="Y67" s="212">
        <v>100</v>
      </c>
      <c r="Z67" s="201">
        <v>200</v>
      </c>
      <c r="AA67" s="126">
        <v>1300</v>
      </c>
      <c r="AB67" s="157">
        <v>2600</v>
      </c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  <c r="IW67" s="58"/>
      <c r="IX67" s="58"/>
      <c r="IY67" s="58"/>
      <c r="IZ67" s="58"/>
      <c r="JA67" s="58"/>
      <c r="JB67" s="58"/>
      <c r="JC67" s="58"/>
      <c r="JD67" s="58"/>
      <c r="JE67" s="58"/>
      <c r="JF67" s="58"/>
      <c r="JG67" s="58"/>
      <c r="JH67" s="58"/>
      <c r="JI67" s="58"/>
      <c r="JJ67" s="58"/>
      <c r="JK67" s="58"/>
      <c r="JL67" s="58"/>
      <c r="JM67" s="58"/>
      <c r="JN67" s="58"/>
      <c r="JO67" s="58"/>
      <c r="JP67" s="58"/>
      <c r="JQ67" s="58"/>
      <c r="JR67" s="58"/>
      <c r="JS67" s="58"/>
      <c r="JT67" s="58"/>
      <c r="JU67" s="58"/>
      <c r="JV67" s="58"/>
      <c r="JW67" s="58"/>
      <c r="JX67" s="58"/>
      <c r="JY67" s="58"/>
      <c r="JZ67" s="58"/>
      <c r="KA67" s="58"/>
      <c r="KB67" s="58"/>
      <c r="KC67" s="58"/>
      <c r="KD67" s="58"/>
      <c r="KE67" s="58"/>
      <c r="KF67" s="58"/>
      <c r="KG67" s="58"/>
      <c r="KH67" s="58"/>
      <c r="KI67" s="58"/>
      <c r="KJ67" s="58"/>
      <c r="KK67" s="58"/>
      <c r="KL67" s="58"/>
      <c r="KM67" s="58"/>
      <c r="KN67" s="58"/>
      <c r="KO67" s="58"/>
      <c r="KP67" s="58"/>
      <c r="KQ67" s="58"/>
      <c r="KR67" s="58"/>
      <c r="KS67" s="58"/>
      <c r="KT67" s="58"/>
      <c r="KU67" s="58"/>
      <c r="KV67" s="58"/>
      <c r="KW67" s="58"/>
      <c r="KX67" s="58"/>
      <c r="KY67" s="58"/>
      <c r="KZ67" s="58"/>
      <c r="LA67" s="58"/>
      <c r="LB67" s="58"/>
      <c r="LC67" s="58"/>
      <c r="LD67" s="58"/>
    </row>
    <row r="68" spans="1:316" s="63" customFormat="1" ht="13.15" customHeight="1" x14ac:dyDescent="0.2">
      <c r="A68" s="139" t="s">
        <v>50</v>
      </c>
      <c r="B68" s="68" t="s">
        <v>103</v>
      </c>
      <c r="C68" s="148">
        <v>5</v>
      </c>
      <c r="D68" s="67" t="s">
        <v>7</v>
      </c>
      <c r="E68" s="101">
        <v>150</v>
      </c>
      <c r="F68" s="101">
        <f t="shared" si="11"/>
        <v>750</v>
      </c>
      <c r="G68" s="240"/>
      <c r="H68" s="262">
        <f t="shared" si="4"/>
        <v>1439</v>
      </c>
      <c r="I68" s="262">
        <f t="shared" si="1"/>
        <v>205</v>
      </c>
      <c r="J68" s="262">
        <f t="shared" si="2"/>
        <v>6500</v>
      </c>
      <c r="K68" s="180">
        <v>300</v>
      </c>
      <c r="L68" s="197">
        <v>1500</v>
      </c>
      <c r="M68" s="208">
        <v>41</v>
      </c>
      <c r="N68" s="201">
        <v>205</v>
      </c>
      <c r="O68" s="212">
        <v>375</v>
      </c>
      <c r="P68" s="201">
        <v>1875</v>
      </c>
      <c r="Q68" s="212">
        <v>151</v>
      </c>
      <c r="R68" s="201">
        <v>755</v>
      </c>
      <c r="S68" s="212">
        <v>800</v>
      </c>
      <c r="T68" s="201">
        <v>4000</v>
      </c>
      <c r="U68" s="212">
        <v>300</v>
      </c>
      <c r="V68" s="201">
        <v>1500</v>
      </c>
      <c r="W68" s="212">
        <v>1000</v>
      </c>
      <c r="X68" s="201">
        <v>5000</v>
      </c>
      <c r="Y68" s="212">
        <v>50</v>
      </c>
      <c r="Z68" s="201">
        <v>250</v>
      </c>
      <c r="AA68" s="126">
        <v>1300</v>
      </c>
      <c r="AB68" s="157">
        <v>6500</v>
      </c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  <c r="IW68" s="58"/>
      <c r="IX68" s="58"/>
      <c r="IY68" s="58"/>
      <c r="IZ68" s="58"/>
      <c r="JA68" s="58"/>
      <c r="JB68" s="58"/>
      <c r="JC68" s="58"/>
      <c r="JD68" s="58"/>
      <c r="JE68" s="58"/>
      <c r="JF68" s="58"/>
      <c r="JG68" s="58"/>
      <c r="JH68" s="58"/>
      <c r="JI68" s="58"/>
      <c r="JJ68" s="58"/>
      <c r="JK68" s="58"/>
      <c r="JL68" s="58"/>
      <c r="JM68" s="58"/>
      <c r="JN68" s="58"/>
      <c r="JO68" s="58"/>
      <c r="JP68" s="58"/>
      <c r="JQ68" s="58"/>
      <c r="JR68" s="58"/>
      <c r="JS68" s="58"/>
      <c r="JT68" s="58"/>
      <c r="JU68" s="58"/>
      <c r="JV68" s="58"/>
      <c r="JW68" s="58"/>
      <c r="JX68" s="58"/>
      <c r="JY68" s="58"/>
      <c r="JZ68" s="58"/>
      <c r="KA68" s="58"/>
      <c r="KB68" s="58"/>
      <c r="KC68" s="58"/>
      <c r="KD68" s="58"/>
      <c r="KE68" s="58"/>
      <c r="KF68" s="58"/>
      <c r="KG68" s="58"/>
      <c r="KH68" s="58"/>
      <c r="KI68" s="58"/>
      <c r="KJ68" s="58"/>
      <c r="KK68" s="58"/>
      <c r="KL68" s="58"/>
      <c r="KM68" s="58"/>
      <c r="KN68" s="58"/>
      <c r="KO68" s="58"/>
      <c r="KP68" s="58"/>
      <c r="KQ68" s="58"/>
      <c r="KR68" s="58"/>
      <c r="KS68" s="58"/>
      <c r="KT68" s="58"/>
      <c r="KU68" s="58"/>
      <c r="KV68" s="58"/>
      <c r="KW68" s="58"/>
      <c r="KX68" s="58"/>
      <c r="KY68" s="58"/>
      <c r="KZ68" s="58"/>
      <c r="LA68" s="58"/>
      <c r="LB68" s="58"/>
      <c r="LC68" s="58"/>
      <c r="LD68" s="58"/>
    </row>
    <row r="69" spans="1:316" ht="13.15" customHeight="1" x14ac:dyDescent="0.2">
      <c r="A69" s="139" t="s">
        <v>104</v>
      </c>
      <c r="B69" s="68" t="s">
        <v>105</v>
      </c>
      <c r="C69" s="148">
        <v>160</v>
      </c>
      <c r="D69" s="67" t="s">
        <v>16</v>
      </c>
      <c r="E69" s="101">
        <v>40</v>
      </c>
      <c r="F69" s="101">
        <f t="shared" si="11"/>
        <v>6400</v>
      </c>
      <c r="G69" s="240"/>
      <c r="H69" s="262">
        <f t="shared" si="4"/>
        <v>3121.6111111111113</v>
      </c>
      <c r="I69" s="262">
        <f t="shared" si="1"/>
        <v>640</v>
      </c>
      <c r="J69" s="262">
        <f t="shared" si="2"/>
        <v>12000</v>
      </c>
      <c r="K69" s="180">
        <v>75</v>
      </c>
      <c r="L69" s="197">
        <v>12000</v>
      </c>
      <c r="M69" s="208">
        <v>45</v>
      </c>
      <c r="N69" s="201">
        <v>7200</v>
      </c>
      <c r="O69" s="212">
        <v>15</v>
      </c>
      <c r="P69" s="201">
        <v>2400</v>
      </c>
      <c r="Q69" s="212">
        <v>4</v>
      </c>
      <c r="R69" s="201">
        <v>640</v>
      </c>
      <c r="S69" s="212">
        <v>50</v>
      </c>
      <c r="T69" s="201">
        <v>8000</v>
      </c>
      <c r="U69" s="212">
        <v>60</v>
      </c>
      <c r="V69" s="201">
        <v>9600</v>
      </c>
      <c r="W69" s="212">
        <v>50</v>
      </c>
      <c r="X69" s="201">
        <v>8000</v>
      </c>
      <c r="Y69" s="212">
        <v>10</v>
      </c>
      <c r="Z69" s="201">
        <v>1600</v>
      </c>
      <c r="AA69" s="126">
        <v>40</v>
      </c>
      <c r="AB69" s="157">
        <v>6400</v>
      </c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  <c r="IW69" s="58"/>
      <c r="IX69" s="58"/>
      <c r="IY69" s="58"/>
      <c r="IZ69" s="58"/>
      <c r="JA69" s="58"/>
      <c r="JB69" s="58"/>
      <c r="JC69" s="58"/>
      <c r="JD69" s="58"/>
      <c r="JE69" s="58"/>
      <c r="JF69" s="58"/>
      <c r="JG69" s="58"/>
      <c r="JH69" s="58"/>
      <c r="JI69" s="58"/>
      <c r="JJ69" s="58"/>
      <c r="JK69" s="58"/>
      <c r="JL69" s="58"/>
      <c r="JM69" s="58"/>
      <c r="JN69" s="58"/>
      <c r="JO69" s="58"/>
      <c r="JP69" s="58"/>
      <c r="JQ69" s="58"/>
      <c r="JR69" s="58"/>
      <c r="JS69" s="58"/>
      <c r="JT69" s="58"/>
      <c r="JU69" s="58"/>
      <c r="JV69" s="58"/>
      <c r="JW69" s="58"/>
      <c r="JX69" s="58"/>
      <c r="JY69" s="58"/>
      <c r="JZ69" s="58"/>
      <c r="KA69" s="58"/>
      <c r="KB69" s="58"/>
      <c r="KC69" s="58"/>
      <c r="KD69" s="58"/>
      <c r="KE69" s="58"/>
      <c r="KF69" s="58"/>
      <c r="KG69" s="58"/>
      <c r="KH69" s="58"/>
      <c r="KI69" s="58"/>
      <c r="KJ69" s="58"/>
      <c r="KK69" s="58"/>
      <c r="KL69" s="58"/>
      <c r="KM69" s="58"/>
      <c r="KN69" s="58"/>
      <c r="KO69" s="58"/>
      <c r="KP69" s="58"/>
      <c r="KQ69" s="58"/>
      <c r="KR69" s="58"/>
      <c r="KS69" s="58"/>
      <c r="KT69" s="58"/>
      <c r="KU69" s="58"/>
      <c r="KV69" s="58"/>
      <c r="KW69" s="58"/>
      <c r="KX69" s="58"/>
      <c r="KY69" s="58"/>
      <c r="KZ69" s="58"/>
      <c r="LA69" s="58"/>
      <c r="LB69" s="58"/>
      <c r="LC69" s="58"/>
      <c r="LD69" s="58"/>
    </row>
    <row r="70" spans="1:316" ht="13.15" customHeight="1" x14ac:dyDescent="0.2">
      <c r="A70" s="139" t="s">
        <v>107</v>
      </c>
      <c r="B70" s="68" t="s">
        <v>106</v>
      </c>
      <c r="C70" s="148">
        <v>28</v>
      </c>
      <c r="D70" s="67" t="s">
        <v>4</v>
      </c>
      <c r="E70" s="101">
        <v>30</v>
      </c>
      <c r="F70" s="101">
        <f t="shared" si="11"/>
        <v>840</v>
      </c>
      <c r="G70" s="240"/>
      <c r="H70" s="262">
        <f t="shared" si="4"/>
        <v>2294.2222222222222</v>
      </c>
      <c r="I70" s="262">
        <f t="shared" si="1"/>
        <v>1260</v>
      </c>
      <c r="J70" s="262">
        <f t="shared" si="2"/>
        <v>8400</v>
      </c>
      <c r="K70" s="180">
        <v>250</v>
      </c>
      <c r="L70" s="197">
        <v>7000</v>
      </c>
      <c r="M70" s="208">
        <v>75</v>
      </c>
      <c r="N70" s="201">
        <v>2100</v>
      </c>
      <c r="O70" s="212">
        <v>45</v>
      </c>
      <c r="P70" s="201">
        <v>1260</v>
      </c>
      <c r="Q70" s="212">
        <v>154</v>
      </c>
      <c r="R70" s="201">
        <v>4312</v>
      </c>
      <c r="S70" s="212">
        <v>100</v>
      </c>
      <c r="T70" s="201">
        <v>2800</v>
      </c>
      <c r="U70" s="212">
        <v>200</v>
      </c>
      <c r="V70" s="201">
        <v>5600</v>
      </c>
      <c r="W70" s="212">
        <v>50</v>
      </c>
      <c r="X70" s="201">
        <v>1400</v>
      </c>
      <c r="Y70" s="212">
        <v>250</v>
      </c>
      <c r="Z70" s="201">
        <v>7000</v>
      </c>
      <c r="AA70" s="126">
        <v>300</v>
      </c>
      <c r="AB70" s="157">
        <v>8400</v>
      </c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  <c r="IW70" s="58"/>
      <c r="IX70" s="58"/>
      <c r="IY70" s="58"/>
      <c r="IZ70" s="58"/>
      <c r="JA70" s="58"/>
      <c r="JB70" s="58"/>
      <c r="JC70" s="58"/>
      <c r="JD70" s="58"/>
      <c r="JE70" s="58"/>
      <c r="JF70" s="58"/>
      <c r="JG70" s="58"/>
      <c r="JH70" s="58"/>
      <c r="JI70" s="58"/>
      <c r="JJ70" s="58"/>
      <c r="JK70" s="58"/>
      <c r="JL70" s="58"/>
      <c r="JM70" s="58"/>
      <c r="JN70" s="58"/>
      <c r="JO70" s="58"/>
      <c r="JP70" s="58"/>
      <c r="JQ70" s="58"/>
      <c r="JR70" s="58"/>
      <c r="JS70" s="58"/>
      <c r="JT70" s="58"/>
      <c r="JU70" s="58"/>
      <c r="JV70" s="58"/>
      <c r="JW70" s="58"/>
      <c r="JX70" s="58"/>
      <c r="JY70" s="58"/>
      <c r="JZ70" s="58"/>
      <c r="KA70" s="58"/>
      <c r="KB70" s="58"/>
      <c r="KC70" s="58"/>
      <c r="KD70" s="58"/>
      <c r="KE70" s="58"/>
      <c r="KF70" s="58"/>
      <c r="KG70" s="58"/>
      <c r="KH70" s="58"/>
      <c r="KI70" s="58"/>
      <c r="KJ70" s="58"/>
      <c r="KK70" s="58"/>
      <c r="KL70" s="58"/>
      <c r="KM70" s="58"/>
      <c r="KN70" s="58"/>
      <c r="KO70" s="58"/>
      <c r="KP70" s="58"/>
      <c r="KQ70" s="58"/>
      <c r="KR70" s="58"/>
      <c r="KS70" s="58"/>
      <c r="KT70" s="58"/>
      <c r="KU70" s="58"/>
      <c r="KV70" s="58"/>
      <c r="KW70" s="58"/>
      <c r="KX70" s="58"/>
      <c r="KY70" s="58"/>
      <c r="KZ70" s="58"/>
      <c r="LA70" s="58"/>
      <c r="LB70" s="58"/>
      <c r="LC70" s="58"/>
      <c r="LD70" s="58"/>
    </row>
    <row r="71" spans="1:316" s="63" customFormat="1" ht="13.15" customHeight="1" x14ac:dyDescent="0.2">
      <c r="A71" s="139" t="s">
        <v>108</v>
      </c>
      <c r="B71" s="68" t="s">
        <v>110</v>
      </c>
      <c r="C71" s="148">
        <v>3</v>
      </c>
      <c r="D71" s="67" t="s">
        <v>5</v>
      </c>
      <c r="E71" s="101">
        <v>100</v>
      </c>
      <c r="F71" s="101">
        <f>C71*E71</f>
        <v>300</v>
      </c>
      <c r="G71" s="240"/>
      <c r="H71" s="262">
        <f t="shared" si="4"/>
        <v>542.22222222222217</v>
      </c>
      <c r="I71" s="262">
        <f t="shared" si="1"/>
        <v>300</v>
      </c>
      <c r="J71" s="262">
        <f t="shared" si="2"/>
        <v>1800</v>
      </c>
      <c r="K71" s="180">
        <v>250</v>
      </c>
      <c r="L71" s="197">
        <v>750</v>
      </c>
      <c r="M71" s="208">
        <v>155</v>
      </c>
      <c r="N71" s="201">
        <v>465</v>
      </c>
      <c r="O71" s="212">
        <v>110</v>
      </c>
      <c r="P71" s="201">
        <v>330</v>
      </c>
      <c r="Q71" s="212">
        <v>125</v>
      </c>
      <c r="R71" s="201">
        <v>375</v>
      </c>
      <c r="S71" s="212">
        <v>500</v>
      </c>
      <c r="T71" s="201">
        <v>1500</v>
      </c>
      <c r="U71" s="212">
        <v>100</v>
      </c>
      <c r="V71" s="201">
        <v>300</v>
      </c>
      <c r="W71" s="212">
        <v>600</v>
      </c>
      <c r="X71" s="201">
        <v>1800</v>
      </c>
      <c r="Y71" s="212">
        <v>100</v>
      </c>
      <c r="Z71" s="201">
        <v>300</v>
      </c>
      <c r="AA71" s="126">
        <v>500</v>
      </c>
      <c r="AB71" s="157">
        <v>1500</v>
      </c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  <c r="IW71" s="58"/>
      <c r="IX71" s="58"/>
      <c r="IY71" s="58"/>
      <c r="IZ71" s="58"/>
      <c r="JA71" s="58"/>
      <c r="JB71" s="58"/>
      <c r="JC71" s="58"/>
      <c r="JD71" s="58"/>
      <c r="JE71" s="58"/>
      <c r="JF71" s="58"/>
      <c r="JG71" s="58"/>
      <c r="JH71" s="58"/>
      <c r="JI71" s="58"/>
      <c r="JJ71" s="58"/>
      <c r="JK71" s="58"/>
      <c r="JL71" s="58"/>
      <c r="JM71" s="58"/>
      <c r="JN71" s="58"/>
      <c r="JO71" s="58"/>
      <c r="JP71" s="58"/>
      <c r="JQ71" s="58"/>
      <c r="JR71" s="58"/>
      <c r="JS71" s="58"/>
      <c r="JT71" s="58"/>
      <c r="JU71" s="58"/>
      <c r="JV71" s="58"/>
      <c r="JW71" s="58"/>
      <c r="JX71" s="58"/>
      <c r="JY71" s="58"/>
      <c r="JZ71" s="58"/>
      <c r="KA71" s="58"/>
      <c r="KB71" s="58"/>
      <c r="KC71" s="58"/>
      <c r="KD71" s="58"/>
      <c r="KE71" s="58"/>
      <c r="KF71" s="58"/>
      <c r="KG71" s="58"/>
      <c r="KH71" s="58"/>
      <c r="KI71" s="58"/>
      <c r="KJ71" s="58"/>
      <c r="KK71" s="58"/>
      <c r="KL71" s="58"/>
      <c r="KM71" s="58"/>
      <c r="KN71" s="58"/>
      <c r="KO71" s="58"/>
      <c r="KP71" s="58"/>
      <c r="KQ71" s="58"/>
      <c r="KR71" s="58"/>
      <c r="KS71" s="58"/>
      <c r="KT71" s="58"/>
      <c r="KU71" s="58"/>
      <c r="KV71" s="58"/>
      <c r="KW71" s="58"/>
      <c r="KX71" s="58"/>
      <c r="KY71" s="58"/>
      <c r="KZ71" s="58"/>
      <c r="LA71" s="58"/>
      <c r="LB71" s="58"/>
      <c r="LC71" s="58"/>
      <c r="LD71" s="58"/>
    </row>
    <row r="72" spans="1:316" ht="13.15" customHeight="1" x14ac:dyDescent="0.2">
      <c r="A72" s="134"/>
      <c r="B72" s="55" t="s">
        <v>52</v>
      </c>
      <c r="C72" s="65"/>
      <c r="D72" s="64"/>
      <c r="E72" s="81"/>
      <c r="F72" s="79"/>
      <c r="G72" s="239">
        <f>SUM(F65:F71)</f>
        <v>97390</v>
      </c>
      <c r="H72" s="262">
        <f t="shared" si="4"/>
        <v>98208.222222222219</v>
      </c>
      <c r="I72" s="262">
        <f t="shared" si="1"/>
        <v>77725</v>
      </c>
      <c r="J72" s="262">
        <f t="shared" si="2"/>
        <v>119350</v>
      </c>
      <c r="K72" s="180"/>
      <c r="L72" s="200">
        <f>SUM(L65:L71)</f>
        <v>95750</v>
      </c>
      <c r="M72" s="210"/>
      <c r="N72" s="200">
        <f t="shared" ref="N72:AB72" si="12">SUM(N65:N71)</f>
        <v>78170</v>
      </c>
      <c r="O72" s="210"/>
      <c r="P72" s="200">
        <f t="shared" si="12"/>
        <v>86315</v>
      </c>
      <c r="Q72" s="210"/>
      <c r="R72" s="200">
        <f t="shared" si="12"/>
        <v>88664</v>
      </c>
      <c r="S72" s="210"/>
      <c r="T72" s="200">
        <f t="shared" si="12"/>
        <v>77725</v>
      </c>
      <c r="U72" s="210"/>
      <c r="V72" s="200">
        <f t="shared" si="12"/>
        <v>114050</v>
      </c>
      <c r="W72" s="210"/>
      <c r="X72" s="200">
        <f t="shared" si="12"/>
        <v>118200</v>
      </c>
      <c r="Y72" s="210"/>
      <c r="Z72" s="200">
        <f t="shared" si="12"/>
        <v>119350</v>
      </c>
      <c r="AA72" s="127"/>
      <c r="AB72" s="159">
        <f t="shared" si="12"/>
        <v>105650</v>
      </c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  <c r="IW72" s="58"/>
      <c r="IX72" s="58"/>
      <c r="IY72" s="58"/>
      <c r="IZ72" s="58"/>
      <c r="JA72" s="58"/>
      <c r="JB72" s="58"/>
      <c r="JC72" s="58"/>
      <c r="JD72" s="58"/>
      <c r="JE72" s="58"/>
      <c r="JF72" s="58"/>
      <c r="JG72" s="58"/>
      <c r="JH72" s="58"/>
      <c r="JI72" s="58"/>
      <c r="JJ72" s="58"/>
      <c r="JK72" s="58"/>
      <c r="JL72" s="58"/>
      <c r="JM72" s="58"/>
      <c r="JN72" s="58"/>
      <c r="JO72" s="58"/>
      <c r="JP72" s="58"/>
      <c r="JQ72" s="58"/>
      <c r="JR72" s="58"/>
      <c r="JS72" s="58"/>
      <c r="JT72" s="58"/>
      <c r="JU72" s="58"/>
      <c r="JV72" s="58"/>
      <c r="JW72" s="58"/>
      <c r="JX72" s="58"/>
      <c r="JY72" s="58"/>
      <c r="JZ72" s="58"/>
      <c r="KA72" s="58"/>
      <c r="KB72" s="58"/>
      <c r="KC72" s="58"/>
      <c r="KD72" s="58"/>
      <c r="KE72" s="58"/>
      <c r="KF72" s="58"/>
      <c r="KG72" s="58"/>
      <c r="KH72" s="58"/>
      <c r="KI72" s="58"/>
      <c r="KJ72" s="58"/>
      <c r="KK72" s="58"/>
      <c r="KL72" s="58"/>
      <c r="KM72" s="58"/>
      <c r="KN72" s="58"/>
      <c r="KO72" s="58"/>
      <c r="KP72" s="58"/>
      <c r="KQ72" s="58"/>
      <c r="KR72" s="58"/>
      <c r="KS72" s="58"/>
      <c r="KT72" s="58"/>
      <c r="KU72" s="58"/>
      <c r="KV72" s="58"/>
      <c r="KW72" s="58"/>
      <c r="KX72" s="58"/>
      <c r="KY72" s="58"/>
      <c r="KZ72" s="58"/>
      <c r="LA72" s="58"/>
      <c r="LB72" s="58"/>
      <c r="LC72" s="58"/>
      <c r="LD72" s="58"/>
    </row>
    <row r="73" spans="1:316" ht="13.15" customHeight="1" x14ac:dyDescent="0.2">
      <c r="A73" s="134"/>
      <c r="B73" s="55"/>
      <c r="C73" s="65"/>
      <c r="D73" s="64"/>
      <c r="E73" s="81"/>
      <c r="F73" s="79"/>
      <c r="G73" s="239"/>
      <c r="H73" s="262"/>
      <c r="I73" s="262"/>
      <c r="J73" s="262"/>
      <c r="K73" s="180"/>
      <c r="L73" s="197"/>
      <c r="M73" s="208"/>
      <c r="N73" s="201"/>
      <c r="O73" s="212"/>
      <c r="P73" s="201"/>
      <c r="Q73" s="212"/>
      <c r="R73" s="201"/>
      <c r="S73" s="212"/>
      <c r="T73" s="201"/>
      <c r="U73" s="212"/>
      <c r="V73" s="201"/>
      <c r="W73" s="212"/>
      <c r="X73" s="201"/>
      <c r="Y73" s="212"/>
      <c r="Z73" s="201"/>
      <c r="AA73" s="126"/>
      <c r="AB73" s="157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  <c r="IW73" s="58"/>
      <c r="IX73" s="58"/>
      <c r="IY73" s="58"/>
      <c r="IZ73" s="58"/>
      <c r="JA73" s="58"/>
      <c r="JB73" s="58"/>
      <c r="JC73" s="58"/>
      <c r="JD73" s="58"/>
      <c r="JE73" s="58"/>
      <c r="JF73" s="58"/>
      <c r="JG73" s="58"/>
      <c r="JH73" s="58"/>
      <c r="JI73" s="58"/>
      <c r="JJ73" s="58"/>
      <c r="JK73" s="58"/>
      <c r="JL73" s="58"/>
      <c r="JM73" s="58"/>
      <c r="JN73" s="58"/>
      <c r="JO73" s="58"/>
      <c r="JP73" s="58"/>
      <c r="JQ73" s="58"/>
      <c r="JR73" s="58"/>
      <c r="JS73" s="58"/>
      <c r="JT73" s="58"/>
      <c r="JU73" s="58"/>
      <c r="JV73" s="58"/>
      <c r="JW73" s="58"/>
      <c r="JX73" s="58"/>
      <c r="JY73" s="58"/>
      <c r="JZ73" s="58"/>
      <c r="KA73" s="58"/>
      <c r="KB73" s="58"/>
      <c r="KC73" s="58"/>
      <c r="KD73" s="58"/>
      <c r="KE73" s="58"/>
      <c r="KF73" s="58"/>
      <c r="KG73" s="58"/>
      <c r="KH73" s="58"/>
      <c r="KI73" s="58"/>
      <c r="KJ73" s="58"/>
      <c r="KK73" s="58"/>
      <c r="KL73" s="58"/>
      <c r="KM73" s="58"/>
      <c r="KN73" s="58"/>
      <c r="KO73" s="58"/>
      <c r="KP73" s="58"/>
      <c r="KQ73" s="58"/>
      <c r="KR73" s="58"/>
      <c r="KS73" s="58"/>
      <c r="KT73" s="58"/>
      <c r="KU73" s="58"/>
      <c r="KV73" s="58"/>
      <c r="KW73" s="58"/>
      <c r="KX73" s="58"/>
      <c r="KY73" s="58"/>
      <c r="KZ73" s="58"/>
      <c r="LA73" s="58"/>
      <c r="LB73" s="58"/>
      <c r="LC73" s="58"/>
      <c r="LD73" s="58"/>
    </row>
    <row r="74" spans="1:316" ht="13.15" customHeight="1" thickBot="1" x14ac:dyDescent="0.25">
      <c r="A74" s="152" t="s">
        <v>174</v>
      </c>
      <c r="B74" s="103" t="s">
        <v>166</v>
      </c>
      <c r="C74" s="104"/>
      <c r="D74" s="105"/>
      <c r="E74" s="106"/>
      <c r="F74" s="107"/>
      <c r="G74" s="238"/>
      <c r="H74" s="262"/>
      <c r="I74" s="262"/>
      <c r="J74" s="262"/>
      <c r="K74" s="180"/>
      <c r="L74" s="197"/>
      <c r="M74" s="208"/>
      <c r="N74" s="201"/>
      <c r="O74" s="212"/>
      <c r="P74" s="201"/>
      <c r="Q74" s="212"/>
      <c r="R74" s="201"/>
      <c r="S74" s="212"/>
      <c r="T74" s="201"/>
      <c r="U74" s="212"/>
      <c r="V74" s="201"/>
      <c r="W74" s="212"/>
      <c r="X74" s="201"/>
      <c r="Y74" s="212"/>
      <c r="Z74" s="201"/>
      <c r="AA74" s="126"/>
      <c r="AB74" s="157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  <c r="IW74" s="58"/>
      <c r="IX74" s="58"/>
      <c r="IY74" s="58"/>
      <c r="IZ74" s="58"/>
      <c r="JA74" s="58"/>
      <c r="JB74" s="58"/>
      <c r="JC74" s="58"/>
      <c r="JD74" s="58"/>
      <c r="JE74" s="58"/>
      <c r="JF74" s="58"/>
      <c r="JG74" s="58"/>
      <c r="JH74" s="58"/>
      <c r="JI74" s="58"/>
      <c r="JJ74" s="58"/>
      <c r="JK74" s="58"/>
      <c r="JL74" s="58"/>
      <c r="JM74" s="58"/>
      <c r="JN74" s="58"/>
      <c r="JO74" s="58"/>
      <c r="JP74" s="58"/>
      <c r="JQ74" s="58"/>
      <c r="JR74" s="58"/>
      <c r="JS74" s="58"/>
      <c r="JT74" s="58"/>
      <c r="JU74" s="58"/>
      <c r="JV74" s="58"/>
      <c r="JW74" s="58"/>
      <c r="JX74" s="58"/>
      <c r="JY74" s="58"/>
      <c r="JZ74" s="58"/>
      <c r="KA74" s="58"/>
      <c r="KB74" s="58"/>
      <c r="KC74" s="58"/>
      <c r="KD74" s="58"/>
      <c r="KE74" s="58"/>
      <c r="KF74" s="58"/>
      <c r="KG74" s="58"/>
      <c r="KH74" s="58"/>
      <c r="KI74" s="58"/>
      <c r="KJ74" s="58"/>
      <c r="KK74" s="58"/>
      <c r="KL74" s="58"/>
      <c r="KM74" s="58"/>
      <c r="KN74" s="58"/>
      <c r="KO74" s="58"/>
      <c r="KP74" s="58"/>
      <c r="KQ74" s="58"/>
      <c r="KR74" s="58"/>
      <c r="KS74" s="58"/>
      <c r="KT74" s="58"/>
      <c r="KU74" s="58"/>
      <c r="KV74" s="58"/>
      <c r="KW74" s="58"/>
      <c r="KX74" s="58"/>
      <c r="KY74" s="58"/>
      <c r="KZ74" s="58"/>
      <c r="LA74" s="58"/>
      <c r="LB74" s="58"/>
      <c r="LC74" s="58"/>
      <c r="LD74" s="58"/>
    </row>
    <row r="75" spans="1:316" s="63" customFormat="1" ht="13.15" customHeight="1" x14ac:dyDescent="0.2">
      <c r="A75" s="143" t="s">
        <v>226</v>
      </c>
      <c r="B75" s="144" t="s">
        <v>287</v>
      </c>
      <c r="C75" s="119">
        <v>5710</v>
      </c>
      <c r="D75" s="120" t="s">
        <v>4</v>
      </c>
      <c r="E75" s="146">
        <v>150</v>
      </c>
      <c r="F75" s="147">
        <f>C75*E75</f>
        <v>856500</v>
      </c>
      <c r="G75" s="241"/>
      <c r="H75" s="262">
        <f t="shared" si="4"/>
        <v>437843.33333333331</v>
      </c>
      <c r="I75" s="262">
        <f t="shared" ref="I75:I136" si="13">MIN(L75,N75,P75,R75,T75,V75,X75,Z75,AB75)</f>
        <v>571000</v>
      </c>
      <c r="J75" s="262">
        <f t="shared" ref="J75:J136" si="14">MAX(L75,N75,P75,R75,T75,V75,X75,Z75,AB75)</f>
        <v>1142000</v>
      </c>
      <c r="K75" s="183">
        <v>150</v>
      </c>
      <c r="L75" s="197">
        <v>856500</v>
      </c>
      <c r="M75" s="208">
        <v>170</v>
      </c>
      <c r="N75" s="201">
        <v>970700</v>
      </c>
      <c r="O75" s="212">
        <v>175</v>
      </c>
      <c r="P75" s="201">
        <v>999250</v>
      </c>
      <c r="Q75" s="212">
        <v>115</v>
      </c>
      <c r="R75" s="201">
        <v>656650</v>
      </c>
      <c r="S75" s="212">
        <v>150</v>
      </c>
      <c r="T75" s="201">
        <v>856500</v>
      </c>
      <c r="U75" s="212">
        <v>200</v>
      </c>
      <c r="V75" s="201">
        <v>1142000</v>
      </c>
      <c r="W75" s="212">
        <v>100</v>
      </c>
      <c r="X75" s="201">
        <v>571000</v>
      </c>
      <c r="Y75" s="212">
        <v>180</v>
      </c>
      <c r="Z75" s="201">
        <v>1027800</v>
      </c>
      <c r="AA75" s="126">
        <v>140</v>
      </c>
      <c r="AB75" s="157">
        <v>799400</v>
      </c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  <c r="IW75" s="58"/>
      <c r="IX75" s="58"/>
      <c r="IY75" s="58"/>
      <c r="IZ75" s="58"/>
      <c r="JA75" s="58"/>
      <c r="JB75" s="58"/>
      <c r="JC75" s="58"/>
      <c r="JD75" s="58"/>
      <c r="JE75" s="58"/>
      <c r="JF75" s="58"/>
      <c r="JG75" s="58"/>
      <c r="JH75" s="58"/>
      <c r="JI75" s="58"/>
      <c r="JJ75" s="58"/>
      <c r="JK75" s="58"/>
      <c r="JL75" s="58"/>
      <c r="JM75" s="58"/>
      <c r="JN75" s="58"/>
      <c r="JO75" s="58"/>
      <c r="JP75" s="58"/>
      <c r="JQ75" s="58"/>
      <c r="JR75" s="58"/>
      <c r="JS75" s="58"/>
      <c r="JT75" s="58"/>
      <c r="JU75" s="58"/>
      <c r="JV75" s="58"/>
      <c r="JW75" s="58"/>
      <c r="JX75" s="58"/>
      <c r="JY75" s="58"/>
      <c r="JZ75" s="58"/>
      <c r="KA75" s="58"/>
      <c r="KB75" s="58"/>
      <c r="KC75" s="58"/>
      <c r="KD75" s="58"/>
      <c r="KE75" s="58"/>
      <c r="KF75" s="58"/>
      <c r="KG75" s="58"/>
      <c r="KH75" s="58"/>
      <c r="KI75" s="58"/>
      <c r="KJ75" s="58"/>
      <c r="KK75" s="58"/>
      <c r="KL75" s="58"/>
      <c r="KM75" s="58"/>
      <c r="KN75" s="58"/>
      <c r="KO75" s="58"/>
      <c r="KP75" s="58"/>
      <c r="KQ75" s="58"/>
      <c r="KR75" s="58"/>
      <c r="KS75" s="58"/>
      <c r="KT75" s="58"/>
      <c r="KU75" s="58"/>
      <c r="KV75" s="58"/>
      <c r="KW75" s="58"/>
      <c r="KX75" s="58"/>
      <c r="KY75" s="58"/>
      <c r="KZ75" s="58"/>
      <c r="LA75" s="58"/>
      <c r="LB75" s="58"/>
      <c r="LC75" s="58"/>
      <c r="LD75" s="58"/>
    </row>
    <row r="76" spans="1:316" ht="13.15" customHeight="1" x14ac:dyDescent="0.2">
      <c r="A76" s="143" t="s">
        <v>227</v>
      </c>
      <c r="B76" s="144" t="s">
        <v>371</v>
      </c>
      <c r="C76" s="119">
        <v>57</v>
      </c>
      <c r="D76" s="120" t="s">
        <v>4</v>
      </c>
      <c r="E76" s="146">
        <v>500</v>
      </c>
      <c r="F76" s="147">
        <f t="shared" ref="F76:F78" si="15">C76*E76</f>
        <v>28500</v>
      </c>
      <c r="G76" s="241"/>
      <c r="H76" s="262">
        <f t="shared" si="4"/>
        <v>14548.333333333334</v>
      </c>
      <c r="I76" s="262">
        <f t="shared" si="13"/>
        <v>17100</v>
      </c>
      <c r="J76" s="262">
        <f t="shared" si="14"/>
        <v>34200</v>
      </c>
      <c r="K76" s="183">
        <v>540</v>
      </c>
      <c r="L76" s="197">
        <v>30780</v>
      </c>
      <c r="M76" s="208">
        <v>500</v>
      </c>
      <c r="N76" s="201">
        <v>28500</v>
      </c>
      <c r="O76" s="212">
        <v>575</v>
      </c>
      <c r="P76" s="201">
        <v>32775</v>
      </c>
      <c r="Q76" s="212">
        <v>540</v>
      </c>
      <c r="R76" s="201">
        <v>30780</v>
      </c>
      <c r="S76" s="212">
        <v>600</v>
      </c>
      <c r="T76" s="201">
        <v>34200</v>
      </c>
      <c r="U76" s="212">
        <v>300</v>
      </c>
      <c r="V76" s="201">
        <v>17100</v>
      </c>
      <c r="W76" s="212">
        <v>400</v>
      </c>
      <c r="X76" s="201">
        <v>22800</v>
      </c>
      <c r="Y76" s="212">
        <v>540</v>
      </c>
      <c r="Z76" s="201">
        <v>30780</v>
      </c>
      <c r="AA76" s="126">
        <v>520</v>
      </c>
      <c r="AB76" s="157">
        <v>29640</v>
      </c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  <c r="IW76" s="58"/>
      <c r="IX76" s="58"/>
      <c r="IY76" s="58"/>
      <c r="IZ76" s="58"/>
      <c r="JA76" s="58"/>
      <c r="JB76" s="58"/>
      <c r="JC76" s="58"/>
      <c r="JD76" s="58"/>
      <c r="JE76" s="58"/>
      <c r="JF76" s="58"/>
      <c r="JG76" s="58"/>
      <c r="JH76" s="58"/>
      <c r="JI76" s="58"/>
      <c r="JJ76" s="58"/>
      <c r="JK76" s="58"/>
      <c r="JL76" s="58"/>
      <c r="JM76" s="58"/>
      <c r="JN76" s="58"/>
      <c r="JO76" s="58"/>
      <c r="JP76" s="58"/>
      <c r="JQ76" s="58"/>
      <c r="JR76" s="58"/>
      <c r="JS76" s="58"/>
      <c r="JT76" s="58"/>
      <c r="JU76" s="58"/>
      <c r="JV76" s="58"/>
      <c r="JW76" s="58"/>
      <c r="JX76" s="58"/>
      <c r="JY76" s="58"/>
      <c r="JZ76" s="58"/>
      <c r="KA76" s="58"/>
      <c r="KB76" s="58"/>
      <c r="KC76" s="58"/>
      <c r="KD76" s="58"/>
      <c r="KE76" s="58"/>
      <c r="KF76" s="58"/>
      <c r="KG76" s="58"/>
      <c r="KH76" s="58"/>
      <c r="KI76" s="58"/>
      <c r="KJ76" s="58"/>
      <c r="KK76" s="58"/>
      <c r="KL76" s="58"/>
      <c r="KM76" s="58"/>
      <c r="KN76" s="58"/>
      <c r="KO76" s="58"/>
      <c r="KP76" s="58"/>
      <c r="KQ76" s="58"/>
      <c r="KR76" s="58"/>
      <c r="KS76" s="58"/>
      <c r="KT76" s="58"/>
      <c r="KU76" s="58"/>
      <c r="KV76" s="58"/>
      <c r="KW76" s="58"/>
      <c r="KX76" s="58"/>
      <c r="KY76" s="58"/>
      <c r="KZ76" s="58"/>
      <c r="LA76" s="58"/>
      <c r="LB76" s="58"/>
      <c r="LC76" s="58"/>
      <c r="LD76" s="58"/>
    </row>
    <row r="77" spans="1:316" ht="13.15" customHeight="1" x14ac:dyDescent="0.2">
      <c r="A77" s="143" t="s">
        <v>335</v>
      </c>
      <c r="B77" s="144" t="s">
        <v>366</v>
      </c>
      <c r="C77" s="119">
        <v>3</v>
      </c>
      <c r="D77" s="120" t="s">
        <v>5</v>
      </c>
      <c r="E77" s="146">
        <v>17500</v>
      </c>
      <c r="F77" s="147">
        <f t="shared" si="15"/>
        <v>52500</v>
      </c>
      <c r="G77" s="241"/>
      <c r="H77" s="262">
        <f t="shared" ref="H77:H140" si="16">AVERAGE(K77:AB77)</f>
        <v>65666.666666666672</v>
      </c>
      <c r="I77" s="262">
        <f t="shared" si="13"/>
        <v>45000</v>
      </c>
      <c r="J77" s="262">
        <f t="shared" si="14"/>
        <v>150000</v>
      </c>
      <c r="K77" s="183">
        <v>35000</v>
      </c>
      <c r="L77" s="197">
        <v>105000</v>
      </c>
      <c r="M77" s="208">
        <v>32500</v>
      </c>
      <c r="N77" s="201">
        <v>97500</v>
      </c>
      <c r="O77" s="212">
        <v>38000</v>
      </c>
      <c r="P77" s="201">
        <v>114000</v>
      </c>
      <c r="Q77" s="212">
        <v>30000</v>
      </c>
      <c r="R77" s="201">
        <v>90000</v>
      </c>
      <c r="S77" s="212">
        <v>50000</v>
      </c>
      <c r="T77" s="201">
        <v>150000</v>
      </c>
      <c r="U77" s="212">
        <v>20000</v>
      </c>
      <c r="V77" s="201">
        <v>60000</v>
      </c>
      <c r="W77" s="212">
        <v>15000</v>
      </c>
      <c r="X77" s="201">
        <v>45000</v>
      </c>
      <c r="Y77" s="212">
        <v>40000</v>
      </c>
      <c r="Z77" s="201">
        <v>120000</v>
      </c>
      <c r="AA77" s="126">
        <v>35000</v>
      </c>
      <c r="AB77" s="157">
        <v>105000</v>
      </c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  <c r="IW77" s="58"/>
      <c r="IX77" s="58"/>
      <c r="IY77" s="58"/>
      <c r="IZ77" s="58"/>
      <c r="JA77" s="58"/>
      <c r="JB77" s="58"/>
      <c r="JC77" s="58"/>
      <c r="JD77" s="58"/>
      <c r="JE77" s="58"/>
      <c r="JF77" s="58"/>
      <c r="JG77" s="58"/>
      <c r="JH77" s="58"/>
      <c r="JI77" s="58"/>
      <c r="JJ77" s="58"/>
      <c r="JK77" s="58"/>
      <c r="JL77" s="58"/>
      <c r="JM77" s="58"/>
      <c r="JN77" s="58"/>
      <c r="JO77" s="58"/>
      <c r="JP77" s="58"/>
      <c r="JQ77" s="58"/>
      <c r="JR77" s="58"/>
      <c r="JS77" s="58"/>
      <c r="JT77" s="58"/>
      <c r="JU77" s="58"/>
      <c r="JV77" s="58"/>
      <c r="JW77" s="58"/>
      <c r="JX77" s="58"/>
      <c r="JY77" s="58"/>
      <c r="JZ77" s="58"/>
      <c r="KA77" s="58"/>
      <c r="KB77" s="58"/>
      <c r="KC77" s="58"/>
      <c r="KD77" s="58"/>
      <c r="KE77" s="58"/>
      <c r="KF77" s="58"/>
      <c r="KG77" s="58"/>
      <c r="KH77" s="58"/>
      <c r="KI77" s="58"/>
      <c r="KJ77" s="58"/>
      <c r="KK77" s="58"/>
      <c r="KL77" s="58"/>
      <c r="KM77" s="58"/>
      <c r="KN77" s="58"/>
      <c r="KO77" s="58"/>
      <c r="KP77" s="58"/>
      <c r="KQ77" s="58"/>
      <c r="KR77" s="58"/>
      <c r="KS77" s="58"/>
      <c r="KT77" s="58"/>
      <c r="KU77" s="58"/>
      <c r="KV77" s="58"/>
      <c r="KW77" s="58"/>
      <c r="KX77" s="58"/>
      <c r="KY77" s="58"/>
      <c r="KZ77" s="58"/>
      <c r="LA77" s="58"/>
      <c r="LB77" s="58"/>
      <c r="LC77" s="58"/>
      <c r="LD77" s="58"/>
    </row>
    <row r="78" spans="1:316" ht="13.15" customHeight="1" x14ac:dyDescent="0.2">
      <c r="A78" s="143" t="s">
        <v>228</v>
      </c>
      <c r="B78" s="144" t="s">
        <v>336</v>
      </c>
      <c r="C78" s="119">
        <v>15</v>
      </c>
      <c r="D78" s="120" t="s">
        <v>5</v>
      </c>
      <c r="E78" s="146">
        <v>17500</v>
      </c>
      <c r="F78" s="147">
        <f t="shared" si="15"/>
        <v>262500</v>
      </c>
      <c r="G78" s="241"/>
      <c r="H78" s="262">
        <f t="shared" si="16"/>
        <v>45511.111111111109</v>
      </c>
      <c r="I78" s="262">
        <f t="shared" si="13"/>
        <v>45000</v>
      </c>
      <c r="J78" s="262">
        <f t="shared" si="14"/>
        <v>225000</v>
      </c>
      <c r="K78" s="183">
        <v>3000</v>
      </c>
      <c r="L78" s="197">
        <v>45000</v>
      </c>
      <c r="M78" s="208">
        <v>3500</v>
      </c>
      <c r="N78" s="201">
        <v>52500</v>
      </c>
      <c r="O78" s="212">
        <v>3200</v>
      </c>
      <c r="P78" s="201">
        <v>48000</v>
      </c>
      <c r="Q78" s="212">
        <v>5000</v>
      </c>
      <c r="R78" s="201">
        <v>75000</v>
      </c>
      <c r="S78" s="212">
        <v>3000</v>
      </c>
      <c r="T78" s="201">
        <v>45000</v>
      </c>
      <c r="U78" s="212">
        <v>10000</v>
      </c>
      <c r="V78" s="201">
        <v>150000</v>
      </c>
      <c r="W78" s="212">
        <v>15000</v>
      </c>
      <c r="X78" s="201">
        <v>225000</v>
      </c>
      <c r="Y78" s="212">
        <v>3000</v>
      </c>
      <c r="Z78" s="201">
        <v>45000</v>
      </c>
      <c r="AA78" s="126">
        <v>5500</v>
      </c>
      <c r="AB78" s="157">
        <v>82500</v>
      </c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  <c r="IW78" s="58"/>
      <c r="IX78" s="58"/>
      <c r="IY78" s="58"/>
      <c r="IZ78" s="58"/>
      <c r="JA78" s="58"/>
      <c r="JB78" s="58"/>
      <c r="JC78" s="58"/>
      <c r="JD78" s="58"/>
      <c r="JE78" s="58"/>
      <c r="JF78" s="58"/>
      <c r="JG78" s="58"/>
      <c r="JH78" s="58"/>
      <c r="JI78" s="58"/>
      <c r="JJ78" s="58"/>
      <c r="JK78" s="58"/>
      <c r="JL78" s="58"/>
      <c r="JM78" s="58"/>
      <c r="JN78" s="58"/>
      <c r="JO78" s="58"/>
      <c r="JP78" s="58"/>
      <c r="JQ78" s="58"/>
      <c r="JR78" s="58"/>
      <c r="JS78" s="58"/>
      <c r="JT78" s="58"/>
      <c r="JU78" s="58"/>
      <c r="JV78" s="58"/>
      <c r="JW78" s="58"/>
      <c r="JX78" s="58"/>
      <c r="JY78" s="58"/>
      <c r="JZ78" s="58"/>
      <c r="KA78" s="58"/>
      <c r="KB78" s="58"/>
      <c r="KC78" s="58"/>
      <c r="KD78" s="58"/>
      <c r="KE78" s="58"/>
      <c r="KF78" s="58"/>
      <c r="KG78" s="58"/>
      <c r="KH78" s="58"/>
      <c r="KI78" s="58"/>
      <c r="KJ78" s="58"/>
      <c r="KK78" s="58"/>
      <c r="KL78" s="58"/>
      <c r="KM78" s="58"/>
      <c r="KN78" s="58"/>
      <c r="KO78" s="58"/>
      <c r="KP78" s="58"/>
      <c r="KQ78" s="58"/>
      <c r="KR78" s="58"/>
      <c r="KS78" s="58"/>
      <c r="KT78" s="58"/>
      <c r="KU78" s="58"/>
      <c r="KV78" s="58"/>
      <c r="KW78" s="58"/>
      <c r="KX78" s="58"/>
      <c r="KY78" s="58"/>
      <c r="KZ78" s="58"/>
      <c r="LA78" s="58"/>
      <c r="LB78" s="58"/>
      <c r="LC78" s="58"/>
      <c r="LD78" s="58"/>
    </row>
    <row r="79" spans="1:316" s="9" customFormat="1" ht="13.15" customHeight="1" x14ac:dyDescent="0.2">
      <c r="A79" s="134"/>
      <c r="B79" s="32"/>
      <c r="C79" s="65"/>
      <c r="D79" s="64"/>
      <c r="E79" s="81"/>
      <c r="F79" s="153"/>
      <c r="G79" s="239">
        <f>SUM(F75:F78)</f>
        <v>1200000</v>
      </c>
      <c r="H79" s="262">
        <f t="shared" si="16"/>
        <v>1087961.6666666667</v>
      </c>
      <c r="I79" s="262">
        <f t="shared" si="13"/>
        <v>852430</v>
      </c>
      <c r="J79" s="262">
        <f t="shared" si="14"/>
        <v>1369100</v>
      </c>
      <c r="K79" s="180"/>
      <c r="L79" s="203">
        <f>SUM(L75:L78)</f>
        <v>1037280</v>
      </c>
      <c r="M79" s="215"/>
      <c r="N79" s="203">
        <f t="shared" ref="N79:AB79" si="17">SUM(N75:N78)</f>
        <v>1149200</v>
      </c>
      <c r="O79" s="215"/>
      <c r="P79" s="203">
        <f t="shared" si="17"/>
        <v>1194025</v>
      </c>
      <c r="Q79" s="215"/>
      <c r="R79" s="229">
        <f t="shared" si="17"/>
        <v>852430</v>
      </c>
      <c r="S79" s="215"/>
      <c r="T79" s="203">
        <f t="shared" si="17"/>
        <v>1085700</v>
      </c>
      <c r="U79" s="215"/>
      <c r="V79" s="221">
        <f t="shared" si="17"/>
        <v>1369100</v>
      </c>
      <c r="W79" s="215"/>
      <c r="X79" s="229">
        <f t="shared" si="17"/>
        <v>863800</v>
      </c>
      <c r="Y79" s="215"/>
      <c r="Z79" s="203">
        <f t="shared" si="17"/>
        <v>1223580</v>
      </c>
      <c r="AA79" s="125"/>
      <c r="AB79" s="189">
        <f t="shared" si="17"/>
        <v>1016540</v>
      </c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  <c r="JA79" s="58"/>
      <c r="JB79" s="58"/>
      <c r="JC79" s="58"/>
      <c r="JD79" s="58"/>
      <c r="JE79" s="58"/>
      <c r="JF79" s="58"/>
      <c r="JG79" s="58"/>
      <c r="JH79" s="58"/>
      <c r="JI79" s="58"/>
      <c r="JJ79" s="58"/>
      <c r="JK79" s="58"/>
      <c r="JL79" s="58"/>
      <c r="JM79" s="58"/>
      <c r="JN79" s="58"/>
      <c r="JO79" s="58"/>
      <c r="JP79" s="58"/>
      <c r="JQ79" s="58"/>
      <c r="JR79" s="58"/>
      <c r="JS79" s="58"/>
      <c r="JT79" s="58"/>
      <c r="JU79" s="58"/>
      <c r="JV79" s="58"/>
      <c r="JW79" s="58"/>
      <c r="JX79" s="58"/>
      <c r="JY79" s="58"/>
      <c r="JZ79" s="58"/>
      <c r="KA79" s="58"/>
      <c r="KB79" s="58"/>
      <c r="KC79" s="58"/>
      <c r="KD79" s="58"/>
      <c r="KE79" s="58"/>
      <c r="KF79" s="58"/>
      <c r="KG79" s="58"/>
      <c r="KH79" s="58"/>
      <c r="KI79" s="58"/>
      <c r="KJ79" s="58"/>
      <c r="KK79" s="58"/>
      <c r="KL79" s="58"/>
      <c r="KM79" s="58"/>
      <c r="KN79" s="58"/>
      <c r="KO79" s="58"/>
      <c r="KP79" s="58"/>
      <c r="KQ79" s="58"/>
      <c r="KR79" s="58"/>
      <c r="KS79" s="58"/>
      <c r="KT79" s="58"/>
      <c r="KU79" s="58"/>
      <c r="KV79" s="58"/>
      <c r="KW79" s="58"/>
      <c r="KX79" s="58"/>
      <c r="KY79" s="58"/>
      <c r="KZ79" s="58"/>
      <c r="LA79" s="58"/>
      <c r="LB79" s="58"/>
      <c r="LC79" s="58"/>
      <c r="LD79" s="58"/>
    </row>
    <row r="80" spans="1:316" s="9" customFormat="1" ht="13.15" customHeight="1" x14ac:dyDescent="0.2">
      <c r="A80" s="134"/>
      <c r="B80" s="55"/>
      <c r="C80" s="65"/>
      <c r="D80" s="64"/>
      <c r="E80" s="81"/>
      <c r="F80" s="79"/>
      <c r="G80" s="239"/>
      <c r="H80" s="262"/>
      <c r="I80" s="262"/>
      <c r="J80" s="262"/>
      <c r="K80" s="180"/>
      <c r="L80" s="204"/>
      <c r="M80" s="216"/>
      <c r="N80" s="201"/>
      <c r="O80" s="212"/>
      <c r="P80" s="201"/>
      <c r="Q80" s="212"/>
      <c r="R80" s="201"/>
      <c r="S80" s="212"/>
      <c r="T80" s="201"/>
      <c r="U80" s="212"/>
      <c r="V80" s="201"/>
      <c r="W80" s="212"/>
      <c r="X80" s="201"/>
      <c r="Y80" s="212"/>
      <c r="Z80" s="201"/>
      <c r="AA80" s="126"/>
      <c r="AB80" s="157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  <c r="IW80" s="58"/>
      <c r="IX80" s="58"/>
      <c r="IY80" s="58"/>
      <c r="IZ80" s="58"/>
      <c r="JA80" s="58"/>
      <c r="JB80" s="58"/>
      <c r="JC80" s="58"/>
      <c r="JD80" s="58"/>
      <c r="JE80" s="58"/>
      <c r="JF80" s="58"/>
      <c r="JG80" s="58"/>
      <c r="JH80" s="58"/>
      <c r="JI80" s="58"/>
      <c r="JJ80" s="58"/>
      <c r="JK80" s="58"/>
      <c r="JL80" s="58"/>
      <c r="JM80" s="58"/>
      <c r="JN80" s="58"/>
      <c r="JO80" s="58"/>
      <c r="JP80" s="58"/>
      <c r="JQ80" s="58"/>
      <c r="JR80" s="58"/>
      <c r="JS80" s="58"/>
      <c r="JT80" s="58"/>
      <c r="JU80" s="58"/>
      <c r="JV80" s="58"/>
      <c r="JW80" s="58"/>
      <c r="JX80" s="58"/>
      <c r="JY80" s="58"/>
      <c r="JZ80" s="58"/>
      <c r="KA80" s="58"/>
      <c r="KB80" s="58"/>
      <c r="KC80" s="58"/>
      <c r="KD80" s="58"/>
      <c r="KE80" s="58"/>
      <c r="KF80" s="58"/>
      <c r="KG80" s="58"/>
      <c r="KH80" s="58"/>
      <c r="KI80" s="58"/>
      <c r="KJ80" s="58"/>
      <c r="KK80" s="58"/>
      <c r="KL80" s="58"/>
      <c r="KM80" s="58"/>
      <c r="KN80" s="58"/>
      <c r="KO80" s="58"/>
      <c r="KP80" s="58"/>
      <c r="KQ80" s="58"/>
      <c r="KR80" s="58"/>
      <c r="KS80" s="58"/>
      <c r="KT80" s="58"/>
      <c r="KU80" s="58"/>
      <c r="KV80" s="58"/>
      <c r="KW80" s="58"/>
      <c r="KX80" s="58"/>
      <c r="KY80" s="58"/>
      <c r="KZ80" s="58"/>
      <c r="LA80" s="58"/>
      <c r="LB80" s="58"/>
      <c r="LC80" s="58"/>
      <c r="LD80" s="58"/>
    </row>
    <row r="81" spans="1:316" ht="13.15" customHeight="1" thickBot="1" x14ac:dyDescent="0.25">
      <c r="A81" s="152" t="s">
        <v>175</v>
      </c>
      <c r="B81" s="103" t="s">
        <v>176</v>
      </c>
      <c r="C81" s="104"/>
      <c r="D81" s="105"/>
      <c r="E81" s="106"/>
      <c r="F81" s="107"/>
      <c r="G81" s="238"/>
      <c r="H81" s="262"/>
      <c r="I81" s="262"/>
      <c r="J81" s="262"/>
      <c r="K81" s="180"/>
      <c r="L81" s="197"/>
      <c r="M81" s="208"/>
      <c r="N81" s="201"/>
      <c r="O81" s="212"/>
      <c r="P81" s="201"/>
      <c r="Q81" s="212"/>
      <c r="R81" s="201"/>
      <c r="S81" s="212"/>
      <c r="T81" s="201"/>
      <c r="U81" s="212"/>
      <c r="V81" s="201"/>
      <c r="W81" s="212"/>
      <c r="X81" s="201"/>
      <c r="Y81" s="212"/>
      <c r="Z81" s="201"/>
      <c r="AA81" s="126"/>
      <c r="AB81" s="157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  <c r="IW81" s="58"/>
      <c r="IX81" s="58"/>
      <c r="IY81" s="58"/>
      <c r="IZ81" s="58"/>
      <c r="JA81" s="58"/>
      <c r="JB81" s="58"/>
      <c r="JC81" s="58"/>
      <c r="JD81" s="58"/>
      <c r="JE81" s="58"/>
      <c r="JF81" s="58"/>
      <c r="JG81" s="58"/>
      <c r="JH81" s="58"/>
      <c r="JI81" s="58"/>
      <c r="JJ81" s="58"/>
      <c r="JK81" s="58"/>
      <c r="JL81" s="58"/>
      <c r="JM81" s="58"/>
      <c r="JN81" s="58"/>
      <c r="JO81" s="58"/>
      <c r="JP81" s="58"/>
      <c r="JQ81" s="58"/>
      <c r="JR81" s="58"/>
      <c r="JS81" s="58"/>
      <c r="JT81" s="58"/>
      <c r="JU81" s="58"/>
      <c r="JV81" s="58"/>
      <c r="JW81" s="58"/>
      <c r="JX81" s="58"/>
      <c r="JY81" s="58"/>
      <c r="JZ81" s="58"/>
      <c r="KA81" s="58"/>
      <c r="KB81" s="58"/>
      <c r="KC81" s="58"/>
      <c r="KD81" s="58"/>
      <c r="KE81" s="58"/>
      <c r="KF81" s="58"/>
      <c r="KG81" s="58"/>
      <c r="KH81" s="58"/>
      <c r="KI81" s="58"/>
      <c r="KJ81" s="58"/>
      <c r="KK81" s="58"/>
      <c r="KL81" s="58"/>
      <c r="KM81" s="58"/>
      <c r="KN81" s="58"/>
      <c r="KO81" s="58"/>
      <c r="KP81" s="58"/>
      <c r="KQ81" s="58"/>
      <c r="KR81" s="58"/>
      <c r="KS81" s="58"/>
      <c r="KT81" s="58"/>
      <c r="KU81" s="58"/>
      <c r="KV81" s="58"/>
      <c r="KW81" s="58"/>
      <c r="KX81" s="58"/>
      <c r="KY81" s="58"/>
      <c r="KZ81" s="58"/>
      <c r="LA81" s="58"/>
      <c r="LB81" s="58"/>
      <c r="LC81" s="58"/>
      <c r="LD81" s="58"/>
    </row>
    <row r="82" spans="1:316" ht="13.15" customHeight="1" x14ac:dyDescent="0.2">
      <c r="A82" s="143" t="s">
        <v>229</v>
      </c>
      <c r="B82" s="144" t="s">
        <v>337</v>
      </c>
      <c r="C82" s="119">
        <v>130</v>
      </c>
      <c r="D82" s="120" t="s">
        <v>5</v>
      </c>
      <c r="E82" s="146">
        <v>1100</v>
      </c>
      <c r="F82" s="147">
        <f>C82*E82</f>
        <v>143000</v>
      </c>
      <c r="G82" s="241"/>
      <c r="H82" s="262">
        <f t="shared" si="16"/>
        <v>102798.61111111111</v>
      </c>
      <c r="I82" s="262">
        <f t="shared" si="13"/>
        <v>120250</v>
      </c>
      <c r="J82" s="262">
        <f t="shared" si="14"/>
        <v>390000</v>
      </c>
      <c r="K82" s="183">
        <v>950</v>
      </c>
      <c r="L82" s="197">
        <v>123500</v>
      </c>
      <c r="M82" s="208">
        <v>1300</v>
      </c>
      <c r="N82" s="201">
        <v>169000</v>
      </c>
      <c r="O82" s="212">
        <v>950</v>
      </c>
      <c r="P82" s="201">
        <v>123500</v>
      </c>
      <c r="Q82" s="212">
        <v>925</v>
      </c>
      <c r="R82" s="201">
        <v>120250</v>
      </c>
      <c r="S82" s="212">
        <v>1100</v>
      </c>
      <c r="T82" s="201">
        <v>143000</v>
      </c>
      <c r="U82" s="212">
        <v>2900</v>
      </c>
      <c r="V82" s="201">
        <v>377000</v>
      </c>
      <c r="W82" s="212">
        <v>3000</v>
      </c>
      <c r="X82" s="201">
        <v>390000</v>
      </c>
      <c r="Y82" s="212">
        <v>2000</v>
      </c>
      <c r="Z82" s="201">
        <v>260000</v>
      </c>
      <c r="AA82" s="126">
        <v>1000</v>
      </c>
      <c r="AB82" s="157">
        <v>130000</v>
      </c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  <c r="IT82" s="58"/>
      <c r="IU82" s="58"/>
      <c r="IV82" s="58"/>
      <c r="IW82" s="58"/>
      <c r="IX82" s="58"/>
      <c r="IY82" s="58"/>
      <c r="IZ82" s="58"/>
      <c r="JA82" s="58"/>
      <c r="JB82" s="58"/>
      <c r="JC82" s="58"/>
      <c r="JD82" s="58"/>
      <c r="JE82" s="58"/>
      <c r="JF82" s="58"/>
      <c r="JG82" s="58"/>
      <c r="JH82" s="58"/>
      <c r="JI82" s="58"/>
      <c r="JJ82" s="58"/>
      <c r="JK82" s="58"/>
      <c r="JL82" s="58"/>
      <c r="JM82" s="58"/>
      <c r="JN82" s="58"/>
      <c r="JO82" s="58"/>
      <c r="JP82" s="58"/>
      <c r="JQ82" s="58"/>
      <c r="JR82" s="58"/>
      <c r="JS82" s="58"/>
      <c r="JT82" s="58"/>
      <c r="JU82" s="58"/>
      <c r="JV82" s="58"/>
      <c r="JW82" s="58"/>
      <c r="JX82" s="58"/>
      <c r="JY82" s="58"/>
      <c r="JZ82" s="58"/>
      <c r="KA82" s="58"/>
      <c r="KB82" s="58"/>
      <c r="KC82" s="58"/>
      <c r="KD82" s="58"/>
      <c r="KE82" s="58"/>
      <c r="KF82" s="58"/>
      <c r="KG82" s="58"/>
      <c r="KH82" s="58"/>
      <c r="KI82" s="58"/>
      <c r="KJ82" s="58"/>
      <c r="KK82" s="58"/>
      <c r="KL82" s="58"/>
      <c r="KM82" s="58"/>
      <c r="KN82" s="58"/>
      <c r="KO82" s="58"/>
      <c r="KP82" s="58"/>
      <c r="KQ82" s="58"/>
      <c r="KR82" s="58"/>
      <c r="KS82" s="58"/>
      <c r="KT82" s="58"/>
      <c r="KU82" s="58"/>
      <c r="KV82" s="58"/>
      <c r="KW82" s="58"/>
      <c r="KX82" s="58"/>
      <c r="KY82" s="58"/>
      <c r="KZ82" s="58"/>
      <c r="LA82" s="58"/>
      <c r="LB82" s="58"/>
      <c r="LC82" s="58"/>
      <c r="LD82" s="58"/>
    </row>
    <row r="83" spans="1:316" s="9" customFormat="1" x14ac:dyDescent="0.2">
      <c r="A83" s="143" t="s">
        <v>230</v>
      </c>
      <c r="B83" s="144" t="s">
        <v>338</v>
      </c>
      <c r="C83" s="119">
        <v>1</v>
      </c>
      <c r="D83" s="120" t="s">
        <v>8</v>
      </c>
      <c r="E83" s="146">
        <v>20000</v>
      </c>
      <c r="F83" s="147">
        <f t="shared" ref="F83:F86" si="18">C83*E83</f>
        <v>20000</v>
      </c>
      <c r="G83" s="241"/>
      <c r="H83" s="262">
        <f t="shared" si="16"/>
        <v>155777.77777777778</v>
      </c>
      <c r="I83" s="262">
        <f t="shared" si="13"/>
        <v>10000</v>
      </c>
      <c r="J83" s="262">
        <f t="shared" si="14"/>
        <v>500000</v>
      </c>
      <c r="K83" s="183">
        <v>75000</v>
      </c>
      <c r="L83" s="197">
        <v>75000</v>
      </c>
      <c r="M83" s="208">
        <v>65000</v>
      </c>
      <c r="N83" s="201">
        <v>65000</v>
      </c>
      <c r="O83" s="212">
        <v>85000</v>
      </c>
      <c r="P83" s="201">
        <v>85000</v>
      </c>
      <c r="Q83" s="212">
        <v>201000</v>
      </c>
      <c r="R83" s="201">
        <v>201000</v>
      </c>
      <c r="S83" s="212">
        <v>420000</v>
      </c>
      <c r="T83" s="201">
        <v>420000</v>
      </c>
      <c r="U83" s="212">
        <v>25000</v>
      </c>
      <c r="V83" s="201">
        <v>25000</v>
      </c>
      <c r="W83" s="212">
        <v>500000</v>
      </c>
      <c r="X83" s="201">
        <v>500000</v>
      </c>
      <c r="Y83" s="212">
        <v>21000</v>
      </c>
      <c r="Z83" s="201">
        <v>21000</v>
      </c>
      <c r="AA83" s="126">
        <v>10000</v>
      </c>
      <c r="AB83" s="157">
        <v>10000</v>
      </c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  <c r="IT83" s="58"/>
      <c r="IU83" s="58"/>
      <c r="IV83" s="58"/>
      <c r="IW83" s="58"/>
      <c r="IX83" s="58"/>
      <c r="IY83" s="58"/>
      <c r="IZ83" s="58"/>
      <c r="JA83" s="58"/>
      <c r="JB83" s="58"/>
      <c r="JC83" s="58"/>
      <c r="JD83" s="58"/>
      <c r="JE83" s="58"/>
      <c r="JF83" s="58"/>
      <c r="JG83" s="58"/>
      <c r="JH83" s="58"/>
      <c r="JI83" s="58"/>
      <c r="JJ83" s="58"/>
      <c r="JK83" s="58"/>
      <c r="JL83" s="58"/>
      <c r="JM83" s="58"/>
      <c r="JN83" s="58"/>
      <c r="JO83" s="58"/>
      <c r="JP83" s="58"/>
      <c r="JQ83" s="58"/>
      <c r="JR83" s="58"/>
      <c r="JS83" s="58"/>
      <c r="JT83" s="58"/>
      <c r="JU83" s="58"/>
      <c r="JV83" s="58"/>
      <c r="JW83" s="58"/>
      <c r="JX83" s="58"/>
      <c r="JY83" s="58"/>
      <c r="JZ83" s="58"/>
      <c r="KA83" s="58"/>
      <c r="KB83" s="58"/>
      <c r="KC83" s="58"/>
      <c r="KD83" s="58"/>
      <c r="KE83" s="58"/>
      <c r="KF83" s="58"/>
      <c r="KG83" s="58"/>
      <c r="KH83" s="58"/>
      <c r="KI83" s="58"/>
      <c r="KJ83" s="58"/>
      <c r="KK83" s="58"/>
      <c r="KL83" s="58"/>
      <c r="KM83" s="58"/>
      <c r="KN83" s="58"/>
      <c r="KO83" s="58"/>
      <c r="KP83" s="58"/>
      <c r="KQ83" s="58"/>
      <c r="KR83" s="58"/>
      <c r="KS83" s="58"/>
      <c r="KT83" s="58"/>
      <c r="KU83" s="58"/>
      <c r="KV83" s="58"/>
      <c r="KW83" s="58"/>
      <c r="KX83" s="58"/>
      <c r="KY83" s="58"/>
      <c r="KZ83" s="58"/>
      <c r="LA83" s="58"/>
      <c r="LB83" s="58"/>
      <c r="LC83" s="58"/>
      <c r="LD83" s="58"/>
    </row>
    <row r="84" spans="1:316" s="9" customFormat="1" x14ac:dyDescent="0.2">
      <c r="A84" s="143" t="s">
        <v>231</v>
      </c>
      <c r="B84" s="144" t="s">
        <v>339</v>
      </c>
      <c r="C84" s="119">
        <v>6</v>
      </c>
      <c r="D84" s="120" t="s">
        <v>5</v>
      </c>
      <c r="E84" s="146">
        <v>10000</v>
      </c>
      <c r="F84" s="147">
        <f t="shared" si="18"/>
        <v>60000</v>
      </c>
      <c r="G84" s="241"/>
      <c r="H84" s="262">
        <f t="shared" si="16"/>
        <v>26152.777777777777</v>
      </c>
      <c r="I84" s="262">
        <f t="shared" si="13"/>
        <v>25200</v>
      </c>
      <c r="J84" s="262">
        <f t="shared" si="14"/>
        <v>90000</v>
      </c>
      <c r="K84" s="183">
        <v>5750</v>
      </c>
      <c r="L84" s="197">
        <v>34500</v>
      </c>
      <c r="M84" s="208">
        <v>5700</v>
      </c>
      <c r="N84" s="201">
        <v>34200</v>
      </c>
      <c r="O84" s="212">
        <v>4200</v>
      </c>
      <c r="P84" s="201">
        <v>25200</v>
      </c>
      <c r="Q84" s="212">
        <v>5800</v>
      </c>
      <c r="R84" s="201">
        <v>34800</v>
      </c>
      <c r="S84" s="212">
        <v>6800</v>
      </c>
      <c r="T84" s="201">
        <v>40800</v>
      </c>
      <c r="U84" s="212">
        <v>7000</v>
      </c>
      <c r="V84" s="201">
        <v>42000</v>
      </c>
      <c r="W84" s="212">
        <v>15000</v>
      </c>
      <c r="X84" s="201">
        <v>90000</v>
      </c>
      <c r="Y84" s="212">
        <v>12000</v>
      </c>
      <c r="Z84" s="201">
        <v>72000</v>
      </c>
      <c r="AA84" s="126">
        <v>5000</v>
      </c>
      <c r="AB84" s="157">
        <v>30000</v>
      </c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  <c r="IS84" s="58"/>
      <c r="IT84" s="58"/>
      <c r="IU84" s="58"/>
      <c r="IV84" s="58"/>
      <c r="IW84" s="58"/>
      <c r="IX84" s="58"/>
      <c r="IY84" s="58"/>
      <c r="IZ84" s="58"/>
      <c r="JA84" s="58"/>
      <c r="JB84" s="58"/>
      <c r="JC84" s="58"/>
      <c r="JD84" s="58"/>
      <c r="JE84" s="58"/>
      <c r="JF84" s="58"/>
      <c r="JG84" s="58"/>
      <c r="JH84" s="58"/>
      <c r="JI84" s="58"/>
      <c r="JJ84" s="58"/>
      <c r="JK84" s="58"/>
      <c r="JL84" s="58"/>
      <c r="JM84" s="58"/>
      <c r="JN84" s="58"/>
      <c r="JO84" s="58"/>
      <c r="JP84" s="58"/>
      <c r="JQ84" s="58"/>
      <c r="JR84" s="58"/>
      <c r="JS84" s="58"/>
      <c r="JT84" s="58"/>
      <c r="JU84" s="58"/>
      <c r="JV84" s="58"/>
      <c r="JW84" s="58"/>
      <c r="JX84" s="58"/>
      <c r="JY84" s="58"/>
      <c r="JZ84" s="58"/>
      <c r="KA84" s="58"/>
      <c r="KB84" s="58"/>
      <c r="KC84" s="58"/>
      <c r="KD84" s="58"/>
      <c r="KE84" s="58"/>
      <c r="KF84" s="58"/>
      <c r="KG84" s="58"/>
      <c r="KH84" s="58"/>
      <c r="KI84" s="58"/>
      <c r="KJ84" s="58"/>
      <c r="KK84" s="58"/>
      <c r="KL84" s="58"/>
      <c r="KM84" s="58"/>
      <c r="KN84" s="58"/>
      <c r="KO84" s="58"/>
      <c r="KP84" s="58"/>
      <c r="KQ84" s="58"/>
      <c r="KR84" s="58"/>
      <c r="KS84" s="58"/>
      <c r="KT84" s="58"/>
      <c r="KU84" s="58"/>
      <c r="KV84" s="58"/>
      <c r="KW84" s="58"/>
      <c r="KX84" s="58"/>
      <c r="KY84" s="58"/>
      <c r="KZ84" s="58"/>
      <c r="LA84" s="58"/>
      <c r="LB84" s="58"/>
      <c r="LC84" s="58"/>
      <c r="LD84" s="58"/>
    </row>
    <row r="85" spans="1:316" s="9" customFormat="1" x14ac:dyDescent="0.2">
      <c r="A85" s="143" t="s">
        <v>254</v>
      </c>
      <c r="B85" s="144" t="s">
        <v>340</v>
      </c>
      <c r="C85" s="119">
        <v>24</v>
      </c>
      <c r="D85" s="120" t="s">
        <v>341</v>
      </c>
      <c r="E85" s="146">
        <v>600</v>
      </c>
      <c r="F85" s="147">
        <f t="shared" si="18"/>
        <v>14400</v>
      </c>
      <c r="G85" s="241"/>
      <c r="H85" s="262">
        <f t="shared" si="16"/>
        <v>6562.5</v>
      </c>
      <c r="I85" s="262">
        <f t="shared" si="13"/>
        <v>4800</v>
      </c>
      <c r="J85" s="262">
        <f t="shared" si="14"/>
        <v>36000</v>
      </c>
      <c r="K85" s="183">
        <v>1500</v>
      </c>
      <c r="L85" s="197">
        <v>36000</v>
      </c>
      <c r="M85" s="208">
        <v>525</v>
      </c>
      <c r="N85" s="201">
        <v>12600</v>
      </c>
      <c r="O85" s="212">
        <v>300</v>
      </c>
      <c r="P85" s="201">
        <v>7200</v>
      </c>
      <c r="Q85" s="212">
        <v>500</v>
      </c>
      <c r="R85" s="201">
        <v>12000</v>
      </c>
      <c r="S85" s="212">
        <v>400</v>
      </c>
      <c r="T85" s="201">
        <v>9600</v>
      </c>
      <c r="U85" s="212">
        <v>200</v>
      </c>
      <c r="V85" s="201">
        <v>4800</v>
      </c>
      <c r="W85" s="212">
        <v>500</v>
      </c>
      <c r="X85" s="201">
        <v>12000</v>
      </c>
      <c r="Y85" s="212">
        <v>500</v>
      </c>
      <c r="Z85" s="201">
        <v>12000</v>
      </c>
      <c r="AA85" s="126">
        <v>300</v>
      </c>
      <c r="AB85" s="157">
        <v>7200</v>
      </c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  <c r="IT85" s="58"/>
      <c r="IU85" s="58"/>
      <c r="IV85" s="58"/>
      <c r="IW85" s="58"/>
      <c r="IX85" s="58"/>
      <c r="IY85" s="58"/>
      <c r="IZ85" s="58"/>
      <c r="JA85" s="58"/>
      <c r="JB85" s="58"/>
      <c r="JC85" s="58"/>
      <c r="JD85" s="58"/>
      <c r="JE85" s="58"/>
      <c r="JF85" s="58"/>
      <c r="JG85" s="58"/>
      <c r="JH85" s="58"/>
      <c r="JI85" s="58"/>
      <c r="JJ85" s="58"/>
      <c r="JK85" s="58"/>
      <c r="JL85" s="58"/>
      <c r="JM85" s="58"/>
      <c r="JN85" s="58"/>
      <c r="JO85" s="58"/>
      <c r="JP85" s="58"/>
      <c r="JQ85" s="58"/>
      <c r="JR85" s="58"/>
      <c r="JS85" s="58"/>
      <c r="JT85" s="58"/>
      <c r="JU85" s="58"/>
      <c r="JV85" s="58"/>
      <c r="JW85" s="58"/>
      <c r="JX85" s="58"/>
      <c r="JY85" s="58"/>
      <c r="JZ85" s="58"/>
      <c r="KA85" s="58"/>
      <c r="KB85" s="58"/>
      <c r="KC85" s="58"/>
      <c r="KD85" s="58"/>
      <c r="KE85" s="58"/>
      <c r="KF85" s="58"/>
      <c r="KG85" s="58"/>
      <c r="KH85" s="58"/>
      <c r="KI85" s="58"/>
      <c r="KJ85" s="58"/>
      <c r="KK85" s="58"/>
      <c r="KL85" s="58"/>
      <c r="KM85" s="58"/>
      <c r="KN85" s="58"/>
      <c r="KO85" s="58"/>
      <c r="KP85" s="58"/>
      <c r="KQ85" s="58"/>
      <c r="KR85" s="58"/>
      <c r="KS85" s="58"/>
      <c r="KT85" s="58"/>
      <c r="KU85" s="58"/>
      <c r="KV85" s="58"/>
      <c r="KW85" s="58"/>
      <c r="KX85" s="58"/>
      <c r="KY85" s="58"/>
      <c r="KZ85" s="58"/>
      <c r="LA85" s="58"/>
      <c r="LB85" s="58"/>
      <c r="LC85" s="58"/>
      <c r="LD85" s="58"/>
    </row>
    <row r="86" spans="1:316" s="58" customFormat="1" x14ac:dyDescent="0.2">
      <c r="A86" s="143" t="s">
        <v>384</v>
      </c>
      <c r="B86" s="144" t="s">
        <v>385</v>
      </c>
      <c r="C86" s="119">
        <v>1</v>
      </c>
      <c r="D86" s="120" t="s">
        <v>5</v>
      </c>
      <c r="E86" s="146">
        <v>10000</v>
      </c>
      <c r="F86" s="147">
        <f t="shared" si="18"/>
        <v>10000</v>
      </c>
      <c r="G86" s="241"/>
      <c r="H86" s="262">
        <f t="shared" si="16"/>
        <v>2615.6222222222223</v>
      </c>
      <c r="I86" s="262">
        <f t="shared" si="13"/>
        <v>750</v>
      </c>
      <c r="J86" s="262">
        <f t="shared" si="14"/>
        <v>8500</v>
      </c>
      <c r="K86" s="183">
        <v>1500</v>
      </c>
      <c r="L86" s="197">
        <v>1500</v>
      </c>
      <c r="M86" s="208">
        <v>750</v>
      </c>
      <c r="N86" s="201">
        <v>750</v>
      </c>
      <c r="O86" s="212">
        <v>8500</v>
      </c>
      <c r="P86" s="201">
        <v>8500</v>
      </c>
      <c r="Q86" s="212">
        <v>1190.5999999999999</v>
      </c>
      <c r="R86" s="201">
        <v>1190.5999999999999</v>
      </c>
      <c r="S86" s="212">
        <v>2500</v>
      </c>
      <c r="T86" s="201">
        <v>2500</v>
      </c>
      <c r="U86" s="212">
        <v>800</v>
      </c>
      <c r="V86" s="201">
        <v>800</v>
      </c>
      <c r="W86" s="212">
        <v>800</v>
      </c>
      <c r="X86" s="201">
        <v>800</v>
      </c>
      <c r="Y86" s="212">
        <v>2500</v>
      </c>
      <c r="Z86" s="201">
        <v>2500</v>
      </c>
      <c r="AA86" s="126">
        <v>5000</v>
      </c>
      <c r="AB86" s="157">
        <v>5000</v>
      </c>
    </row>
    <row r="87" spans="1:316" ht="13.15" customHeight="1" x14ac:dyDescent="0.2">
      <c r="A87" s="134"/>
      <c r="B87" s="55" t="s">
        <v>232</v>
      </c>
      <c r="C87" s="65"/>
      <c r="D87" s="64"/>
      <c r="E87" s="81"/>
      <c r="F87" s="79"/>
      <c r="G87" s="239">
        <f>SUM(F82:F86)</f>
        <v>247400</v>
      </c>
      <c r="H87" s="262">
        <f t="shared" si="16"/>
        <v>419854.51111111115</v>
      </c>
      <c r="I87" s="262">
        <f t="shared" si="13"/>
        <v>182200</v>
      </c>
      <c r="J87" s="262">
        <f t="shared" si="14"/>
        <v>992800</v>
      </c>
      <c r="K87" s="180"/>
      <c r="L87" s="205">
        <f>SUM(L82:L86)</f>
        <v>270500</v>
      </c>
      <c r="M87" s="213"/>
      <c r="N87" s="205">
        <f t="shared" ref="N87:AB87" si="19">SUM(N82:N86)</f>
        <v>281550</v>
      </c>
      <c r="O87" s="213"/>
      <c r="P87" s="205">
        <f t="shared" si="19"/>
        <v>249400</v>
      </c>
      <c r="Q87" s="213"/>
      <c r="R87" s="202">
        <f t="shared" si="19"/>
        <v>369240.6</v>
      </c>
      <c r="S87" s="213"/>
      <c r="T87" s="202">
        <f t="shared" si="19"/>
        <v>615900</v>
      </c>
      <c r="U87" s="213"/>
      <c r="V87" s="202">
        <f t="shared" si="19"/>
        <v>449600</v>
      </c>
      <c r="W87" s="213"/>
      <c r="X87" s="202">
        <f t="shared" si="19"/>
        <v>992800</v>
      </c>
      <c r="Y87" s="213"/>
      <c r="Z87" s="202">
        <f t="shared" si="19"/>
        <v>367500</v>
      </c>
      <c r="AA87" s="182"/>
      <c r="AB87" s="230">
        <f t="shared" si="19"/>
        <v>182200</v>
      </c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  <c r="IW87" s="58"/>
      <c r="IX87" s="58"/>
      <c r="IY87" s="58"/>
      <c r="IZ87" s="58"/>
      <c r="JA87" s="58"/>
      <c r="JB87" s="58"/>
      <c r="JC87" s="58"/>
      <c r="JD87" s="58"/>
      <c r="JE87" s="58"/>
      <c r="JF87" s="58"/>
      <c r="JG87" s="58"/>
      <c r="JH87" s="58"/>
      <c r="JI87" s="58"/>
      <c r="JJ87" s="58"/>
      <c r="JK87" s="58"/>
      <c r="JL87" s="58"/>
      <c r="JM87" s="58"/>
      <c r="JN87" s="58"/>
      <c r="JO87" s="58"/>
      <c r="JP87" s="58"/>
      <c r="JQ87" s="58"/>
      <c r="JR87" s="58"/>
      <c r="JS87" s="58"/>
      <c r="JT87" s="58"/>
      <c r="JU87" s="58"/>
      <c r="JV87" s="58"/>
      <c r="JW87" s="58"/>
      <c r="JX87" s="58"/>
      <c r="JY87" s="58"/>
      <c r="JZ87" s="58"/>
      <c r="KA87" s="58"/>
      <c r="KB87" s="58"/>
      <c r="KC87" s="58"/>
      <c r="KD87" s="58"/>
      <c r="KE87" s="58"/>
      <c r="KF87" s="58"/>
      <c r="KG87" s="58"/>
      <c r="KH87" s="58"/>
      <c r="KI87" s="58"/>
      <c r="KJ87" s="58"/>
      <c r="KK87" s="58"/>
      <c r="KL87" s="58"/>
      <c r="KM87" s="58"/>
      <c r="KN87" s="58"/>
      <c r="KO87" s="58"/>
      <c r="KP87" s="58"/>
      <c r="KQ87" s="58"/>
      <c r="KR87" s="58"/>
      <c r="KS87" s="58"/>
      <c r="KT87" s="58"/>
      <c r="KU87" s="58"/>
      <c r="KV87" s="58"/>
      <c r="KW87" s="58"/>
      <c r="KX87" s="58"/>
      <c r="KY87" s="58"/>
      <c r="KZ87" s="58"/>
      <c r="LA87" s="58"/>
      <c r="LB87" s="58"/>
      <c r="LC87" s="58"/>
      <c r="LD87" s="58"/>
    </row>
    <row r="88" spans="1:316" ht="13.15" customHeight="1" x14ac:dyDescent="0.2">
      <c r="A88" s="134"/>
      <c r="B88" s="55"/>
      <c r="C88" s="136"/>
      <c r="D88" s="55"/>
      <c r="E88" s="80"/>
      <c r="F88" s="81"/>
      <c r="G88" s="239"/>
      <c r="H88" s="262"/>
      <c r="I88" s="262"/>
      <c r="J88" s="262"/>
      <c r="K88" s="180"/>
      <c r="L88" s="201"/>
      <c r="M88" s="212"/>
      <c r="N88" s="201"/>
      <c r="O88" s="212"/>
      <c r="P88" s="201"/>
      <c r="Q88" s="212"/>
      <c r="R88" s="201"/>
      <c r="S88" s="212"/>
      <c r="T88" s="201"/>
      <c r="U88" s="212"/>
      <c r="V88" s="201"/>
      <c r="W88" s="212"/>
      <c r="X88" s="201"/>
      <c r="Y88" s="212"/>
      <c r="Z88" s="201"/>
      <c r="AA88" s="126"/>
      <c r="AB88" s="157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  <c r="IT88" s="58"/>
      <c r="IU88" s="58"/>
      <c r="IV88" s="58"/>
      <c r="IW88" s="58"/>
      <c r="IX88" s="58"/>
      <c r="IY88" s="58"/>
      <c r="IZ88" s="58"/>
      <c r="JA88" s="58"/>
      <c r="JB88" s="58"/>
      <c r="JC88" s="58"/>
      <c r="JD88" s="58"/>
      <c r="JE88" s="58"/>
      <c r="JF88" s="58"/>
      <c r="JG88" s="58"/>
      <c r="JH88" s="58"/>
      <c r="JI88" s="58"/>
      <c r="JJ88" s="58"/>
      <c r="JK88" s="58"/>
      <c r="JL88" s="58"/>
      <c r="JM88" s="58"/>
      <c r="JN88" s="58"/>
      <c r="JO88" s="58"/>
      <c r="JP88" s="58"/>
      <c r="JQ88" s="58"/>
      <c r="JR88" s="58"/>
      <c r="JS88" s="58"/>
      <c r="JT88" s="58"/>
      <c r="JU88" s="58"/>
      <c r="JV88" s="58"/>
      <c r="JW88" s="58"/>
      <c r="JX88" s="58"/>
      <c r="JY88" s="58"/>
      <c r="JZ88" s="58"/>
      <c r="KA88" s="58"/>
      <c r="KB88" s="58"/>
      <c r="KC88" s="58"/>
      <c r="KD88" s="58"/>
      <c r="KE88" s="58"/>
      <c r="KF88" s="58"/>
      <c r="KG88" s="58"/>
      <c r="KH88" s="58"/>
      <c r="KI88" s="58"/>
      <c r="KJ88" s="58"/>
      <c r="KK88" s="58"/>
      <c r="KL88" s="58"/>
      <c r="KM88" s="58"/>
      <c r="KN88" s="58"/>
      <c r="KO88" s="58"/>
      <c r="KP88" s="58"/>
      <c r="KQ88" s="58"/>
      <c r="KR88" s="58"/>
      <c r="KS88" s="58"/>
      <c r="KT88" s="58"/>
      <c r="KU88" s="58"/>
      <c r="KV88" s="58"/>
      <c r="KW88" s="58"/>
      <c r="KX88" s="58"/>
      <c r="KY88" s="58"/>
      <c r="KZ88" s="58"/>
      <c r="LA88" s="58"/>
      <c r="LB88" s="58"/>
      <c r="LC88" s="58"/>
      <c r="LD88" s="58"/>
    </row>
    <row r="89" spans="1:316" s="9" customFormat="1" ht="13.5" thickBot="1" x14ac:dyDescent="0.25">
      <c r="A89" s="133" t="s">
        <v>177</v>
      </c>
      <c r="B89" s="33" t="s">
        <v>25</v>
      </c>
      <c r="C89" s="24"/>
      <c r="D89" s="24"/>
      <c r="E89" s="78"/>
      <c r="F89" s="78"/>
      <c r="G89" s="247"/>
      <c r="H89" s="262"/>
      <c r="I89" s="262"/>
      <c r="J89" s="262"/>
      <c r="K89" s="183"/>
      <c r="L89" s="197"/>
      <c r="M89" s="208"/>
      <c r="N89" s="201"/>
      <c r="O89" s="212"/>
      <c r="P89" s="201"/>
      <c r="Q89" s="212"/>
      <c r="R89" s="201"/>
      <c r="S89" s="212"/>
      <c r="T89" s="201"/>
      <c r="U89" s="212"/>
      <c r="V89" s="201"/>
      <c r="W89" s="212"/>
      <c r="X89" s="201"/>
      <c r="Y89" s="212"/>
      <c r="Z89" s="201"/>
      <c r="AA89" s="126"/>
      <c r="AB89" s="157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  <c r="IT89" s="58"/>
      <c r="IU89" s="58"/>
      <c r="IV89" s="58"/>
      <c r="IW89" s="58"/>
      <c r="IX89" s="58"/>
      <c r="IY89" s="58"/>
      <c r="IZ89" s="58"/>
      <c r="JA89" s="58"/>
      <c r="JB89" s="58"/>
      <c r="JC89" s="58"/>
      <c r="JD89" s="58"/>
      <c r="JE89" s="58"/>
      <c r="JF89" s="58"/>
      <c r="JG89" s="58"/>
      <c r="JH89" s="58"/>
      <c r="JI89" s="58"/>
      <c r="JJ89" s="58"/>
      <c r="JK89" s="58"/>
      <c r="JL89" s="58"/>
      <c r="JM89" s="58"/>
      <c r="JN89" s="58"/>
      <c r="JO89" s="58"/>
      <c r="JP89" s="58"/>
      <c r="JQ89" s="58"/>
      <c r="JR89" s="58"/>
      <c r="JS89" s="58"/>
      <c r="JT89" s="58"/>
      <c r="JU89" s="58"/>
      <c r="JV89" s="58"/>
      <c r="JW89" s="58"/>
      <c r="JX89" s="58"/>
      <c r="JY89" s="58"/>
      <c r="JZ89" s="58"/>
      <c r="KA89" s="58"/>
      <c r="KB89" s="58"/>
      <c r="KC89" s="58"/>
      <c r="KD89" s="58"/>
      <c r="KE89" s="58"/>
      <c r="KF89" s="58"/>
      <c r="KG89" s="58"/>
      <c r="KH89" s="58"/>
      <c r="KI89" s="58"/>
      <c r="KJ89" s="58"/>
      <c r="KK89" s="58"/>
      <c r="KL89" s="58"/>
      <c r="KM89" s="58"/>
      <c r="KN89" s="58"/>
      <c r="KO89" s="58"/>
      <c r="KP89" s="58"/>
      <c r="KQ89" s="58"/>
      <c r="KR89" s="58"/>
      <c r="KS89" s="58"/>
      <c r="KT89" s="58"/>
      <c r="KU89" s="58"/>
      <c r="KV89" s="58"/>
      <c r="KW89" s="58"/>
      <c r="KX89" s="58"/>
      <c r="KY89" s="58"/>
      <c r="KZ89" s="58"/>
      <c r="LA89" s="58"/>
      <c r="LB89" s="58"/>
      <c r="LC89" s="58"/>
      <c r="LD89" s="58"/>
    </row>
    <row r="90" spans="1:316" s="9" customFormat="1" x14ac:dyDescent="0.2">
      <c r="A90" s="134" t="s">
        <v>26</v>
      </c>
      <c r="B90" s="32" t="s">
        <v>145</v>
      </c>
      <c r="C90" s="29">
        <v>6077</v>
      </c>
      <c r="D90" s="64" t="s">
        <v>6</v>
      </c>
      <c r="E90" s="79">
        <v>45</v>
      </c>
      <c r="F90" s="79">
        <f>C90*E90</f>
        <v>273465</v>
      </c>
      <c r="G90" s="240"/>
      <c r="H90" s="262">
        <f t="shared" si="16"/>
        <v>162582.05555555556</v>
      </c>
      <c r="I90" s="262">
        <f t="shared" si="13"/>
        <v>182310</v>
      </c>
      <c r="J90" s="262">
        <f t="shared" si="14"/>
        <v>546930</v>
      </c>
      <c r="K90" s="180">
        <v>60</v>
      </c>
      <c r="L90" s="197">
        <v>364620</v>
      </c>
      <c r="M90" s="208">
        <v>36.5</v>
      </c>
      <c r="N90" s="201">
        <v>221810.5</v>
      </c>
      <c r="O90" s="212">
        <v>45</v>
      </c>
      <c r="P90" s="201">
        <v>273465</v>
      </c>
      <c r="Q90" s="212">
        <v>60</v>
      </c>
      <c r="R90" s="201">
        <v>364620</v>
      </c>
      <c r="S90" s="212">
        <v>40</v>
      </c>
      <c r="T90" s="201">
        <v>243000</v>
      </c>
      <c r="U90" s="212">
        <v>90</v>
      </c>
      <c r="V90" s="201">
        <v>546930</v>
      </c>
      <c r="W90" s="212">
        <v>50</v>
      </c>
      <c r="X90" s="201">
        <v>303850</v>
      </c>
      <c r="Y90" s="212">
        <v>70</v>
      </c>
      <c r="Z90" s="201">
        <v>425390</v>
      </c>
      <c r="AA90" s="126">
        <v>30</v>
      </c>
      <c r="AB90" s="157">
        <v>182310</v>
      </c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  <c r="IS90" s="58"/>
      <c r="IT90" s="58"/>
      <c r="IU90" s="58"/>
      <c r="IV90" s="58"/>
      <c r="IW90" s="58"/>
      <c r="IX90" s="58"/>
      <c r="IY90" s="58"/>
      <c r="IZ90" s="58"/>
      <c r="JA90" s="58"/>
      <c r="JB90" s="58"/>
      <c r="JC90" s="58"/>
      <c r="JD90" s="58"/>
      <c r="JE90" s="58"/>
      <c r="JF90" s="58"/>
      <c r="JG90" s="58"/>
      <c r="JH90" s="58"/>
      <c r="JI90" s="58"/>
      <c r="JJ90" s="58"/>
      <c r="JK90" s="58"/>
      <c r="JL90" s="58"/>
      <c r="JM90" s="58"/>
      <c r="JN90" s="58"/>
      <c r="JO90" s="58"/>
      <c r="JP90" s="58"/>
      <c r="JQ90" s="58"/>
      <c r="JR90" s="58"/>
      <c r="JS90" s="58"/>
      <c r="JT90" s="58"/>
      <c r="JU90" s="58"/>
      <c r="JV90" s="58"/>
      <c r="JW90" s="58"/>
      <c r="JX90" s="58"/>
      <c r="JY90" s="58"/>
      <c r="JZ90" s="58"/>
      <c r="KA90" s="58"/>
      <c r="KB90" s="58"/>
      <c r="KC90" s="58"/>
      <c r="KD90" s="58"/>
      <c r="KE90" s="58"/>
      <c r="KF90" s="58"/>
      <c r="KG90" s="58"/>
      <c r="KH90" s="58"/>
      <c r="KI90" s="58"/>
      <c r="KJ90" s="58"/>
      <c r="KK90" s="58"/>
      <c r="KL90" s="58"/>
      <c r="KM90" s="58"/>
      <c r="KN90" s="58"/>
      <c r="KO90" s="58"/>
      <c r="KP90" s="58"/>
      <c r="KQ90" s="58"/>
      <c r="KR90" s="58"/>
      <c r="KS90" s="58"/>
      <c r="KT90" s="58"/>
      <c r="KU90" s="58"/>
      <c r="KV90" s="58"/>
      <c r="KW90" s="58"/>
      <c r="KX90" s="58"/>
      <c r="KY90" s="58"/>
      <c r="KZ90" s="58"/>
      <c r="LA90" s="58"/>
      <c r="LB90" s="58"/>
      <c r="LC90" s="58"/>
      <c r="LD90" s="58"/>
    </row>
    <row r="91" spans="1:316" s="9" customFormat="1" x14ac:dyDescent="0.2">
      <c r="A91" s="134" t="s">
        <v>112</v>
      </c>
      <c r="B91" s="32" t="s">
        <v>328</v>
      </c>
      <c r="C91" s="29">
        <v>14</v>
      </c>
      <c r="D91" s="64" t="s">
        <v>6</v>
      </c>
      <c r="E91" s="79">
        <v>50</v>
      </c>
      <c r="F91" s="79">
        <f t="shared" ref="F91:F94" si="20">C91*E91</f>
        <v>700</v>
      </c>
      <c r="G91" s="243"/>
      <c r="H91" s="262">
        <f t="shared" si="16"/>
        <v>1195.8333333333333</v>
      </c>
      <c r="I91" s="262">
        <f t="shared" si="13"/>
        <v>700</v>
      </c>
      <c r="J91" s="262">
        <f t="shared" si="14"/>
        <v>8120</v>
      </c>
      <c r="K91" s="180">
        <v>75</v>
      </c>
      <c r="L91" s="201">
        <v>1050</v>
      </c>
      <c r="M91" s="212">
        <v>75</v>
      </c>
      <c r="N91" s="201">
        <v>1050</v>
      </c>
      <c r="O91" s="212">
        <v>175</v>
      </c>
      <c r="P91" s="201">
        <v>2450</v>
      </c>
      <c r="Q91" s="212">
        <v>580</v>
      </c>
      <c r="R91" s="201">
        <v>8120</v>
      </c>
      <c r="S91" s="212">
        <v>200</v>
      </c>
      <c r="T91" s="201">
        <v>2800</v>
      </c>
      <c r="U91" s="212">
        <v>150</v>
      </c>
      <c r="V91" s="201">
        <v>2100</v>
      </c>
      <c r="W91" s="212">
        <v>50</v>
      </c>
      <c r="X91" s="201">
        <v>700</v>
      </c>
      <c r="Y91" s="212">
        <v>75</v>
      </c>
      <c r="Z91" s="201">
        <v>1050</v>
      </c>
      <c r="AA91" s="126">
        <v>55</v>
      </c>
      <c r="AB91" s="157">
        <v>770</v>
      </c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  <c r="IT91" s="58"/>
      <c r="IU91" s="58"/>
      <c r="IV91" s="58"/>
      <c r="IW91" s="58"/>
      <c r="IX91" s="58"/>
      <c r="IY91" s="58"/>
      <c r="IZ91" s="58"/>
      <c r="JA91" s="58"/>
      <c r="JB91" s="58"/>
      <c r="JC91" s="58"/>
      <c r="JD91" s="58"/>
      <c r="JE91" s="58"/>
      <c r="JF91" s="58"/>
      <c r="JG91" s="58"/>
      <c r="JH91" s="58"/>
      <c r="JI91" s="58"/>
      <c r="JJ91" s="58"/>
      <c r="JK91" s="58"/>
      <c r="JL91" s="58"/>
      <c r="JM91" s="58"/>
      <c r="JN91" s="58"/>
      <c r="JO91" s="58"/>
      <c r="JP91" s="58"/>
      <c r="JQ91" s="58"/>
      <c r="JR91" s="58"/>
      <c r="JS91" s="58"/>
      <c r="JT91" s="58"/>
      <c r="JU91" s="58"/>
      <c r="JV91" s="58"/>
      <c r="JW91" s="58"/>
      <c r="JX91" s="58"/>
      <c r="JY91" s="58"/>
      <c r="JZ91" s="58"/>
      <c r="KA91" s="58"/>
      <c r="KB91" s="58"/>
      <c r="KC91" s="58"/>
      <c r="KD91" s="58"/>
      <c r="KE91" s="58"/>
      <c r="KF91" s="58"/>
      <c r="KG91" s="58"/>
      <c r="KH91" s="58"/>
      <c r="KI91" s="58"/>
      <c r="KJ91" s="58"/>
      <c r="KK91" s="58"/>
      <c r="KL91" s="58"/>
      <c r="KM91" s="58"/>
      <c r="KN91" s="58"/>
      <c r="KO91" s="58"/>
      <c r="KP91" s="58"/>
      <c r="KQ91" s="58"/>
      <c r="KR91" s="58"/>
      <c r="KS91" s="58"/>
      <c r="KT91" s="58"/>
      <c r="KU91" s="58"/>
      <c r="KV91" s="58"/>
      <c r="KW91" s="58"/>
      <c r="KX91" s="58"/>
      <c r="KY91" s="58"/>
      <c r="KZ91" s="58"/>
      <c r="LA91" s="58"/>
      <c r="LB91" s="58"/>
      <c r="LC91" s="58"/>
      <c r="LD91" s="58"/>
    </row>
    <row r="92" spans="1:316" s="9" customFormat="1" x14ac:dyDescent="0.2">
      <c r="A92" s="134" t="s">
        <v>127</v>
      </c>
      <c r="B92" s="32" t="s">
        <v>345</v>
      </c>
      <c r="C92" s="29">
        <v>321</v>
      </c>
      <c r="D92" s="64" t="s">
        <v>4</v>
      </c>
      <c r="E92" s="79">
        <v>60</v>
      </c>
      <c r="F92" s="79">
        <f t="shared" si="20"/>
        <v>19260</v>
      </c>
      <c r="G92" s="240"/>
      <c r="H92" s="262">
        <f t="shared" si="16"/>
        <v>6887.2222222222226</v>
      </c>
      <c r="I92" s="262">
        <f t="shared" si="13"/>
        <v>10272</v>
      </c>
      <c r="J92" s="262">
        <f t="shared" si="14"/>
        <v>20865</v>
      </c>
      <c r="K92" s="180">
        <v>38</v>
      </c>
      <c r="L92" s="197">
        <v>12198</v>
      </c>
      <c r="M92" s="208">
        <v>35</v>
      </c>
      <c r="N92" s="201">
        <v>11235</v>
      </c>
      <c r="O92" s="212">
        <v>65</v>
      </c>
      <c r="P92" s="201">
        <v>20865</v>
      </c>
      <c r="Q92" s="212">
        <v>32</v>
      </c>
      <c r="R92" s="201">
        <v>10272</v>
      </c>
      <c r="S92" s="212">
        <v>50</v>
      </c>
      <c r="T92" s="201">
        <v>16050</v>
      </c>
      <c r="U92" s="212">
        <v>40</v>
      </c>
      <c r="V92" s="201">
        <v>12840</v>
      </c>
      <c r="W92" s="212">
        <v>50</v>
      </c>
      <c r="X92" s="201">
        <v>16050</v>
      </c>
      <c r="Y92" s="212">
        <v>35</v>
      </c>
      <c r="Z92" s="201">
        <v>11235</v>
      </c>
      <c r="AA92" s="126">
        <v>40</v>
      </c>
      <c r="AB92" s="157">
        <v>12840</v>
      </c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  <c r="IS92" s="58"/>
      <c r="IT92" s="58"/>
      <c r="IU92" s="58"/>
      <c r="IV92" s="58"/>
      <c r="IW92" s="58"/>
      <c r="IX92" s="58"/>
      <c r="IY92" s="58"/>
      <c r="IZ92" s="58"/>
      <c r="JA92" s="58"/>
      <c r="JB92" s="58"/>
      <c r="JC92" s="58"/>
      <c r="JD92" s="58"/>
      <c r="JE92" s="58"/>
      <c r="JF92" s="58"/>
      <c r="JG92" s="58"/>
      <c r="JH92" s="58"/>
      <c r="JI92" s="58"/>
      <c r="JJ92" s="58"/>
      <c r="JK92" s="58"/>
      <c r="JL92" s="58"/>
      <c r="JM92" s="58"/>
      <c r="JN92" s="58"/>
      <c r="JO92" s="58"/>
      <c r="JP92" s="58"/>
      <c r="JQ92" s="58"/>
      <c r="JR92" s="58"/>
      <c r="JS92" s="58"/>
      <c r="JT92" s="58"/>
      <c r="JU92" s="58"/>
      <c r="JV92" s="58"/>
      <c r="JW92" s="58"/>
      <c r="JX92" s="58"/>
      <c r="JY92" s="58"/>
      <c r="JZ92" s="58"/>
      <c r="KA92" s="58"/>
      <c r="KB92" s="58"/>
      <c r="KC92" s="58"/>
      <c r="KD92" s="58"/>
      <c r="KE92" s="58"/>
      <c r="KF92" s="58"/>
      <c r="KG92" s="58"/>
      <c r="KH92" s="58"/>
      <c r="KI92" s="58"/>
      <c r="KJ92" s="58"/>
      <c r="KK92" s="58"/>
      <c r="KL92" s="58"/>
      <c r="KM92" s="58"/>
      <c r="KN92" s="58"/>
      <c r="KO92" s="58"/>
      <c r="KP92" s="58"/>
      <c r="KQ92" s="58"/>
      <c r="KR92" s="58"/>
      <c r="KS92" s="58"/>
      <c r="KT92" s="58"/>
      <c r="KU92" s="58"/>
      <c r="KV92" s="58"/>
      <c r="KW92" s="58"/>
      <c r="KX92" s="58"/>
      <c r="KY92" s="58"/>
      <c r="KZ92" s="58"/>
      <c r="LA92" s="58"/>
      <c r="LB92" s="58"/>
      <c r="LC92" s="58"/>
      <c r="LD92" s="58"/>
    </row>
    <row r="93" spans="1:316" s="9" customFormat="1" x14ac:dyDescent="0.2">
      <c r="A93" s="134" t="s">
        <v>128</v>
      </c>
      <c r="B93" s="32" t="s">
        <v>111</v>
      </c>
      <c r="C93" s="29">
        <v>18</v>
      </c>
      <c r="D93" s="64" t="s">
        <v>4</v>
      </c>
      <c r="E93" s="79">
        <v>50</v>
      </c>
      <c r="F93" s="79">
        <f t="shared" si="20"/>
        <v>900</v>
      </c>
      <c r="G93" s="240"/>
      <c r="H93" s="262">
        <f t="shared" si="16"/>
        <v>771.61111111111109</v>
      </c>
      <c r="I93" s="262">
        <f t="shared" si="13"/>
        <v>648</v>
      </c>
      <c r="J93" s="262">
        <f t="shared" si="14"/>
        <v>5400</v>
      </c>
      <c r="K93" s="180">
        <v>45</v>
      </c>
      <c r="L93" s="197">
        <v>810</v>
      </c>
      <c r="M93" s="208">
        <v>40</v>
      </c>
      <c r="N93" s="201">
        <v>720</v>
      </c>
      <c r="O93" s="212">
        <v>85</v>
      </c>
      <c r="P93" s="201">
        <v>1530</v>
      </c>
      <c r="Q93" s="212">
        <v>36</v>
      </c>
      <c r="R93" s="201">
        <v>648</v>
      </c>
      <c r="S93" s="212">
        <v>90</v>
      </c>
      <c r="T93" s="201">
        <v>1620</v>
      </c>
      <c r="U93" s="212">
        <v>40</v>
      </c>
      <c r="V93" s="201">
        <v>720</v>
      </c>
      <c r="W93" s="212">
        <v>300</v>
      </c>
      <c r="X93" s="201">
        <v>5400</v>
      </c>
      <c r="Y93" s="212">
        <v>40</v>
      </c>
      <c r="Z93" s="201">
        <v>720</v>
      </c>
      <c r="AA93" s="126">
        <v>55</v>
      </c>
      <c r="AB93" s="157">
        <v>990</v>
      </c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  <c r="IT93" s="58"/>
      <c r="IU93" s="58"/>
      <c r="IV93" s="58"/>
      <c r="IW93" s="58"/>
      <c r="IX93" s="58"/>
      <c r="IY93" s="58"/>
      <c r="IZ93" s="58"/>
      <c r="JA93" s="58"/>
      <c r="JB93" s="58"/>
      <c r="JC93" s="58"/>
      <c r="JD93" s="58"/>
      <c r="JE93" s="58"/>
      <c r="JF93" s="58"/>
      <c r="JG93" s="58"/>
      <c r="JH93" s="58"/>
      <c r="JI93" s="58"/>
      <c r="JJ93" s="58"/>
      <c r="JK93" s="58"/>
      <c r="JL93" s="58"/>
      <c r="JM93" s="58"/>
      <c r="JN93" s="58"/>
      <c r="JO93" s="58"/>
      <c r="JP93" s="58"/>
      <c r="JQ93" s="58"/>
      <c r="JR93" s="58"/>
      <c r="JS93" s="58"/>
      <c r="JT93" s="58"/>
      <c r="JU93" s="58"/>
      <c r="JV93" s="58"/>
      <c r="JW93" s="58"/>
      <c r="JX93" s="58"/>
      <c r="JY93" s="58"/>
      <c r="JZ93" s="58"/>
      <c r="KA93" s="58"/>
      <c r="KB93" s="58"/>
      <c r="KC93" s="58"/>
      <c r="KD93" s="58"/>
      <c r="KE93" s="58"/>
      <c r="KF93" s="58"/>
      <c r="KG93" s="58"/>
      <c r="KH93" s="58"/>
      <c r="KI93" s="58"/>
      <c r="KJ93" s="58"/>
      <c r="KK93" s="58"/>
      <c r="KL93" s="58"/>
      <c r="KM93" s="58"/>
      <c r="KN93" s="58"/>
      <c r="KO93" s="58"/>
      <c r="KP93" s="58"/>
      <c r="KQ93" s="58"/>
      <c r="KR93" s="58"/>
      <c r="KS93" s="58"/>
      <c r="KT93" s="58"/>
      <c r="KU93" s="58"/>
      <c r="KV93" s="58"/>
      <c r="KW93" s="58"/>
      <c r="KX93" s="58"/>
      <c r="KY93" s="58"/>
      <c r="KZ93" s="58"/>
      <c r="LA93" s="58"/>
      <c r="LB93" s="58"/>
      <c r="LC93" s="58"/>
      <c r="LD93" s="58"/>
    </row>
    <row r="94" spans="1:316" s="9" customFormat="1" x14ac:dyDescent="0.2">
      <c r="A94" s="134" t="s">
        <v>129</v>
      </c>
      <c r="B94" s="32" t="s">
        <v>131</v>
      </c>
      <c r="C94" s="29">
        <v>4.5</v>
      </c>
      <c r="D94" s="64" t="s">
        <v>4</v>
      </c>
      <c r="E94" s="79">
        <v>80</v>
      </c>
      <c r="F94" s="79">
        <f t="shared" si="20"/>
        <v>360</v>
      </c>
      <c r="G94" s="240"/>
      <c r="H94" s="262">
        <f t="shared" si="16"/>
        <v>474.33333333333331</v>
      </c>
      <c r="I94" s="262">
        <f t="shared" si="13"/>
        <v>175</v>
      </c>
      <c r="J94" s="262">
        <f t="shared" si="14"/>
        <v>1250</v>
      </c>
      <c r="K94" s="180">
        <v>250</v>
      </c>
      <c r="L94" s="197">
        <v>1250</v>
      </c>
      <c r="M94" s="208">
        <v>200</v>
      </c>
      <c r="N94" s="201">
        <v>1000</v>
      </c>
      <c r="O94" s="212">
        <v>88</v>
      </c>
      <c r="P94" s="201">
        <v>440</v>
      </c>
      <c r="Q94" s="212">
        <v>35</v>
      </c>
      <c r="R94" s="201">
        <v>175</v>
      </c>
      <c r="S94" s="212">
        <v>200</v>
      </c>
      <c r="T94" s="201">
        <v>1000</v>
      </c>
      <c r="U94" s="212">
        <v>150</v>
      </c>
      <c r="V94" s="201">
        <v>750</v>
      </c>
      <c r="W94" s="212">
        <v>100</v>
      </c>
      <c r="X94" s="201">
        <v>500</v>
      </c>
      <c r="Y94" s="212">
        <v>200</v>
      </c>
      <c r="Z94" s="201">
        <v>1000</v>
      </c>
      <c r="AA94" s="126">
        <v>200</v>
      </c>
      <c r="AB94" s="157">
        <v>1000</v>
      </c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  <c r="IT94" s="58"/>
      <c r="IU94" s="58"/>
      <c r="IV94" s="58"/>
      <c r="IW94" s="58"/>
      <c r="IX94" s="58"/>
      <c r="IY94" s="58"/>
      <c r="IZ94" s="58"/>
      <c r="JA94" s="58"/>
      <c r="JB94" s="58"/>
      <c r="JC94" s="58"/>
      <c r="JD94" s="58"/>
      <c r="JE94" s="58"/>
      <c r="JF94" s="58"/>
      <c r="JG94" s="58"/>
      <c r="JH94" s="58"/>
      <c r="JI94" s="58"/>
      <c r="JJ94" s="58"/>
      <c r="JK94" s="58"/>
      <c r="JL94" s="58"/>
      <c r="JM94" s="58"/>
      <c r="JN94" s="58"/>
      <c r="JO94" s="58"/>
      <c r="JP94" s="58"/>
      <c r="JQ94" s="58"/>
      <c r="JR94" s="58"/>
      <c r="JS94" s="58"/>
      <c r="JT94" s="58"/>
      <c r="JU94" s="58"/>
      <c r="JV94" s="58"/>
      <c r="JW94" s="58"/>
      <c r="JX94" s="58"/>
      <c r="JY94" s="58"/>
      <c r="JZ94" s="58"/>
      <c r="KA94" s="58"/>
      <c r="KB94" s="58"/>
      <c r="KC94" s="58"/>
      <c r="KD94" s="58"/>
      <c r="KE94" s="58"/>
      <c r="KF94" s="58"/>
      <c r="KG94" s="58"/>
      <c r="KH94" s="58"/>
      <c r="KI94" s="58"/>
      <c r="KJ94" s="58"/>
      <c r="KK94" s="58"/>
      <c r="KL94" s="58"/>
      <c r="KM94" s="58"/>
      <c r="KN94" s="58"/>
      <c r="KO94" s="58"/>
      <c r="KP94" s="58"/>
      <c r="KQ94" s="58"/>
      <c r="KR94" s="58"/>
      <c r="KS94" s="58"/>
      <c r="KT94" s="58"/>
      <c r="KU94" s="58"/>
      <c r="KV94" s="58"/>
      <c r="KW94" s="58"/>
      <c r="KX94" s="58"/>
      <c r="KY94" s="58"/>
      <c r="KZ94" s="58"/>
      <c r="LA94" s="58"/>
      <c r="LB94" s="58"/>
      <c r="LC94" s="58"/>
      <c r="LD94" s="58"/>
    </row>
    <row r="95" spans="1:316" s="58" customFormat="1" x14ac:dyDescent="0.2">
      <c r="A95" s="139" t="s">
        <v>130</v>
      </c>
      <c r="B95" s="68" t="s">
        <v>372</v>
      </c>
      <c r="C95" s="102">
        <v>1</v>
      </c>
      <c r="D95" s="67" t="s">
        <v>8</v>
      </c>
      <c r="E95" s="101">
        <v>9664</v>
      </c>
      <c r="F95" s="121">
        <v>9664</v>
      </c>
      <c r="G95" s="240"/>
      <c r="H95" s="262">
        <f t="shared" si="16"/>
        <v>9000</v>
      </c>
      <c r="I95" s="262">
        <f t="shared" si="13"/>
        <v>2000</v>
      </c>
      <c r="J95" s="262">
        <f t="shared" si="14"/>
        <v>20000</v>
      </c>
      <c r="K95" s="180">
        <v>2500</v>
      </c>
      <c r="L95" s="197">
        <v>2500</v>
      </c>
      <c r="M95" s="208">
        <v>7500</v>
      </c>
      <c r="N95" s="201">
        <v>7500</v>
      </c>
      <c r="O95" s="212">
        <v>8500</v>
      </c>
      <c r="P95" s="201">
        <v>8500</v>
      </c>
      <c r="Q95" s="212">
        <v>8500</v>
      </c>
      <c r="R95" s="201">
        <v>8500</v>
      </c>
      <c r="S95" s="212">
        <v>2000</v>
      </c>
      <c r="T95" s="201">
        <v>2000</v>
      </c>
      <c r="U95" s="212">
        <v>20000</v>
      </c>
      <c r="V95" s="201">
        <v>20000</v>
      </c>
      <c r="W95" s="212">
        <v>12000</v>
      </c>
      <c r="X95" s="201">
        <v>12000</v>
      </c>
      <c r="Y95" s="212">
        <v>5000</v>
      </c>
      <c r="Z95" s="201">
        <v>5000</v>
      </c>
      <c r="AA95" s="126">
        <v>15000</v>
      </c>
      <c r="AB95" s="157">
        <v>15000</v>
      </c>
    </row>
    <row r="96" spans="1:316" s="58" customFormat="1" x14ac:dyDescent="0.2">
      <c r="A96" s="134" t="s">
        <v>388</v>
      </c>
      <c r="B96" s="117" t="s">
        <v>387</v>
      </c>
      <c r="C96" s="29">
        <v>1</v>
      </c>
      <c r="D96" s="64" t="s">
        <v>8</v>
      </c>
      <c r="E96" s="122">
        <v>5000</v>
      </c>
      <c r="F96" s="79">
        <f>C96*E96</f>
        <v>5000</v>
      </c>
      <c r="G96" s="240"/>
      <c r="H96" s="262">
        <f t="shared" si="16"/>
        <v>4966.666666666667</v>
      </c>
      <c r="I96" s="262">
        <f t="shared" si="13"/>
        <v>1000</v>
      </c>
      <c r="J96" s="262">
        <f t="shared" si="14"/>
        <v>15000</v>
      </c>
      <c r="K96" s="180">
        <v>7500</v>
      </c>
      <c r="L96" s="197">
        <v>7500</v>
      </c>
      <c r="M96" s="208">
        <v>1000</v>
      </c>
      <c r="N96" s="201">
        <v>1000</v>
      </c>
      <c r="O96" s="212">
        <v>4200</v>
      </c>
      <c r="P96" s="201">
        <v>4200</v>
      </c>
      <c r="Q96" s="212">
        <v>15000</v>
      </c>
      <c r="R96" s="201">
        <v>15000</v>
      </c>
      <c r="S96" s="212">
        <v>5000</v>
      </c>
      <c r="T96" s="201">
        <v>5000</v>
      </c>
      <c r="U96" s="212">
        <v>2000</v>
      </c>
      <c r="V96" s="201">
        <v>2000</v>
      </c>
      <c r="W96" s="212">
        <v>3000</v>
      </c>
      <c r="X96" s="201">
        <v>3000</v>
      </c>
      <c r="Y96" s="212">
        <v>4000</v>
      </c>
      <c r="Z96" s="201">
        <v>4000</v>
      </c>
      <c r="AA96" s="126">
        <v>3000</v>
      </c>
      <c r="AB96" s="157">
        <v>3000</v>
      </c>
    </row>
    <row r="97" spans="1:316" s="58" customFormat="1" x14ac:dyDescent="0.2">
      <c r="A97" s="134" t="s">
        <v>386</v>
      </c>
      <c r="B97" s="117" t="s">
        <v>406</v>
      </c>
      <c r="C97" s="29"/>
      <c r="D97" s="64" t="s">
        <v>6</v>
      </c>
      <c r="E97" s="122"/>
      <c r="F97" s="79"/>
      <c r="G97" s="240"/>
      <c r="H97" s="262"/>
      <c r="I97" s="262"/>
      <c r="J97" s="262"/>
      <c r="K97" s="180"/>
      <c r="L97" s="197"/>
      <c r="M97" s="208"/>
      <c r="N97" s="201"/>
      <c r="O97" s="212"/>
      <c r="P97" s="201"/>
      <c r="Q97" s="212"/>
      <c r="R97" s="201"/>
      <c r="S97" s="212"/>
      <c r="T97" s="201"/>
      <c r="U97" s="212"/>
      <c r="V97" s="201"/>
      <c r="W97" s="212"/>
      <c r="X97" s="201"/>
      <c r="Y97" s="212"/>
      <c r="Z97" s="201"/>
      <c r="AA97" s="126"/>
      <c r="AB97" s="157"/>
    </row>
    <row r="98" spans="1:316" s="9" customFormat="1" x14ac:dyDescent="0.2">
      <c r="A98" s="134"/>
      <c r="B98" s="55" t="s">
        <v>27</v>
      </c>
      <c r="C98" s="65"/>
      <c r="D98" s="64"/>
      <c r="E98" s="81"/>
      <c r="F98" s="79"/>
      <c r="G98" s="239">
        <f>F90+F91+F92+F93+F94+F95+F96</f>
        <v>309349</v>
      </c>
      <c r="H98" s="262">
        <f t="shared" si="16"/>
        <v>357293.72222222225</v>
      </c>
      <c r="I98" s="262">
        <f t="shared" si="13"/>
        <v>215910</v>
      </c>
      <c r="J98" s="262">
        <f t="shared" si="14"/>
        <v>585340</v>
      </c>
      <c r="K98" s="180"/>
      <c r="L98" s="200">
        <f>SUM(L90:L97)</f>
        <v>389928</v>
      </c>
      <c r="M98" s="210"/>
      <c r="N98" s="200">
        <f>SUM(N90:N97)</f>
        <v>244315.5</v>
      </c>
      <c r="O98" s="210"/>
      <c r="P98" s="200">
        <f>SUM(P90:P97)</f>
        <v>311450</v>
      </c>
      <c r="Q98" s="210"/>
      <c r="R98" s="199">
        <f>SUM(R90:R97)</f>
        <v>407335</v>
      </c>
      <c r="S98" s="210"/>
      <c r="T98" s="200">
        <f>SUM(T90:T97)</f>
        <v>271470</v>
      </c>
      <c r="U98" s="210"/>
      <c r="V98" s="199">
        <f>SUM(V90:V97)</f>
        <v>585340</v>
      </c>
      <c r="W98" s="210"/>
      <c r="X98" s="200">
        <f>SUM(X90:X97)</f>
        <v>341500</v>
      </c>
      <c r="Y98" s="210"/>
      <c r="Z98" s="199">
        <f>SUM(Z90:Z97)</f>
        <v>448395</v>
      </c>
      <c r="AA98" s="127"/>
      <c r="AB98" s="159">
        <f>SUM(AB90:AB97)</f>
        <v>215910</v>
      </c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  <c r="IT98" s="58"/>
      <c r="IU98" s="58"/>
      <c r="IV98" s="58"/>
      <c r="IW98" s="58"/>
      <c r="IX98" s="58"/>
      <c r="IY98" s="58"/>
      <c r="IZ98" s="58"/>
      <c r="JA98" s="58"/>
      <c r="JB98" s="58"/>
      <c r="JC98" s="58"/>
      <c r="JD98" s="58"/>
      <c r="JE98" s="58"/>
      <c r="JF98" s="58"/>
      <c r="JG98" s="58"/>
      <c r="JH98" s="58"/>
      <c r="JI98" s="58"/>
      <c r="JJ98" s="58"/>
      <c r="JK98" s="58"/>
      <c r="JL98" s="58"/>
      <c r="JM98" s="58"/>
      <c r="JN98" s="58"/>
      <c r="JO98" s="58"/>
      <c r="JP98" s="58"/>
      <c r="JQ98" s="58"/>
      <c r="JR98" s="58"/>
      <c r="JS98" s="58"/>
      <c r="JT98" s="58"/>
      <c r="JU98" s="58"/>
      <c r="JV98" s="58"/>
      <c r="JW98" s="58"/>
      <c r="JX98" s="58"/>
      <c r="JY98" s="58"/>
      <c r="JZ98" s="58"/>
      <c r="KA98" s="58"/>
      <c r="KB98" s="58"/>
      <c r="KC98" s="58"/>
      <c r="KD98" s="58"/>
      <c r="KE98" s="58"/>
      <c r="KF98" s="58"/>
      <c r="KG98" s="58"/>
      <c r="KH98" s="58"/>
      <c r="KI98" s="58"/>
      <c r="KJ98" s="58"/>
      <c r="KK98" s="58"/>
      <c r="KL98" s="58"/>
      <c r="KM98" s="58"/>
      <c r="KN98" s="58"/>
      <c r="KO98" s="58"/>
      <c r="KP98" s="58"/>
      <c r="KQ98" s="58"/>
      <c r="KR98" s="58"/>
      <c r="KS98" s="58"/>
      <c r="KT98" s="58"/>
      <c r="KU98" s="58"/>
      <c r="KV98" s="58"/>
      <c r="KW98" s="58"/>
      <c r="KX98" s="58"/>
      <c r="KY98" s="58"/>
      <c r="KZ98" s="58"/>
      <c r="LA98" s="58"/>
      <c r="LB98" s="58"/>
      <c r="LC98" s="58"/>
      <c r="LD98" s="58"/>
    </row>
    <row r="99" spans="1:316" s="58" customFormat="1" x14ac:dyDescent="0.2">
      <c r="A99" s="134"/>
      <c r="B99" s="55"/>
      <c r="C99" s="65"/>
      <c r="D99" s="64"/>
      <c r="E99" s="81"/>
      <c r="F99" s="79"/>
      <c r="G99" s="239"/>
      <c r="H99" s="262"/>
      <c r="I99" s="262"/>
      <c r="J99" s="262"/>
      <c r="K99" s="180"/>
      <c r="L99" s="197"/>
      <c r="M99" s="208"/>
      <c r="N99" s="201"/>
      <c r="O99" s="212"/>
      <c r="P99" s="201"/>
      <c r="Q99" s="212"/>
      <c r="R99" s="201"/>
      <c r="S99" s="212"/>
      <c r="T99" s="201"/>
      <c r="U99" s="212"/>
      <c r="V99" s="201"/>
      <c r="W99" s="212"/>
      <c r="X99" s="201"/>
      <c r="Y99" s="212"/>
      <c r="Z99" s="201"/>
      <c r="AA99" s="126"/>
      <c r="AB99" s="157"/>
    </row>
    <row r="100" spans="1:316" s="58" customFormat="1" ht="13.5" thickBot="1" x14ac:dyDescent="0.25">
      <c r="A100" s="133" t="s">
        <v>347</v>
      </c>
      <c r="B100" s="33" t="s">
        <v>348</v>
      </c>
      <c r="C100" s="24"/>
      <c r="D100" s="24"/>
      <c r="E100" s="78"/>
      <c r="F100" s="78"/>
      <c r="G100" s="247"/>
      <c r="H100" s="262"/>
      <c r="I100" s="262"/>
      <c r="J100" s="262"/>
      <c r="K100" s="183"/>
      <c r="L100" s="197"/>
      <c r="M100" s="208"/>
      <c r="N100" s="201"/>
      <c r="O100" s="212"/>
      <c r="P100" s="201"/>
      <c r="Q100" s="212"/>
      <c r="R100" s="201"/>
      <c r="S100" s="212"/>
      <c r="T100" s="201"/>
      <c r="U100" s="212"/>
      <c r="V100" s="201"/>
      <c r="W100" s="212"/>
      <c r="X100" s="201"/>
      <c r="Y100" s="212"/>
      <c r="Z100" s="201"/>
      <c r="AA100" s="126"/>
      <c r="AB100" s="157"/>
    </row>
    <row r="101" spans="1:316" s="58" customFormat="1" x14ac:dyDescent="0.2">
      <c r="A101" s="134" t="s">
        <v>26</v>
      </c>
      <c r="B101" s="32" t="s">
        <v>349</v>
      </c>
      <c r="C101" s="29">
        <v>191</v>
      </c>
      <c r="D101" s="64" t="s">
        <v>16</v>
      </c>
      <c r="E101" s="79">
        <v>40</v>
      </c>
      <c r="F101" s="79">
        <f t="shared" ref="F101" si="21">C101*E101</f>
        <v>7640</v>
      </c>
      <c r="G101" s="240"/>
      <c r="H101" s="262">
        <f t="shared" si="16"/>
        <v>5610.666666666667</v>
      </c>
      <c r="I101" s="262">
        <f t="shared" si="13"/>
        <v>5730</v>
      </c>
      <c r="J101" s="262">
        <f t="shared" si="14"/>
        <v>47750</v>
      </c>
      <c r="K101" s="180">
        <v>35</v>
      </c>
      <c r="L101" s="197">
        <v>6685</v>
      </c>
      <c r="M101" s="208">
        <v>33</v>
      </c>
      <c r="N101" s="201">
        <v>6303</v>
      </c>
      <c r="O101" s="212">
        <v>35</v>
      </c>
      <c r="P101" s="201">
        <v>6685</v>
      </c>
      <c r="Q101" s="212">
        <v>33</v>
      </c>
      <c r="R101" s="201">
        <v>6303</v>
      </c>
      <c r="S101" s="212">
        <v>30</v>
      </c>
      <c r="T101" s="201">
        <v>5730</v>
      </c>
      <c r="U101" s="212">
        <v>30</v>
      </c>
      <c r="V101" s="201">
        <v>5730</v>
      </c>
      <c r="W101" s="212">
        <v>250</v>
      </c>
      <c r="X101" s="201">
        <v>47750</v>
      </c>
      <c r="Y101" s="212">
        <v>30</v>
      </c>
      <c r="Z101" s="201">
        <v>5730</v>
      </c>
      <c r="AA101" s="126">
        <v>50</v>
      </c>
      <c r="AB101" s="157">
        <v>9550</v>
      </c>
    </row>
    <row r="102" spans="1:316" s="58" customFormat="1" x14ac:dyDescent="0.2">
      <c r="A102" s="134"/>
      <c r="B102" s="55" t="s">
        <v>350</v>
      </c>
      <c r="C102" s="65"/>
      <c r="D102" s="64"/>
      <c r="E102" s="81"/>
      <c r="F102" s="79"/>
      <c r="G102" s="239">
        <f>SUM(F101)</f>
        <v>7640</v>
      </c>
      <c r="H102" s="262">
        <f t="shared" si="16"/>
        <v>11162.888888888889</v>
      </c>
      <c r="I102" s="262">
        <f t="shared" si="13"/>
        <v>5730</v>
      </c>
      <c r="J102" s="262">
        <f t="shared" si="14"/>
        <v>47750</v>
      </c>
      <c r="K102" s="180"/>
      <c r="L102" s="200">
        <f>SUM(L101)</f>
        <v>6685</v>
      </c>
      <c r="M102" s="210"/>
      <c r="N102" s="200">
        <f t="shared" ref="N102:AB102" si="22">SUM(N101)</f>
        <v>6303</v>
      </c>
      <c r="O102" s="210"/>
      <c r="P102" s="200">
        <f t="shared" si="22"/>
        <v>6685</v>
      </c>
      <c r="Q102" s="210"/>
      <c r="R102" s="200">
        <f t="shared" si="22"/>
        <v>6303</v>
      </c>
      <c r="S102" s="210"/>
      <c r="T102" s="200">
        <f t="shared" si="22"/>
        <v>5730</v>
      </c>
      <c r="U102" s="210"/>
      <c r="V102" s="200">
        <f t="shared" si="22"/>
        <v>5730</v>
      </c>
      <c r="W102" s="210"/>
      <c r="X102" s="199">
        <f t="shared" si="22"/>
        <v>47750</v>
      </c>
      <c r="Y102" s="210"/>
      <c r="Z102" s="200">
        <f t="shared" si="22"/>
        <v>5730</v>
      </c>
      <c r="AA102" s="127"/>
      <c r="AB102" s="159">
        <f t="shared" si="22"/>
        <v>9550</v>
      </c>
    </row>
    <row r="103" spans="1:316" s="9" customFormat="1" x14ac:dyDescent="0.2">
      <c r="A103" s="137"/>
      <c r="B103" s="55"/>
      <c r="C103" s="65"/>
      <c r="D103" s="64"/>
      <c r="E103" s="81"/>
      <c r="F103" s="79"/>
      <c r="G103" s="239"/>
      <c r="H103" s="262"/>
      <c r="I103" s="262"/>
      <c r="J103" s="262"/>
      <c r="K103" s="180"/>
      <c r="L103" s="197"/>
      <c r="M103" s="208"/>
      <c r="N103" s="201"/>
      <c r="O103" s="212"/>
      <c r="P103" s="201"/>
      <c r="Q103" s="212"/>
      <c r="R103" s="201"/>
      <c r="S103" s="212"/>
      <c r="T103" s="201"/>
      <c r="U103" s="212"/>
      <c r="V103" s="201"/>
      <c r="W103" s="212"/>
      <c r="X103" s="201"/>
      <c r="Y103" s="212"/>
      <c r="Z103" s="201"/>
      <c r="AA103" s="126"/>
      <c r="AB103" s="157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  <c r="IT103" s="58"/>
      <c r="IU103" s="58"/>
      <c r="IV103" s="58"/>
      <c r="IW103" s="58"/>
      <c r="IX103" s="58"/>
      <c r="IY103" s="58"/>
      <c r="IZ103" s="58"/>
      <c r="JA103" s="58"/>
      <c r="JB103" s="58"/>
      <c r="JC103" s="58"/>
      <c r="JD103" s="58"/>
      <c r="JE103" s="58"/>
      <c r="JF103" s="58"/>
      <c r="JG103" s="58"/>
      <c r="JH103" s="58"/>
      <c r="JI103" s="58"/>
      <c r="JJ103" s="58"/>
      <c r="JK103" s="58"/>
      <c r="JL103" s="58"/>
      <c r="JM103" s="58"/>
      <c r="JN103" s="58"/>
      <c r="JO103" s="58"/>
      <c r="JP103" s="58"/>
      <c r="JQ103" s="58"/>
      <c r="JR103" s="58"/>
      <c r="JS103" s="58"/>
      <c r="JT103" s="58"/>
      <c r="JU103" s="58"/>
      <c r="JV103" s="58"/>
      <c r="JW103" s="58"/>
      <c r="JX103" s="58"/>
      <c r="JY103" s="58"/>
      <c r="JZ103" s="58"/>
      <c r="KA103" s="58"/>
      <c r="KB103" s="58"/>
      <c r="KC103" s="58"/>
      <c r="KD103" s="58"/>
      <c r="KE103" s="58"/>
      <c r="KF103" s="58"/>
      <c r="KG103" s="58"/>
      <c r="KH103" s="58"/>
      <c r="KI103" s="58"/>
      <c r="KJ103" s="58"/>
      <c r="KK103" s="58"/>
      <c r="KL103" s="58"/>
      <c r="KM103" s="58"/>
      <c r="KN103" s="58"/>
      <c r="KO103" s="58"/>
      <c r="KP103" s="58"/>
      <c r="KQ103" s="58"/>
      <c r="KR103" s="58"/>
      <c r="KS103" s="58"/>
      <c r="KT103" s="58"/>
      <c r="KU103" s="58"/>
      <c r="KV103" s="58"/>
      <c r="KW103" s="58"/>
      <c r="KX103" s="58"/>
      <c r="KY103" s="58"/>
      <c r="KZ103" s="58"/>
      <c r="LA103" s="58"/>
      <c r="LB103" s="58"/>
      <c r="LC103" s="58"/>
      <c r="LD103" s="58"/>
    </row>
    <row r="104" spans="1:316" s="9" customFormat="1" ht="13.5" thickBot="1" x14ac:dyDescent="0.25">
      <c r="A104" s="133" t="s">
        <v>178</v>
      </c>
      <c r="B104" s="33" t="s">
        <v>374</v>
      </c>
      <c r="C104" s="24"/>
      <c r="D104" s="24"/>
      <c r="E104" s="78"/>
      <c r="F104" s="78"/>
      <c r="G104" s="238"/>
      <c r="H104" s="262"/>
      <c r="I104" s="262"/>
      <c r="J104" s="262"/>
      <c r="K104" s="180"/>
      <c r="L104" s="197"/>
      <c r="M104" s="208"/>
      <c r="N104" s="201"/>
      <c r="O104" s="212"/>
      <c r="P104" s="201"/>
      <c r="Q104" s="212"/>
      <c r="R104" s="201"/>
      <c r="S104" s="212"/>
      <c r="T104" s="201"/>
      <c r="U104" s="212"/>
      <c r="V104" s="201"/>
      <c r="W104" s="212"/>
      <c r="X104" s="201"/>
      <c r="Y104" s="212"/>
      <c r="Z104" s="201"/>
      <c r="AA104" s="126"/>
      <c r="AB104" s="157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  <c r="IS104" s="58"/>
      <c r="IT104" s="58"/>
      <c r="IU104" s="58"/>
      <c r="IV104" s="58"/>
      <c r="IW104" s="58"/>
      <c r="IX104" s="58"/>
      <c r="IY104" s="58"/>
      <c r="IZ104" s="58"/>
      <c r="JA104" s="58"/>
      <c r="JB104" s="58"/>
      <c r="JC104" s="58"/>
      <c r="JD104" s="58"/>
      <c r="JE104" s="58"/>
      <c r="JF104" s="58"/>
      <c r="JG104" s="58"/>
      <c r="JH104" s="58"/>
      <c r="JI104" s="58"/>
      <c r="JJ104" s="58"/>
      <c r="JK104" s="58"/>
      <c r="JL104" s="58"/>
      <c r="JM104" s="58"/>
      <c r="JN104" s="58"/>
      <c r="JO104" s="58"/>
      <c r="JP104" s="58"/>
      <c r="JQ104" s="58"/>
      <c r="JR104" s="58"/>
      <c r="JS104" s="58"/>
      <c r="JT104" s="58"/>
      <c r="JU104" s="58"/>
      <c r="JV104" s="58"/>
      <c r="JW104" s="58"/>
      <c r="JX104" s="58"/>
      <c r="JY104" s="58"/>
      <c r="JZ104" s="58"/>
      <c r="KA104" s="58"/>
      <c r="KB104" s="58"/>
      <c r="KC104" s="58"/>
      <c r="KD104" s="58"/>
      <c r="KE104" s="58"/>
      <c r="KF104" s="58"/>
      <c r="KG104" s="58"/>
      <c r="KH104" s="58"/>
      <c r="KI104" s="58"/>
      <c r="KJ104" s="58"/>
      <c r="KK104" s="58"/>
      <c r="KL104" s="58"/>
      <c r="KM104" s="58"/>
      <c r="KN104" s="58"/>
      <c r="KO104" s="58"/>
      <c r="KP104" s="58"/>
      <c r="KQ104" s="58"/>
      <c r="KR104" s="58"/>
      <c r="KS104" s="58"/>
      <c r="KT104" s="58"/>
      <c r="KU104" s="58"/>
      <c r="KV104" s="58"/>
      <c r="KW104" s="58"/>
      <c r="KX104" s="58"/>
      <c r="KY104" s="58"/>
      <c r="KZ104" s="58"/>
      <c r="LA104" s="58"/>
      <c r="LB104" s="58"/>
      <c r="LC104" s="58"/>
      <c r="LD104" s="58"/>
    </row>
    <row r="105" spans="1:316" s="9" customFormat="1" x14ac:dyDescent="0.2">
      <c r="A105" s="134" t="s">
        <v>132</v>
      </c>
      <c r="B105" s="32" t="s">
        <v>373</v>
      </c>
      <c r="C105" s="30">
        <v>198</v>
      </c>
      <c r="D105" s="64" t="s">
        <v>6</v>
      </c>
      <c r="E105" s="79">
        <v>100</v>
      </c>
      <c r="F105" s="79">
        <f>C105*E105</f>
        <v>19800</v>
      </c>
      <c r="G105" s="241"/>
      <c r="H105" s="262">
        <f t="shared" si="16"/>
        <v>7628.333333333333</v>
      </c>
      <c r="I105" s="262">
        <f t="shared" si="13"/>
        <v>6930</v>
      </c>
      <c r="J105" s="262">
        <f t="shared" si="14"/>
        <v>31680</v>
      </c>
      <c r="K105" s="183">
        <v>65</v>
      </c>
      <c r="L105" s="204">
        <v>12870</v>
      </c>
      <c r="M105" s="216">
        <v>35</v>
      </c>
      <c r="N105" s="201">
        <v>6930</v>
      </c>
      <c r="O105" s="212">
        <v>160</v>
      </c>
      <c r="P105" s="201">
        <v>31680</v>
      </c>
      <c r="Q105" s="212">
        <v>70</v>
      </c>
      <c r="R105" s="201">
        <v>13860</v>
      </c>
      <c r="S105" s="212">
        <v>90</v>
      </c>
      <c r="T105" s="201">
        <v>17820</v>
      </c>
      <c r="U105" s="212">
        <v>40</v>
      </c>
      <c r="V105" s="201">
        <v>7920</v>
      </c>
      <c r="W105" s="212">
        <v>100</v>
      </c>
      <c r="X105" s="201">
        <v>19800</v>
      </c>
      <c r="Y105" s="212">
        <v>70</v>
      </c>
      <c r="Z105" s="201">
        <v>13860</v>
      </c>
      <c r="AA105" s="126">
        <v>60</v>
      </c>
      <c r="AB105" s="157">
        <v>11880</v>
      </c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  <c r="IS105" s="58"/>
      <c r="IT105" s="58"/>
      <c r="IU105" s="58"/>
      <c r="IV105" s="58"/>
      <c r="IW105" s="58"/>
      <c r="IX105" s="58"/>
      <c r="IY105" s="58"/>
      <c r="IZ105" s="58"/>
      <c r="JA105" s="58"/>
      <c r="JB105" s="58"/>
      <c r="JC105" s="58"/>
      <c r="JD105" s="58"/>
      <c r="JE105" s="58"/>
      <c r="JF105" s="58"/>
      <c r="JG105" s="58"/>
      <c r="JH105" s="58"/>
      <c r="JI105" s="58"/>
      <c r="JJ105" s="58"/>
      <c r="JK105" s="58"/>
      <c r="JL105" s="58"/>
      <c r="JM105" s="58"/>
      <c r="JN105" s="58"/>
      <c r="JO105" s="58"/>
      <c r="JP105" s="58"/>
      <c r="JQ105" s="58"/>
      <c r="JR105" s="58"/>
      <c r="JS105" s="58"/>
      <c r="JT105" s="58"/>
      <c r="JU105" s="58"/>
      <c r="JV105" s="58"/>
      <c r="JW105" s="58"/>
      <c r="JX105" s="58"/>
      <c r="JY105" s="58"/>
      <c r="JZ105" s="58"/>
      <c r="KA105" s="58"/>
      <c r="KB105" s="58"/>
      <c r="KC105" s="58"/>
      <c r="KD105" s="58"/>
      <c r="KE105" s="58"/>
      <c r="KF105" s="58"/>
      <c r="KG105" s="58"/>
      <c r="KH105" s="58"/>
      <c r="KI105" s="58"/>
      <c r="KJ105" s="58"/>
      <c r="KK105" s="58"/>
      <c r="KL105" s="58"/>
      <c r="KM105" s="58"/>
      <c r="KN105" s="58"/>
      <c r="KO105" s="58"/>
      <c r="KP105" s="58"/>
      <c r="KQ105" s="58"/>
      <c r="KR105" s="58"/>
      <c r="KS105" s="58"/>
      <c r="KT105" s="58"/>
      <c r="KU105" s="58"/>
      <c r="KV105" s="58"/>
      <c r="KW105" s="58"/>
      <c r="KX105" s="58"/>
      <c r="KY105" s="58"/>
      <c r="KZ105" s="58"/>
      <c r="LA105" s="58"/>
      <c r="LB105" s="58"/>
      <c r="LC105" s="58"/>
      <c r="LD105" s="58"/>
    </row>
    <row r="106" spans="1:316" s="9" customFormat="1" x14ac:dyDescent="0.2">
      <c r="A106" s="134" t="s">
        <v>133</v>
      </c>
      <c r="B106" s="32" t="s">
        <v>113</v>
      </c>
      <c r="C106" s="30">
        <v>10073</v>
      </c>
      <c r="D106" s="64" t="s">
        <v>16</v>
      </c>
      <c r="E106" s="79">
        <v>5</v>
      </c>
      <c r="F106" s="79">
        <f>C106*E106</f>
        <v>50365</v>
      </c>
      <c r="G106" s="246"/>
      <c r="H106" s="262">
        <f t="shared" si="16"/>
        <v>50370</v>
      </c>
      <c r="I106" s="262">
        <f t="shared" si="13"/>
        <v>50365</v>
      </c>
      <c r="J106" s="262">
        <f t="shared" si="14"/>
        <v>201460</v>
      </c>
      <c r="K106" s="187">
        <v>7.5</v>
      </c>
      <c r="L106" s="204">
        <v>75547.5</v>
      </c>
      <c r="M106" s="216">
        <v>5.5</v>
      </c>
      <c r="N106" s="201">
        <v>55401.5</v>
      </c>
      <c r="O106" s="212">
        <v>14</v>
      </c>
      <c r="P106" s="201">
        <v>141022</v>
      </c>
      <c r="Q106" s="212">
        <v>6</v>
      </c>
      <c r="R106" s="201">
        <v>60438</v>
      </c>
      <c r="S106" s="212">
        <v>15</v>
      </c>
      <c r="T106" s="201">
        <v>151095</v>
      </c>
      <c r="U106" s="212">
        <v>20</v>
      </c>
      <c r="V106" s="201">
        <v>201460</v>
      </c>
      <c r="W106" s="212">
        <v>5</v>
      </c>
      <c r="X106" s="201">
        <v>50365</v>
      </c>
      <c r="Y106" s="212">
        <v>10</v>
      </c>
      <c r="Z106" s="201">
        <v>100730</v>
      </c>
      <c r="AA106" s="126">
        <v>7</v>
      </c>
      <c r="AB106" s="157">
        <v>70511</v>
      </c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8"/>
      <c r="IP106" s="58"/>
      <c r="IQ106" s="58"/>
      <c r="IR106" s="58"/>
      <c r="IS106" s="58"/>
      <c r="IT106" s="58"/>
      <c r="IU106" s="58"/>
      <c r="IV106" s="58"/>
      <c r="IW106" s="58"/>
      <c r="IX106" s="58"/>
      <c r="IY106" s="58"/>
      <c r="IZ106" s="58"/>
      <c r="JA106" s="58"/>
      <c r="JB106" s="58"/>
      <c r="JC106" s="58"/>
      <c r="JD106" s="58"/>
      <c r="JE106" s="58"/>
      <c r="JF106" s="58"/>
      <c r="JG106" s="58"/>
      <c r="JH106" s="58"/>
      <c r="JI106" s="58"/>
      <c r="JJ106" s="58"/>
      <c r="JK106" s="58"/>
      <c r="JL106" s="58"/>
      <c r="JM106" s="58"/>
      <c r="JN106" s="58"/>
      <c r="JO106" s="58"/>
      <c r="JP106" s="58"/>
      <c r="JQ106" s="58"/>
      <c r="JR106" s="58"/>
      <c r="JS106" s="58"/>
      <c r="JT106" s="58"/>
      <c r="JU106" s="58"/>
      <c r="JV106" s="58"/>
      <c r="JW106" s="58"/>
      <c r="JX106" s="58"/>
      <c r="JY106" s="58"/>
      <c r="JZ106" s="58"/>
      <c r="KA106" s="58"/>
      <c r="KB106" s="58"/>
      <c r="KC106" s="58"/>
      <c r="KD106" s="58"/>
      <c r="KE106" s="58"/>
      <c r="KF106" s="58"/>
      <c r="KG106" s="58"/>
      <c r="KH106" s="58"/>
      <c r="KI106" s="58"/>
      <c r="KJ106" s="58"/>
      <c r="KK106" s="58"/>
      <c r="KL106" s="58"/>
      <c r="KM106" s="58"/>
      <c r="KN106" s="58"/>
      <c r="KO106" s="58"/>
      <c r="KP106" s="58"/>
      <c r="KQ106" s="58"/>
      <c r="KR106" s="58"/>
      <c r="KS106" s="58"/>
      <c r="KT106" s="58"/>
      <c r="KU106" s="58"/>
      <c r="KV106" s="58"/>
      <c r="KW106" s="58"/>
      <c r="KX106" s="58"/>
      <c r="KY106" s="58"/>
      <c r="KZ106" s="58"/>
      <c r="LA106" s="58"/>
      <c r="LB106" s="58"/>
      <c r="LC106" s="58"/>
      <c r="LD106" s="58"/>
    </row>
    <row r="107" spans="1:316" s="9" customFormat="1" x14ac:dyDescent="0.2">
      <c r="A107" s="134"/>
      <c r="B107" s="55" t="s">
        <v>30</v>
      </c>
      <c r="C107" s="65"/>
      <c r="D107" s="64"/>
      <c r="E107" s="81"/>
      <c r="F107" s="79"/>
      <c r="G107" s="239">
        <f>SUM(F105:F106)</f>
        <v>70165</v>
      </c>
      <c r="H107" s="262">
        <f t="shared" si="16"/>
        <v>115910</v>
      </c>
      <c r="I107" s="262">
        <f t="shared" si="13"/>
        <v>62331.5</v>
      </c>
      <c r="J107" s="262">
        <f t="shared" si="14"/>
        <v>209380</v>
      </c>
      <c r="K107" s="180"/>
      <c r="L107" s="203">
        <f>SUM(L105:L106)</f>
        <v>88417.5</v>
      </c>
      <c r="M107" s="215"/>
      <c r="N107" s="203">
        <f t="shared" ref="N107:AB107" si="23">SUM(N105:N106)</f>
        <v>62331.5</v>
      </c>
      <c r="O107" s="215"/>
      <c r="P107" s="221">
        <f t="shared" si="23"/>
        <v>172702</v>
      </c>
      <c r="Q107" s="215"/>
      <c r="R107" s="203">
        <f t="shared" si="23"/>
        <v>74298</v>
      </c>
      <c r="S107" s="215"/>
      <c r="T107" s="221">
        <f t="shared" si="23"/>
        <v>168915</v>
      </c>
      <c r="U107" s="215"/>
      <c r="V107" s="221">
        <f t="shared" si="23"/>
        <v>209380</v>
      </c>
      <c r="W107" s="215"/>
      <c r="X107" s="203">
        <f t="shared" si="23"/>
        <v>70165</v>
      </c>
      <c r="Y107" s="215"/>
      <c r="Z107" s="203">
        <f t="shared" si="23"/>
        <v>114590</v>
      </c>
      <c r="AA107" s="125"/>
      <c r="AB107" s="189">
        <f t="shared" si="23"/>
        <v>82391</v>
      </c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58"/>
      <c r="IQ107" s="58"/>
      <c r="IR107" s="58"/>
      <c r="IS107" s="58"/>
      <c r="IT107" s="58"/>
      <c r="IU107" s="58"/>
      <c r="IV107" s="58"/>
      <c r="IW107" s="58"/>
      <c r="IX107" s="58"/>
      <c r="IY107" s="58"/>
      <c r="IZ107" s="58"/>
      <c r="JA107" s="58"/>
      <c r="JB107" s="58"/>
      <c r="JC107" s="58"/>
      <c r="JD107" s="58"/>
      <c r="JE107" s="58"/>
      <c r="JF107" s="58"/>
      <c r="JG107" s="58"/>
      <c r="JH107" s="58"/>
      <c r="JI107" s="58"/>
      <c r="JJ107" s="58"/>
      <c r="JK107" s="58"/>
      <c r="JL107" s="58"/>
      <c r="JM107" s="58"/>
      <c r="JN107" s="58"/>
      <c r="JO107" s="58"/>
      <c r="JP107" s="58"/>
      <c r="JQ107" s="58"/>
      <c r="JR107" s="58"/>
      <c r="JS107" s="58"/>
      <c r="JT107" s="58"/>
      <c r="JU107" s="58"/>
      <c r="JV107" s="58"/>
      <c r="JW107" s="58"/>
      <c r="JX107" s="58"/>
      <c r="JY107" s="58"/>
      <c r="JZ107" s="58"/>
      <c r="KA107" s="58"/>
      <c r="KB107" s="58"/>
      <c r="KC107" s="58"/>
      <c r="KD107" s="58"/>
      <c r="KE107" s="58"/>
      <c r="KF107" s="58"/>
      <c r="KG107" s="58"/>
      <c r="KH107" s="58"/>
      <c r="KI107" s="58"/>
      <c r="KJ107" s="58"/>
      <c r="KK107" s="58"/>
      <c r="KL107" s="58"/>
      <c r="KM107" s="58"/>
      <c r="KN107" s="58"/>
      <c r="KO107" s="58"/>
      <c r="KP107" s="58"/>
      <c r="KQ107" s="58"/>
      <c r="KR107" s="58"/>
      <c r="KS107" s="58"/>
      <c r="KT107" s="58"/>
      <c r="KU107" s="58"/>
      <c r="KV107" s="58"/>
      <c r="KW107" s="58"/>
      <c r="KX107" s="58"/>
      <c r="KY107" s="58"/>
      <c r="KZ107" s="58"/>
      <c r="LA107" s="58"/>
      <c r="LB107" s="58"/>
      <c r="LC107" s="58"/>
      <c r="LD107" s="58"/>
    </row>
    <row r="108" spans="1:316" s="9" customFormat="1" x14ac:dyDescent="0.2">
      <c r="A108" s="134"/>
      <c r="B108" s="55"/>
      <c r="C108" s="65"/>
      <c r="D108" s="64"/>
      <c r="E108" s="81"/>
      <c r="F108" s="79"/>
      <c r="G108" s="248"/>
      <c r="H108" s="262"/>
      <c r="I108" s="262"/>
      <c r="J108" s="262"/>
      <c r="K108" s="184"/>
      <c r="L108" s="204"/>
      <c r="M108" s="216"/>
      <c r="N108" s="201"/>
      <c r="O108" s="212"/>
      <c r="P108" s="201"/>
      <c r="Q108" s="212"/>
      <c r="R108" s="201"/>
      <c r="S108" s="212"/>
      <c r="T108" s="201"/>
      <c r="U108" s="212"/>
      <c r="V108" s="201"/>
      <c r="W108" s="212"/>
      <c r="X108" s="201"/>
      <c r="Y108" s="212"/>
      <c r="Z108" s="201"/>
      <c r="AA108" s="126"/>
      <c r="AB108" s="157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58"/>
      <c r="IQ108" s="58"/>
      <c r="IR108" s="58"/>
      <c r="IS108" s="58"/>
      <c r="IT108" s="58"/>
      <c r="IU108" s="58"/>
      <c r="IV108" s="58"/>
      <c r="IW108" s="58"/>
      <c r="IX108" s="58"/>
      <c r="IY108" s="58"/>
      <c r="IZ108" s="58"/>
      <c r="JA108" s="58"/>
      <c r="JB108" s="58"/>
      <c r="JC108" s="58"/>
      <c r="JD108" s="58"/>
      <c r="JE108" s="58"/>
      <c r="JF108" s="58"/>
      <c r="JG108" s="58"/>
      <c r="JH108" s="58"/>
      <c r="JI108" s="58"/>
      <c r="JJ108" s="58"/>
      <c r="JK108" s="58"/>
      <c r="JL108" s="58"/>
      <c r="JM108" s="58"/>
      <c r="JN108" s="58"/>
      <c r="JO108" s="58"/>
      <c r="JP108" s="58"/>
      <c r="JQ108" s="58"/>
      <c r="JR108" s="58"/>
      <c r="JS108" s="58"/>
      <c r="JT108" s="58"/>
      <c r="JU108" s="58"/>
      <c r="JV108" s="58"/>
      <c r="JW108" s="58"/>
      <c r="JX108" s="58"/>
      <c r="JY108" s="58"/>
      <c r="JZ108" s="58"/>
      <c r="KA108" s="58"/>
      <c r="KB108" s="58"/>
      <c r="KC108" s="58"/>
      <c r="KD108" s="58"/>
      <c r="KE108" s="58"/>
      <c r="KF108" s="58"/>
      <c r="KG108" s="58"/>
      <c r="KH108" s="58"/>
      <c r="KI108" s="58"/>
      <c r="KJ108" s="58"/>
      <c r="KK108" s="58"/>
      <c r="KL108" s="58"/>
      <c r="KM108" s="58"/>
      <c r="KN108" s="58"/>
      <c r="KO108" s="58"/>
      <c r="KP108" s="58"/>
      <c r="KQ108" s="58"/>
      <c r="KR108" s="58"/>
      <c r="KS108" s="58"/>
      <c r="KT108" s="58"/>
      <c r="KU108" s="58"/>
      <c r="KV108" s="58"/>
      <c r="KW108" s="58"/>
      <c r="KX108" s="58"/>
      <c r="KY108" s="58"/>
      <c r="KZ108" s="58"/>
      <c r="LA108" s="58"/>
      <c r="LB108" s="58"/>
      <c r="LC108" s="58"/>
      <c r="LD108" s="58"/>
    </row>
    <row r="109" spans="1:316" s="9" customFormat="1" ht="13.5" thickBot="1" x14ac:dyDescent="0.25">
      <c r="A109" s="133" t="s">
        <v>179</v>
      </c>
      <c r="B109" s="33" t="s">
        <v>81</v>
      </c>
      <c r="C109" s="24"/>
      <c r="D109" s="24"/>
      <c r="E109" s="78"/>
      <c r="F109" s="78"/>
      <c r="G109" s="238"/>
      <c r="H109" s="262"/>
      <c r="I109" s="262"/>
      <c r="J109" s="262"/>
      <c r="K109" s="180"/>
      <c r="L109" s="197"/>
      <c r="M109" s="208"/>
      <c r="N109" s="201"/>
      <c r="O109" s="212"/>
      <c r="P109" s="201"/>
      <c r="Q109" s="212"/>
      <c r="R109" s="201"/>
      <c r="S109" s="212"/>
      <c r="T109" s="201"/>
      <c r="U109" s="212"/>
      <c r="V109" s="201"/>
      <c r="W109" s="212"/>
      <c r="X109" s="201"/>
      <c r="Y109" s="212"/>
      <c r="Z109" s="201"/>
      <c r="AA109" s="126"/>
      <c r="AB109" s="157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8"/>
      <c r="HL109" s="58"/>
      <c r="HM109" s="58"/>
      <c r="HN109" s="58"/>
      <c r="HO109" s="58"/>
      <c r="HP109" s="58"/>
      <c r="HQ109" s="58"/>
      <c r="HR109" s="58"/>
      <c r="HS109" s="58"/>
      <c r="HT109" s="58"/>
      <c r="HU109" s="58"/>
      <c r="HV109" s="58"/>
      <c r="HW109" s="58"/>
      <c r="HX109" s="58"/>
      <c r="HY109" s="58"/>
      <c r="HZ109" s="58"/>
      <c r="IA109" s="58"/>
      <c r="IB109" s="58"/>
      <c r="IC109" s="58"/>
      <c r="ID109" s="58"/>
      <c r="IE109" s="58"/>
      <c r="IF109" s="58"/>
      <c r="IG109" s="58"/>
      <c r="IH109" s="58"/>
      <c r="II109" s="58"/>
      <c r="IJ109" s="58"/>
      <c r="IK109" s="58"/>
      <c r="IL109" s="58"/>
      <c r="IM109" s="58"/>
      <c r="IN109" s="58"/>
      <c r="IO109" s="58"/>
      <c r="IP109" s="58"/>
      <c r="IQ109" s="58"/>
      <c r="IR109" s="58"/>
      <c r="IS109" s="58"/>
      <c r="IT109" s="58"/>
      <c r="IU109" s="58"/>
      <c r="IV109" s="58"/>
      <c r="IW109" s="58"/>
      <c r="IX109" s="58"/>
      <c r="IY109" s="58"/>
      <c r="IZ109" s="58"/>
      <c r="JA109" s="58"/>
      <c r="JB109" s="58"/>
      <c r="JC109" s="58"/>
      <c r="JD109" s="58"/>
      <c r="JE109" s="58"/>
      <c r="JF109" s="58"/>
      <c r="JG109" s="58"/>
      <c r="JH109" s="58"/>
      <c r="JI109" s="58"/>
      <c r="JJ109" s="58"/>
      <c r="JK109" s="58"/>
      <c r="JL109" s="58"/>
      <c r="JM109" s="58"/>
      <c r="JN109" s="58"/>
      <c r="JO109" s="58"/>
      <c r="JP109" s="58"/>
      <c r="JQ109" s="58"/>
      <c r="JR109" s="58"/>
      <c r="JS109" s="58"/>
      <c r="JT109" s="58"/>
      <c r="JU109" s="58"/>
      <c r="JV109" s="58"/>
      <c r="JW109" s="58"/>
      <c r="JX109" s="58"/>
      <c r="JY109" s="58"/>
      <c r="JZ109" s="58"/>
      <c r="KA109" s="58"/>
      <c r="KB109" s="58"/>
      <c r="KC109" s="58"/>
      <c r="KD109" s="58"/>
      <c r="KE109" s="58"/>
      <c r="KF109" s="58"/>
      <c r="KG109" s="58"/>
      <c r="KH109" s="58"/>
      <c r="KI109" s="58"/>
      <c r="KJ109" s="58"/>
      <c r="KK109" s="58"/>
      <c r="KL109" s="58"/>
      <c r="KM109" s="58"/>
      <c r="KN109" s="58"/>
      <c r="KO109" s="58"/>
      <c r="KP109" s="58"/>
      <c r="KQ109" s="58"/>
      <c r="KR109" s="58"/>
      <c r="KS109" s="58"/>
      <c r="KT109" s="58"/>
      <c r="KU109" s="58"/>
      <c r="KV109" s="58"/>
      <c r="KW109" s="58"/>
      <c r="KX109" s="58"/>
      <c r="KY109" s="58"/>
      <c r="KZ109" s="58"/>
      <c r="LA109" s="58"/>
      <c r="LB109" s="58"/>
      <c r="LC109" s="58"/>
      <c r="LD109" s="58"/>
    </row>
    <row r="110" spans="1:316" s="58" customFormat="1" x14ac:dyDescent="0.2">
      <c r="A110" s="134" t="s">
        <v>31</v>
      </c>
      <c r="B110" s="32" t="s">
        <v>264</v>
      </c>
      <c r="C110" s="65">
        <v>15</v>
      </c>
      <c r="D110" s="64" t="s">
        <v>5</v>
      </c>
      <c r="E110" s="118">
        <v>1500</v>
      </c>
      <c r="F110" s="118">
        <f>C110*E110</f>
        <v>22500</v>
      </c>
      <c r="G110" s="241"/>
      <c r="H110" s="262">
        <f t="shared" si="16"/>
        <v>10352.888888888889</v>
      </c>
      <c r="I110" s="262">
        <f t="shared" si="13"/>
        <v>6000</v>
      </c>
      <c r="J110" s="262">
        <f t="shared" si="14"/>
        <v>37500</v>
      </c>
      <c r="K110" s="183">
        <v>1500</v>
      </c>
      <c r="L110" s="197">
        <v>22500</v>
      </c>
      <c r="M110" s="208">
        <v>1360</v>
      </c>
      <c r="N110" s="201">
        <v>20400</v>
      </c>
      <c r="O110" s="212">
        <v>2500</v>
      </c>
      <c r="P110" s="201">
        <v>37500</v>
      </c>
      <c r="Q110" s="212">
        <v>787</v>
      </c>
      <c r="R110" s="201">
        <v>11805</v>
      </c>
      <c r="S110" s="212">
        <v>400</v>
      </c>
      <c r="T110" s="201">
        <v>6000</v>
      </c>
      <c r="U110" s="212">
        <v>600</v>
      </c>
      <c r="V110" s="201">
        <v>9000</v>
      </c>
      <c r="W110" s="212">
        <v>1000</v>
      </c>
      <c r="X110" s="201">
        <v>15000</v>
      </c>
      <c r="Y110" s="212">
        <v>1800</v>
      </c>
      <c r="Z110" s="201">
        <v>27000</v>
      </c>
      <c r="AA110" s="126">
        <v>1700</v>
      </c>
      <c r="AB110" s="157">
        <v>25500</v>
      </c>
    </row>
    <row r="111" spans="1:316" s="9" customFormat="1" x14ac:dyDescent="0.2">
      <c r="A111" s="134" t="s">
        <v>32</v>
      </c>
      <c r="B111" s="32" t="s">
        <v>263</v>
      </c>
      <c r="C111" s="65">
        <v>4</v>
      </c>
      <c r="D111" s="64" t="s">
        <v>5</v>
      </c>
      <c r="E111" s="118">
        <v>3650</v>
      </c>
      <c r="F111" s="118">
        <f t="shared" ref="F111:F118" si="24">C111*E111</f>
        <v>14600</v>
      </c>
      <c r="G111" s="241"/>
      <c r="H111" s="262">
        <f t="shared" si="16"/>
        <v>3816.1111111111113</v>
      </c>
      <c r="I111" s="262">
        <f t="shared" si="13"/>
        <v>3200</v>
      </c>
      <c r="J111" s="262">
        <f t="shared" si="14"/>
        <v>10000</v>
      </c>
      <c r="K111" s="183">
        <v>2500</v>
      </c>
      <c r="L111" s="197">
        <v>10000</v>
      </c>
      <c r="M111" s="208">
        <v>1360</v>
      </c>
      <c r="N111" s="201">
        <v>5440</v>
      </c>
      <c r="O111" s="212">
        <v>1500</v>
      </c>
      <c r="P111" s="201">
        <v>6000</v>
      </c>
      <c r="Q111" s="212">
        <v>1378</v>
      </c>
      <c r="R111" s="201">
        <v>5512</v>
      </c>
      <c r="S111" s="212">
        <v>800</v>
      </c>
      <c r="T111" s="201">
        <v>3200</v>
      </c>
      <c r="U111" s="212">
        <v>1000</v>
      </c>
      <c r="V111" s="201">
        <v>4000</v>
      </c>
      <c r="W111" s="212">
        <v>1000</v>
      </c>
      <c r="X111" s="201">
        <v>4000</v>
      </c>
      <c r="Y111" s="212">
        <v>2500</v>
      </c>
      <c r="Z111" s="201">
        <v>10000</v>
      </c>
      <c r="AA111" s="126">
        <v>1700</v>
      </c>
      <c r="AB111" s="157">
        <v>6800</v>
      </c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  <c r="IS111" s="58"/>
      <c r="IT111" s="58"/>
      <c r="IU111" s="58"/>
      <c r="IV111" s="58"/>
      <c r="IW111" s="58"/>
      <c r="IX111" s="58"/>
      <c r="IY111" s="58"/>
      <c r="IZ111" s="58"/>
      <c r="JA111" s="58"/>
      <c r="JB111" s="58"/>
      <c r="JC111" s="58"/>
      <c r="JD111" s="58"/>
      <c r="JE111" s="58"/>
      <c r="JF111" s="58"/>
      <c r="JG111" s="58"/>
      <c r="JH111" s="58"/>
      <c r="JI111" s="58"/>
      <c r="JJ111" s="58"/>
      <c r="JK111" s="58"/>
      <c r="JL111" s="58"/>
      <c r="JM111" s="58"/>
      <c r="JN111" s="58"/>
      <c r="JO111" s="58"/>
      <c r="JP111" s="58"/>
      <c r="JQ111" s="58"/>
      <c r="JR111" s="58"/>
      <c r="JS111" s="58"/>
      <c r="JT111" s="58"/>
      <c r="JU111" s="58"/>
      <c r="JV111" s="58"/>
      <c r="JW111" s="58"/>
      <c r="JX111" s="58"/>
      <c r="JY111" s="58"/>
      <c r="JZ111" s="58"/>
      <c r="KA111" s="58"/>
      <c r="KB111" s="58"/>
      <c r="KC111" s="58"/>
      <c r="KD111" s="58"/>
      <c r="KE111" s="58"/>
      <c r="KF111" s="58"/>
      <c r="KG111" s="58"/>
      <c r="KH111" s="58"/>
      <c r="KI111" s="58"/>
      <c r="KJ111" s="58"/>
      <c r="KK111" s="58"/>
      <c r="KL111" s="58"/>
      <c r="KM111" s="58"/>
      <c r="KN111" s="58"/>
      <c r="KO111" s="58"/>
      <c r="KP111" s="58"/>
      <c r="KQ111" s="58"/>
      <c r="KR111" s="58"/>
      <c r="KS111" s="58"/>
      <c r="KT111" s="58"/>
      <c r="KU111" s="58"/>
      <c r="KV111" s="58"/>
      <c r="KW111" s="58"/>
      <c r="KX111" s="58"/>
      <c r="KY111" s="58"/>
      <c r="KZ111" s="58"/>
      <c r="LA111" s="58"/>
      <c r="LB111" s="58"/>
      <c r="LC111" s="58"/>
      <c r="LD111" s="58"/>
    </row>
    <row r="112" spans="1:316" s="9" customFormat="1" x14ac:dyDescent="0.2">
      <c r="A112" s="134" t="s">
        <v>114</v>
      </c>
      <c r="B112" s="32" t="s">
        <v>266</v>
      </c>
      <c r="C112" s="65">
        <v>2</v>
      </c>
      <c r="D112" s="64" t="s">
        <v>5</v>
      </c>
      <c r="E112" s="81">
        <v>2500</v>
      </c>
      <c r="F112" s="118">
        <f t="shared" si="24"/>
        <v>5000</v>
      </c>
      <c r="G112" s="241"/>
      <c r="H112" s="262">
        <f t="shared" si="16"/>
        <v>3855</v>
      </c>
      <c r="I112" s="262">
        <f t="shared" si="13"/>
        <v>3000</v>
      </c>
      <c r="J112" s="262">
        <f t="shared" si="14"/>
        <v>8000</v>
      </c>
      <c r="K112" s="183">
        <v>4000</v>
      </c>
      <c r="L112" s="204">
        <v>8000</v>
      </c>
      <c r="M112" s="216">
        <v>1500</v>
      </c>
      <c r="N112" s="201">
        <v>3000</v>
      </c>
      <c r="O112" s="212">
        <v>1750</v>
      </c>
      <c r="P112" s="201">
        <v>3500</v>
      </c>
      <c r="Q112" s="212">
        <v>3080</v>
      </c>
      <c r="R112" s="201">
        <v>6160</v>
      </c>
      <c r="S112" s="212">
        <v>2000</v>
      </c>
      <c r="T112" s="201">
        <v>4000</v>
      </c>
      <c r="U112" s="212">
        <v>2000</v>
      </c>
      <c r="V112" s="201">
        <v>4000</v>
      </c>
      <c r="W112" s="212">
        <v>3000</v>
      </c>
      <c r="X112" s="201">
        <v>6000</v>
      </c>
      <c r="Y112" s="212">
        <v>2300</v>
      </c>
      <c r="Z112" s="201">
        <v>4600</v>
      </c>
      <c r="AA112" s="126">
        <v>3500</v>
      </c>
      <c r="AB112" s="157">
        <v>7000</v>
      </c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/>
      <c r="IQ112" s="58"/>
      <c r="IR112" s="58"/>
      <c r="IS112" s="58"/>
      <c r="IT112" s="58"/>
      <c r="IU112" s="58"/>
      <c r="IV112" s="58"/>
      <c r="IW112" s="58"/>
      <c r="IX112" s="58"/>
      <c r="IY112" s="58"/>
      <c r="IZ112" s="58"/>
      <c r="JA112" s="58"/>
      <c r="JB112" s="58"/>
      <c r="JC112" s="58"/>
      <c r="JD112" s="58"/>
      <c r="JE112" s="58"/>
      <c r="JF112" s="58"/>
      <c r="JG112" s="58"/>
      <c r="JH112" s="58"/>
      <c r="JI112" s="58"/>
      <c r="JJ112" s="58"/>
      <c r="JK112" s="58"/>
      <c r="JL112" s="58"/>
      <c r="JM112" s="58"/>
      <c r="JN112" s="58"/>
      <c r="JO112" s="58"/>
      <c r="JP112" s="58"/>
      <c r="JQ112" s="58"/>
      <c r="JR112" s="58"/>
      <c r="JS112" s="58"/>
      <c r="JT112" s="58"/>
      <c r="JU112" s="58"/>
      <c r="JV112" s="58"/>
      <c r="JW112" s="58"/>
      <c r="JX112" s="58"/>
      <c r="JY112" s="58"/>
      <c r="JZ112" s="58"/>
      <c r="KA112" s="58"/>
      <c r="KB112" s="58"/>
      <c r="KC112" s="58"/>
      <c r="KD112" s="58"/>
      <c r="KE112" s="58"/>
      <c r="KF112" s="58"/>
      <c r="KG112" s="58"/>
      <c r="KH112" s="58"/>
      <c r="KI112" s="58"/>
      <c r="KJ112" s="58"/>
      <c r="KK112" s="58"/>
      <c r="KL112" s="58"/>
      <c r="KM112" s="58"/>
      <c r="KN112" s="58"/>
      <c r="KO112" s="58"/>
      <c r="KP112" s="58"/>
      <c r="KQ112" s="58"/>
      <c r="KR112" s="58"/>
      <c r="KS112" s="58"/>
      <c r="KT112" s="58"/>
      <c r="KU112" s="58"/>
      <c r="KV112" s="58"/>
      <c r="KW112" s="58"/>
      <c r="KX112" s="58"/>
      <c r="KY112" s="58"/>
      <c r="KZ112" s="58"/>
      <c r="LA112" s="58"/>
      <c r="LB112" s="58"/>
      <c r="LC112" s="58"/>
      <c r="LD112" s="58"/>
    </row>
    <row r="113" spans="1:316" s="9" customFormat="1" x14ac:dyDescent="0.2">
      <c r="A113" s="134" t="s">
        <v>134</v>
      </c>
      <c r="B113" s="32" t="s">
        <v>267</v>
      </c>
      <c r="C113" s="65">
        <v>18</v>
      </c>
      <c r="D113" s="64" t="s">
        <v>4</v>
      </c>
      <c r="E113" s="81">
        <v>300</v>
      </c>
      <c r="F113" s="118">
        <f t="shared" si="24"/>
        <v>5400</v>
      </c>
      <c r="G113" s="249"/>
      <c r="H113" s="262">
        <f t="shared" si="16"/>
        <v>14328.111111111111</v>
      </c>
      <c r="I113" s="262">
        <f t="shared" si="13"/>
        <v>4950</v>
      </c>
      <c r="J113" s="262">
        <f t="shared" si="14"/>
        <v>72882</v>
      </c>
      <c r="K113" s="183">
        <v>600</v>
      </c>
      <c r="L113" s="197">
        <v>10800</v>
      </c>
      <c r="M113" s="208">
        <v>850</v>
      </c>
      <c r="N113" s="201">
        <v>15300</v>
      </c>
      <c r="O113" s="212">
        <v>275</v>
      </c>
      <c r="P113" s="201">
        <v>4950</v>
      </c>
      <c r="Q113" s="212">
        <v>4049</v>
      </c>
      <c r="R113" s="201">
        <v>72882</v>
      </c>
      <c r="S113" s="212">
        <v>600</v>
      </c>
      <c r="T113" s="201">
        <v>10800</v>
      </c>
      <c r="U113" s="212">
        <v>2000</v>
      </c>
      <c r="V113" s="201">
        <v>36000</v>
      </c>
      <c r="W113" s="212">
        <v>4000</v>
      </c>
      <c r="X113" s="201">
        <v>72000</v>
      </c>
      <c r="Y113" s="212">
        <v>500</v>
      </c>
      <c r="Z113" s="201">
        <v>9000</v>
      </c>
      <c r="AA113" s="126">
        <v>700</v>
      </c>
      <c r="AB113" s="157">
        <v>12600</v>
      </c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8"/>
      <c r="IS113" s="58"/>
      <c r="IT113" s="58"/>
      <c r="IU113" s="58"/>
      <c r="IV113" s="58"/>
      <c r="IW113" s="58"/>
      <c r="IX113" s="58"/>
      <c r="IY113" s="58"/>
      <c r="IZ113" s="58"/>
      <c r="JA113" s="58"/>
      <c r="JB113" s="58"/>
      <c r="JC113" s="58"/>
      <c r="JD113" s="58"/>
      <c r="JE113" s="58"/>
      <c r="JF113" s="58"/>
      <c r="JG113" s="58"/>
      <c r="JH113" s="58"/>
      <c r="JI113" s="58"/>
      <c r="JJ113" s="58"/>
      <c r="JK113" s="58"/>
      <c r="JL113" s="58"/>
      <c r="JM113" s="58"/>
      <c r="JN113" s="58"/>
      <c r="JO113" s="58"/>
      <c r="JP113" s="58"/>
      <c r="JQ113" s="58"/>
      <c r="JR113" s="58"/>
      <c r="JS113" s="58"/>
      <c r="JT113" s="58"/>
      <c r="JU113" s="58"/>
      <c r="JV113" s="58"/>
      <c r="JW113" s="58"/>
      <c r="JX113" s="58"/>
      <c r="JY113" s="58"/>
      <c r="JZ113" s="58"/>
      <c r="KA113" s="58"/>
      <c r="KB113" s="58"/>
      <c r="KC113" s="58"/>
      <c r="KD113" s="58"/>
      <c r="KE113" s="58"/>
      <c r="KF113" s="58"/>
      <c r="KG113" s="58"/>
      <c r="KH113" s="58"/>
      <c r="KI113" s="58"/>
      <c r="KJ113" s="58"/>
      <c r="KK113" s="58"/>
      <c r="KL113" s="58"/>
      <c r="KM113" s="58"/>
      <c r="KN113" s="58"/>
      <c r="KO113" s="58"/>
      <c r="KP113" s="58"/>
      <c r="KQ113" s="58"/>
      <c r="KR113" s="58"/>
      <c r="KS113" s="58"/>
      <c r="KT113" s="58"/>
      <c r="KU113" s="58"/>
      <c r="KV113" s="58"/>
      <c r="KW113" s="58"/>
      <c r="KX113" s="58"/>
      <c r="KY113" s="58"/>
      <c r="KZ113" s="58"/>
      <c r="LA113" s="58"/>
      <c r="LB113" s="58"/>
      <c r="LC113" s="58"/>
      <c r="LD113" s="58"/>
    </row>
    <row r="114" spans="1:316" s="9" customFormat="1" x14ac:dyDescent="0.2">
      <c r="A114" s="134" t="s">
        <v>33</v>
      </c>
      <c r="B114" s="32" t="s">
        <v>268</v>
      </c>
      <c r="C114" s="65">
        <v>2</v>
      </c>
      <c r="D114" s="64" t="s">
        <v>5</v>
      </c>
      <c r="E114" s="81">
        <v>1500</v>
      </c>
      <c r="F114" s="118">
        <f t="shared" si="24"/>
        <v>3000</v>
      </c>
      <c r="G114" s="249"/>
      <c r="H114" s="262">
        <f t="shared" si="16"/>
        <v>4092</v>
      </c>
      <c r="I114" s="262">
        <f t="shared" si="13"/>
        <v>2400</v>
      </c>
      <c r="J114" s="262">
        <f t="shared" si="14"/>
        <v>11104</v>
      </c>
      <c r="K114" s="183">
        <v>3500</v>
      </c>
      <c r="L114" s="201">
        <v>7000</v>
      </c>
      <c r="M114" s="212">
        <v>1700</v>
      </c>
      <c r="N114" s="201">
        <v>3400</v>
      </c>
      <c r="O114" s="212">
        <v>1200</v>
      </c>
      <c r="P114" s="201">
        <v>2400</v>
      </c>
      <c r="Q114" s="212">
        <v>5552</v>
      </c>
      <c r="R114" s="201">
        <v>11104</v>
      </c>
      <c r="S114" s="212">
        <v>1800</v>
      </c>
      <c r="T114" s="201">
        <v>3600</v>
      </c>
      <c r="U114" s="212">
        <v>2000</v>
      </c>
      <c r="V114" s="201">
        <v>4000</v>
      </c>
      <c r="W114" s="212">
        <v>3000</v>
      </c>
      <c r="X114" s="201">
        <v>6000</v>
      </c>
      <c r="Y114" s="212">
        <v>2300</v>
      </c>
      <c r="Z114" s="201">
        <v>4600</v>
      </c>
      <c r="AA114" s="126">
        <v>3500</v>
      </c>
      <c r="AB114" s="157">
        <v>7000</v>
      </c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8"/>
      <c r="HW114" s="58"/>
      <c r="HX114" s="58"/>
      <c r="HY114" s="58"/>
      <c r="HZ114" s="58"/>
      <c r="IA114" s="58"/>
      <c r="IB114" s="58"/>
      <c r="IC114" s="58"/>
      <c r="ID114" s="58"/>
      <c r="IE114" s="58"/>
      <c r="IF114" s="58"/>
      <c r="IG114" s="58"/>
      <c r="IH114" s="58"/>
      <c r="II114" s="58"/>
      <c r="IJ114" s="58"/>
      <c r="IK114" s="58"/>
      <c r="IL114" s="58"/>
      <c r="IM114" s="58"/>
      <c r="IN114" s="58"/>
      <c r="IO114" s="58"/>
      <c r="IP114" s="58"/>
      <c r="IQ114" s="58"/>
      <c r="IR114" s="58"/>
      <c r="IS114" s="58"/>
      <c r="IT114" s="58"/>
      <c r="IU114" s="58"/>
      <c r="IV114" s="58"/>
      <c r="IW114" s="58"/>
      <c r="IX114" s="58"/>
      <c r="IY114" s="58"/>
      <c r="IZ114" s="58"/>
      <c r="JA114" s="58"/>
      <c r="JB114" s="58"/>
      <c r="JC114" s="58"/>
      <c r="JD114" s="58"/>
      <c r="JE114" s="58"/>
      <c r="JF114" s="58"/>
      <c r="JG114" s="58"/>
      <c r="JH114" s="58"/>
      <c r="JI114" s="58"/>
      <c r="JJ114" s="58"/>
      <c r="JK114" s="58"/>
      <c r="JL114" s="58"/>
      <c r="JM114" s="58"/>
      <c r="JN114" s="58"/>
      <c r="JO114" s="58"/>
      <c r="JP114" s="58"/>
      <c r="JQ114" s="58"/>
      <c r="JR114" s="58"/>
      <c r="JS114" s="58"/>
      <c r="JT114" s="58"/>
      <c r="JU114" s="58"/>
      <c r="JV114" s="58"/>
      <c r="JW114" s="58"/>
      <c r="JX114" s="58"/>
      <c r="JY114" s="58"/>
      <c r="JZ114" s="58"/>
      <c r="KA114" s="58"/>
      <c r="KB114" s="58"/>
      <c r="KC114" s="58"/>
      <c r="KD114" s="58"/>
      <c r="KE114" s="58"/>
      <c r="KF114" s="58"/>
      <c r="KG114" s="58"/>
      <c r="KH114" s="58"/>
      <c r="KI114" s="58"/>
      <c r="KJ114" s="58"/>
      <c r="KK114" s="58"/>
      <c r="KL114" s="58"/>
      <c r="KM114" s="58"/>
      <c r="KN114" s="58"/>
      <c r="KO114" s="58"/>
      <c r="KP114" s="58"/>
      <c r="KQ114" s="58"/>
      <c r="KR114" s="58"/>
      <c r="KS114" s="58"/>
      <c r="KT114" s="58"/>
      <c r="KU114" s="58"/>
      <c r="KV114" s="58"/>
      <c r="KW114" s="58"/>
      <c r="KX114" s="58"/>
      <c r="KY114" s="58"/>
      <c r="KZ114" s="58"/>
      <c r="LA114" s="58"/>
      <c r="LB114" s="58"/>
      <c r="LC114" s="58"/>
      <c r="LD114" s="58"/>
    </row>
    <row r="115" spans="1:316" s="9" customFormat="1" x14ac:dyDescent="0.2">
      <c r="A115" s="134" t="s">
        <v>165</v>
      </c>
      <c r="B115" s="32" t="s">
        <v>115</v>
      </c>
      <c r="C115" s="65">
        <v>8</v>
      </c>
      <c r="D115" s="64" t="s">
        <v>5</v>
      </c>
      <c r="E115" s="81">
        <v>2000</v>
      </c>
      <c r="F115" s="118">
        <f t="shared" si="24"/>
        <v>16000</v>
      </c>
      <c r="G115" s="249"/>
      <c r="H115" s="262">
        <f t="shared" si="16"/>
        <v>5763.5</v>
      </c>
      <c r="I115" s="262">
        <f t="shared" si="13"/>
        <v>4800</v>
      </c>
      <c r="J115" s="262">
        <f t="shared" si="14"/>
        <v>20000</v>
      </c>
      <c r="K115" s="183">
        <v>1500</v>
      </c>
      <c r="L115" s="197">
        <v>12000</v>
      </c>
      <c r="M115" s="208">
        <v>600</v>
      </c>
      <c r="N115" s="201">
        <v>4800</v>
      </c>
      <c r="O115" s="212">
        <v>650</v>
      </c>
      <c r="P115" s="201">
        <v>5200</v>
      </c>
      <c r="Q115" s="212">
        <v>2377</v>
      </c>
      <c r="R115" s="201">
        <v>19016</v>
      </c>
      <c r="S115" s="212">
        <v>1000</v>
      </c>
      <c r="T115" s="201">
        <v>8000</v>
      </c>
      <c r="U115" s="212">
        <v>600</v>
      </c>
      <c r="V115" s="201">
        <v>4800</v>
      </c>
      <c r="W115" s="212">
        <v>2500</v>
      </c>
      <c r="X115" s="201">
        <v>20000</v>
      </c>
      <c r="Y115" s="212">
        <v>800</v>
      </c>
      <c r="Z115" s="201">
        <v>6400</v>
      </c>
      <c r="AA115" s="126">
        <v>1500</v>
      </c>
      <c r="AB115" s="157">
        <v>12000</v>
      </c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  <c r="HH115" s="58"/>
      <c r="HI115" s="58"/>
      <c r="HJ115" s="58"/>
      <c r="HK115" s="58"/>
      <c r="HL115" s="58"/>
      <c r="HM115" s="58"/>
      <c r="HN115" s="58"/>
      <c r="HO115" s="58"/>
      <c r="HP115" s="58"/>
      <c r="HQ115" s="58"/>
      <c r="HR115" s="58"/>
      <c r="HS115" s="58"/>
      <c r="HT115" s="58"/>
      <c r="HU115" s="58"/>
      <c r="HV115" s="58"/>
      <c r="HW115" s="58"/>
      <c r="HX115" s="58"/>
      <c r="HY115" s="58"/>
      <c r="HZ115" s="58"/>
      <c r="IA115" s="58"/>
      <c r="IB115" s="58"/>
      <c r="IC115" s="58"/>
      <c r="ID115" s="58"/>
      <c r="IE115" s="58"/>
      <c r="IF115" s="58"/>
      <c r="IG115" s="58"/>
      <c r="IH115" s="58"/>
      <c r="II115" s="58"/>
      <c r="IJ115" s="58"/>
      <c r="IK115" s="58"/>
      <c r="IL115" s="58"/>
      <c r="IM115" s="58"/>
      <c r="IN115" s="58"/>
      <c r="IO115" s="58"/>
      <c r="IP115" s="58"/>
      <c r="IQ115" s="58"/>
      <c r="IR115" s="58"/>
      <c r="IS115" s="58"/>
      <c r="IT115" s="58"/>
      <c r="IU115" s="58"/>
      <c r="IV115" s="58"/>
      <c r="IW115" s="58"/>
      <c r="IX115" s="58"/>
      <c r="IY115" s="58"/>
      <c r="IZ115" s="58"/>
      <c r="JA115" s="58"/>
      <c r="JB115" s="58"/>
      <c r="JC115" s="58"/>
      <c r="JD115" s="58"/>
      <c r="JE115" s="58"/>
      <c r="JF115" s="58"/>
      <c r="JG115" s="58"/>
      <c r="JH115" s="58"/>
      <c r="JI115" s="58"/>
      <c r="JJ115" s="58"/>
      <c r="JK115" s="58"/>
      <c r="JL115" s="58"/>
      <c r="JM115" s="58"/>
      <c r="JN115" s="58"/>
      <c r="JO115" s="58"/>
      <c r="JP115" s="58"/>
      <c r="JQ115" s="58"/>
      <c r="JR115" s="58"/>
      <c r="JS115" s="58"/>
      <c r="JT115" s="58"/>
      <c r="JU115" s="58"/>
      <c r="JV115" s="58"/>
      <c r="JW115" s="58"/>
      <c r="JX115" s="58"/>
      <c r="JY115" s="58"/>
      <c r="JZ115" s="58"/>
      <c r="KA115" s="58"/>
      <c r="KB115" s="58"/>
      <c r="KC115" s="58"/>
      <c r="KD115" s="58"/>
      <c r="KE115" s="58"/>
      <c r="KF115" s="58"/>
      <c r="KG115" s="58"/>
      <c r="KH115" s="58"/>
      <c r="KI115" s="58"/>
      <c r="KJ115" s="58"/>
      <c r="KK115" s="58"/>
      <c r="KL115" s="58"/>
      <c r="KM115" s="58"/>
      <c r="KN115" s="58"/>
      <c r="KO115" s="58"/>
      <c r="KP115" s="58"/>
      <c r="KQ115" s="58"/>
      <c r="KR115" s="58"/>
      <c r="KS115" s="58"/>
      <c r="KT115" s="58"/>
      <c r="KU115" s="58"/>
      <c r="KV115" s="58"/>
      <c r="KW115" s="58"/>
      <c r="KX115" s="58"/>
      <c r="KY115" s="58"/>
      <c r="KZ115" s="58"/>
      <c r="LA115" s="58"/>
      <c r="LB115" s="58"/>
      <c r="LC115" s="58"/>
      <c r="LD115" s="58"/>
    </row>
    <row r="116" spans="1:316" s="9" customFormat="1" x14ac:dyDescent="0.2">
      <c r="A116" s="137" t="s">
        <v>261</v>
      </c>
      <c r="B116" s="32" t="s">
        <v>282</v>
      </c>
      <c r="C116" s="65">
        <v>1</v>
      </c>
      <c r="D116" s="64" t="s">
        <v>8</v>
      </c>
      <c r="E116" s="81">
        <v>40000</v>
      </c>
      <c r="F116" s="118">
        <f t="shared" si="24"/>
        <v>40000</v>
      </c>
      <c r="G116" s="240"/>
      <c r="H116" s="262">
        <f t="shared" si="16"/>
        <v>9111.1111111111113</v>
      </c>
      <c r="I116" s="262">
        <f t="shared" si="13"/>
        <v>4000</v>
      </c>
      <c r="J116" s="262">
        <f t="shared" si="14"/>
        <v>18500</v>
      </c>
      <c r="K116" s="180">
        <v>5000</v>
      </c>
      <c r="L116" s="197">
        <v>5000</v>
      </c>
      <c r="M116" s="208">
        <v>15000</v>
      </c>
      <c r="N116" s="201">
        <v>15000</v>
      </c>
      <c r="O116" s="212">
        <v>18500</v>
      </c>
      <c r="P116" s="201">
        <v>18500</v>
      </c>
      <c r="Q116" s="212">
        <v>6000</v>
      </c>
      <c r="R116" s="201">
        <v>6000</v>
      </c>
      <c r="S116" s="212">
        <v>4000</v>
      </c>
      <c r="T116" s="201">
        <v>4000</v>
      </c>
      <c r="U116" s="212">
        <v>4000</v>
      </c>
      <c r="V116" s="201">
        <v>4000</v>
      </c>
      <c r="W116" s="212">
        <v>15000</v>
      </c>
      <c r="X116" s="201">
        <v>15000</v>
      </c>
      <c r="Y116" s="212">
        <v>4500</v>
      </c>
      <c r="Z116" s="201">
        <v>4500</v>
      </c>
      <c r="AA116" s="126">
        <v>10000</v>
      </c>
      <c r="AB116" s="157">
        <v>10000</v>
      </c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  <c r="IW116" s="58"/>
      <c r="IX116" s="58"/>
      <c r="IY116" s="58"/>
      <c r="IZ116" s="58"/>
      <c r="JA116" s="58"/>
      <c r="JB116" s="58"/>
      <c r="JC116" s="58"/>
      <c r="JD116" s="58"/>
      <c r="JE116" s="58"/>
      <c r="JF116" s="58"/>
      <c r="JG116" s="58"/>
      <c r="JH116" s="58"/>
      <c r="JI116" s="58"/>
      <c r="JJ116" s="58"/>
      <c r="JK116" s="58"/>
      <c r="JL116" s="58"/>
      <c r="JM116" s="58"/>
      <c r="JN116" s="58"/>
      <c r="JO116" s="58"/>
      <c r="JP116" s="58"/>
      <c r="JQ116" s="58"/>
      <c r="JR116" s="58"/>
      <c r="JS116" s="58"/>
      <c r="JT116" s="58"/>
      <c r="JU116" s="58"/>
      <c r="JV116" s="58"/>
      <c r="JW116" s="58"/>
      <c r="JX116" s="58"/>
      <c r="JY116" s="58"/>
      <c r="JZ116" s="58"/>
      <c r="KA116" s="58"/>
      <c r="KB116" s="58"/>
      <c r="KC116" s="58"/>
      <c r="KD116" s="58"/>
      <c r="KE116" s="58"/>
      <c r="KF116" s="58"/>
      <c r="KG116" s="58"/>
      <c r="KH116" s="58"/>
      <c r="KI116" s="58"/>
      <c r="KJ116" s="58"/>
      <c r="KK116" s="58"/>
      <c r="KL116" s="58"/>
      <c r="KM116" s="58"/>
      <c r="KN116" s="58"/>
      <c r="KO116" s="58"/>
      <c r="KP116" s="58"/>
      <c r="KQ116" s="58"/>
      <c r="KR116" s="58"/>
      <c r="KS116" s="58"/>
      <c r="KT116" s="58"/>
      <c r="KU116" s="58"/>
      <c r="KV116" s="58"/>
      <c r="KW116" s="58"/>
      <c r="KX116" s="58"/>
      <c r="KY116" s="58"/>
      <c r="KZ116" s="58"/>
      <c r="LA116" s="58"/>
      <c r="LB116" s="58"/>
      <c r="LC116" s="58"/>
      <c r="LD116" s="58"/>
    </row>
    <row r="117" spans="1:316" s="46" customFormat="1" x14ac:dyDescent="0.2">
      <c r="A117" s="134" t="s">
        <v>265</v>
      </c>
      <c r="B117" s="32" t="s">
        <v>283</v>
      </c>
      <c r="C117" s="65">
        <v>20</v>
      </c>
      <c r="D117" s="64" t="s">
        <v>16</v>
      </c>
      <c r="E117" s="81">
        <v>115</v>
      </c>
      <c r="F117" s="118">
        <f t="shared" si="24"/>
        <v>2300</v>
      </c>
      <c r="G117" s="240"/>
      <c r="H117" s="262">
        <f t="shared" si="16"/>
        <v>367.5</v>
      </c>
      <c r="I117" s="262">
        <f t="shared" si="13"/>
        <v>200</v>
      </c>
      <c r="J117" s="262">
        <f t="shared" si="14"/>
        <v>1500</v>
      </c>
      <c r="K117" s="180">
        <v>50</v>
      </c>
      <c r="L117" s="197">
        <v>1000</v>
      </c>
      <c r="M117" s="208">
        <v>30</v>
      </c>
      <c r="N117" s="201">
        <v>600</v>
      </c>
      <c r="O117" s="212">
        <v>15</v>
      </c>
      <c r="P117" s="201">
        <v>300</v>
      </c>
      <c r="Q117" s="212">
        <v>30</v>
      </c>
      <c r="R117" s="201">
        <v>600</v>
      </c>
      <c r="S117" s="212">
        <v>40</v>
      </c>
      <c r="T117" s="201">
        <v>800</v>
      </c>
      <c r="U117" s="212">
        <v>10</v>
      </c>
      <c r="V117" s="201">
        <v>200</v>
      </c>
      <c r="W117" s="212">
        <v>30</v>
      </c>
      <c r="X117" s="201">
        <v>600</v>
      </c>
      <c r="Y117" s="212">
        <v>35</v>
      </c>
      <c r="Z117" s="201">
        <v>700</v>
      </c>
      <c r="AA117" s="126">
        <v>75</v>
      </c>
      <c r="AB117" s="157">
        <v>1500</v>
      </c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  <c r="IW117" s="58"/>
      <c r="IX117" s="58"/>
      <c r="IY117" s="58"/>
      <c r="IZ117" s="58"/>
      <c r="JA117" s="58"/>
      <c r="JB117" s="58"/>
      <c r="JC117" s="58"/>
      <c r="JD117" s="58"/>
      <c r="JE117" s="58"/>
      <c r="JF117" s="58"/>
      <c r="JG117" s="58"/>
      <c r="JH117" s="58"/>
      <c r="JI117" s="58"/>
      <c r="JJ117" s="58"/>
      <c r="JK117" s="58"/>
      <c r="JL117" s="58"/>
      <c r="JM117" s="58"/>
      <c r="JN117" s="58"/>
      <c r="JO117" s="58"/>
      <c r="JP117" s="58"/>
      <c r="JQ117" s="58"/>
      <c r="JR117" s="58"/>
      <c r="JS117" s="58"/>
      <c r="JT117" s="58"/>
      <c r="JU117" s="58"/>
      <c r="JV117" s="58"/>
      <c r="JW117" s="58"/>
      <c r="JX117" s="58"/>
      <c r="JY117" s="58"/>
      <c r="JZ117" s="58"/>
      <c r="KA117" s="58"/>
      <c r="KB117" s="58"/>
      <c r="KC117" s="58"/>
      <c r="KD117" s="58"/>
      <c r="KE117" s="58"/>
      <c r="KF117" s="58"/>
      <c r="KG117" s="58"/>
      <c r="KH117" s="58"/>
      <c r="KI117" s="58"/>
      <c r="KJ117" s="58"/>
      <c r="KK117" s="58"/>
      <c r="KL117" s="58"/>
      <c r="KM117" s="58"/>
      <c r="KN117" s="58"/>
      <c r="KO117" s="58"/>
      <c r="KP117" s="58"/>
      <c r="KQ117" s="58"/>
      <c r="KR117" s="58"/>
      <c r="KS117" s="58"/>
      <c r="KT117" s="58"/>
      <c r="KU117" s="58"/>
      <c r="KV117" s="58"/>
      <c r="KW117" s="58"/>
      <c r="KX117" s="58"/>
      <c r="KY117" s="58"/>
      <c r="KZ117" s="58"/>
      <c r="LA117" s="58"/>
      <c r="LB117" s="58"/>
      <c r="LC117" s="58"/>
      <c r="LD117" s="58"/>
    </row>
    <row r="118" spans="1:316" s="46" customFormat="1" x14ac:dyDescent="0.2">
      <c r="A118" s="134" t="s">
        <v>333</v>
      </c>
      <c r="B118" s="32" t="s">
        <v>334</v>
      </c>
      <c r="C118" s="65">
        <v>1</v>
      </c>
      <c r="D118" s="64" t="s">
        <v>8</v>
      </c>
      <c r="E118" s="81">
        <v>15000</v>
      </c>
      <c r="F118" s="118">
        <f t="shared" si="24"/>
        <v>15000</v>
      </c>
      <c r="G118" s="240"/>
      <c r="H118" s="262">
        <f t="shared" si="16"/>
        <v>19894</v>
      </c>
      <c r="I118" s="262">
        <f t="shared" si="13"/>
        <v>5000</v>
      </c>
      <c r="J118" s="262">
        <f t="shared" si="14"/>
        <v>75000</v>
      </c>
      <c r="K118" s="180">
        <v>5000</v>
      </c>
      <c r="L118" s="197">
        <v>5000</v>
      </c>
      <c r="M118" s="208">
        <v>15000</v>
      </c>
      <c r="N118" s="201">
        <v>15000</v>
      </c>
      <c r="O118" s="212">
        <v>22500</v>
      </c>
      <c r="P118" s="201">
        <v>22500</v>
      </c>
      <c r="Q118" s="212">
        <v>6546</v>
      </c>
      <c r="R118" s="201">
        <v>6546</v>
      </c>
      <c r="S118" s="212">
        <v>10000</v>
      </c>
      <c r="T118" s="201">
        <v>10000</v>
      </c>
      <c r="U118" s="212">
        <v>20000</v>
      </c>
      <c r="V118" s="201">
        <v>20000</v>
      </c>
      <c r="W118" s="212">
        <v>10000</v>
      </c>
      <c r="X118" s="201">
        <v>10000</v>
      </c>
      <c r="Y118" s="212">
        <v>15000</v>
      </c>
      <c r="Z118" s="201">
        <v>15000</v>
      </c>
      <c r="AA118" s="126">
        <v>75000</v>
      </c>
      <c r="AB118" s="157">
        <v>75000</v>
      </c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  <c r="IW118" s="58"/>
      <c r="IX118" s="58"/>
      <c r="IY118" s="58"/>
      <c r="IZ118" s="58"/>
      <c r="JA118" s="58"/>
      <c r="JB118" s="58"/>
      <c r="JC118" s="58"/>
      <c r="JD118" s="58"/>
      <c r="JE118" s="58"/>
      <c r="JF118" s="58"/>
      <c r="JG118" s="58"/>
      <c r="JH118" s="58"/>
      <c r="JI118" s="58"/>
      <c r="JJ118" s="58"/>
      <c r="JK118" s="58"/>
      <c r="JL118" s="58"/>
      <c r="JM118" s="58"/>
      <c r="JN118" s="58"/>
      <c r="JO118" s="58"/>
      <c r="JP118" s="58"/>
      <c r="JQ118" s="58"/>
      <c r="JR118" s="58"/>
      <c r="JS118" s="58"/>
      <c r="JT118" s="58"/>
      <c r="JU118" s="58"/>
      <c r="JV118" s="58"/>
      <c r="JW118" s="58"/>
      <c r="JX118" s="58"/>
      <c r="JY118" s="58"/>
      <c r="JZ118" s="58"/>
      <c r="KA118" s="58"/>
      <c r="KB118" s="58"/>
      <c r="KC118" s="58"/>
      <c r="KD118" s="58"/>
      <c r="KE118" s="58"/>
      <c r="KF118" s="58"/>
      <c r="KG118" s="58"/>
      <c r="KH118" s="58"/>
      <c r="KI118" s="58"/>
      <c r="KJ118" s="58"/>
      <c r="KK118" s="58"/>
      <c r="KL118" s="58"/>
      <c r="KM118" s="58"/>
      <c r="KN118" s="58"/>
      <c r="KO118" s="58"/>
      <c r="KP118" s="58"/>
      <c r="KQ118" s="58"/>
      <c r="KR118" s="58"/>
      <c r="KS118" s="58"/>
      <c r="KT118" s="58"/>
      <c r="KU118" s="58"/>
      <c r="KV118" s="58"/>
      <c r="KW118" s="58"/>
      <c r="KX118" s="58"/>
      <c r="KY118" s="58"/>
      <c r="KZ118" s="58"/>
      <c r="LA118" s="58"/>
      <c r="LB118" s="58"/>
      <c r="LC118" s="58"/>
      <c r="LD118" s="58"/>
    </row>
    <row r="119" spans="1:316" s="9" customFormat="1" x14ac:dyDescent="0.2">
      <c r="A119" s="134"/>
      <c r="B119" s="55" t="s">
        <v>34</v>
      </c>
      <c r="C119" s="65"/>
      <c r="D119" s="64"/>
      <c r="E119" s="81"/>
      <c r="F119" s="79"/>
      <c r="G119" s="239">
        <f>SUM(F110:F118)</f>
        <v>123800</v>
      </c>
      <c r="H119" s="262">
        <f t="shared" si="16"/>
        <v>103212.77777777778</v>
      </c>
      <c r="I119" s="262">
        <f t="shared" si="13"/>
        <v>50400</v>
      </c>
      <c r="J119" s="262">
        <f t="shared" si="14"/>
        <v>157400</v>
      </c>
      <c r="K119" s="180"/>
      <c r="L119" s="205">
        <f>SUM(L110:L118)</f>
        <v>81300</v>
      </c>
      <c r="M119" s="213"/>
      <c r="N119" s="205">
        <f t="shared" ref="N119:AB119" si="25">SUM(N110:N118)</f>
        <v>82940</v>
      </c>
      <c r="O119" s="213"/>
      <c r="P119" s="205">
        <f t="shared" si="25"/>
        <v>100850</v>
      </c>
      <c r="Q119" s="213"/>
      <c r="R119" s="205">
        <f t="shared" si="25"/>
        <v>139625</v>
      </c>
      <c r="S119" s="213"/>
      <c r="T119" s="214">
        <f t="shared" si="25"/>
        <v>50400</v>
      </c>
      <c r="U119" s="213"/>
      <c r="V119" s="205">
        <f t="shared" si="25"/>
        <v>86000</v>
      </c>
      <c r="W119" s="213"/>
      <c r="X119" s="205">
        <f t="shared" si="25"/>
        <v>148600</v>
      </c>
      <c r="Y119" s="213"/>
      <c r="Z119" s="205">
        <f t="shared" si="25"/>
        <v>81800</v>
      </c>
      <c r="AA119" s="182"/>
      <c r="AB119" s="185">
        <f t="shared" si="25"/>
        <v>157400</v>
      </c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  <c r="IW119" s="58"/>
      <c r="IX119" s="58"/>
      <c r="IY119" s="58"/>
      <c r="IZ119" s="58"/>
      <c r="JA119" s="58"/>
      <c r="JB119" s="58"/>
      <c r="JC119" s="58"/>
      <c r="JD119" s="58"/>
      <c r="JE119" s="58"/>
      <c r="JF119" s="58"/>
      <c r="JG119" s="58"/>
      <c r="JH119" s="58"/>
      <c r="JI119" s="58"/>
      <c r="JJ119" s="58"/>
      <c r="JK119" s="58"/>
      <c r="JL119" s="58"/>
      <c r="JM119" s="58"/>
      <c r="JN119" s="58"/>
      <c r="JO119" s="58"/>
      <c r="JP119" s="58"/>
      <c r="JQ119" s="58"/>
      <c r="JR119" s="58"/>
      <c r="JS119" s="58"/>
      <c r="JT119" s="58"/>
      <c r="JU119" s="58"/>
      <c r="JV119" s="58"/>
      <c r="JW119" s="58"/>
      <c r="JX119" s="58"/>
      <c r="JY119" s="58"/>
      <c r="JZ119" s="58"/>
      <c r="KA119" s="58"/>
      <c r="KB119" s="58"/>
      <c r="KC119" s="58"/>
      <c r="KD119" s="58"/>
      <c r="KE119" s="58"/>
      <c r="KF119" s="58"/>
      <c r="KG119" s="58"/>
      <c r="KH119" s="58"/>
      <c r="KI119" s="58"/>
      <c r="KJ119" s="58"/>
      <c r="KK119" s="58"/>
      <c r="KL119" s="58"/>
      <c r="KM119" s="58"/>
      <c r="KN119" s="58"/>
      <c r="KO119" s="58"/>
      <c r="KP119" s="58"/>
      <c r="KQ119" s="58"/>
      <c r="KR119" s="58"/>
      <c r="KS119" s="58"/>
      <c r="KT119" s="58"/>
      <c r="KU119" s="58"/>
      <c r="KV119" s="58"/>
      <c r="KW119" s="58"/>
      <c r="KX119" s="58"/>
      <c r="KY119" s="58"/>
      <c r="KZ119" s="58"/>
      <c r="LA119" s="58"/>
      <c r="LB119" s="58"/>
      <c r="LC119" s="58"/>
      <c r="LD119" s="58"/>
    </row>
    <row r="120" spans="1:316" s="9" customFormat="1" x14ac:dyDescent="0.2">
      <c r="A120" s="134"/>
      <c r="B120" s="55"/>
      <c r="C120" s="65"/>
      <c r="D120" s="64"/>
      <c r="E120" s="81"/>
      <c r="F120" s="79"/>
      <c r="G120" s="239"/>
      <c r="H120" s="262"/>
      <c r="I120" s="262"/>
      <c r="J120" s="262"/>
      <c r="K120" s="180"/>
      <c r="L120" s="201"/>
      <c r="M120" s="212"/>
      <c r="N120" s="217"/>
      <c r="O120" s="212"/>
      <c r="P120" s="201"/>
      <c r="Q120" s="212"/>
      <c r="R120" s="201"/>
      <c r="S120" s="212"/>
      <c r="T120" s="201"/>
      <c r="U120" s="212"/>
      <c r="V120" s="201"/>
      <c r="W120" s="212"/>
      <c r="X120" s="201"/>
      <c r="Y120" s="212"/>
      <c r="Z120" s="201"/>
      <c r="AA120" s="126"/>
      <c r="AB120" s="157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  <c r="IW120" s="58"/>
      <c r="IX120" s="58"/>
      <c r="IY120" s="58"/>
      <c r="IZ120" s="58"/>
      <c r="JA120" s="58"/>
      <c r="JB120" s="58"/>
      <c r="JC120" s="58"/>
      <c r="JD120" s="58"/>
      <c r="JE120" s="58"/>
      <c r="JF120" s="58"/>
      <c r="JG120" s="58"/>
      <c r="JH120" s="58"/>
      <c r="JI120" s="58"/>
      <c r="JJ120" s="58"/>
      <c r="JK120" s="58"/>
      <c r="JL120" s="58"/>
      <c r="JM120" s="58"/>
      <c r="JN120" s="58"/>
      <c r="JO120" s="58"/>
      <c r="JP120" s="58"/>
      <c r="JQ120" s="58"/>
      <c r="JR120" s="58"/>
      <c r="JS120" s="58"/>
      <c r="JT120" s="58"/>
      <c r="JU120" s="58"/>
      <c r="JV120" s="58"/>
      <c r="JW120" s="58"/>
      <c r="JX120" s="58"/>
      <c r="JY120" s="58"/>
      <c r="JZ120" s="58"/>
      <c r="KA120" s="58"/>
      <c r="KB120" s="58"/>
      <c r="KC120" s="58"/>
      <c r="KD120" s="58"/>
      <c r="KE120" s="58"/>
      <c r="KF120" s="58"/>
      <c r="KG120" s="58"/>
      <c r="KH120" s="58"/>
      <c r="KI120" s="58"/>
      <c r="KJ120" s="58"/>
      <c r="KK120" s="58"/>
      <c r="KL120" s="58"/>
      <c r="KM120" s="58"/>
      <c r="KN120" s="58"/>
      <c r="KO120" s="58"/>
      <c r="KP120" s="58"/>
      <c r="KQ120" s="58"/>
      <c r="KR120" s="58"/>
      <c r="KS120" s="58"/>
      <c r="KT120" s="58"/>
      <c r="KU120" s="58"/>
      <c r="KV120" s="58"/>
      <c r="KW120" s="58"/>
      <c r="KX120" s="58"/>
      <c r="KY120" s="58"/>
      <c r="KZ120" s="58"/>
      <c r="LA120" s="58"/>
      <c r="LB120" s="58"/>
      <c r="LC120" s="58"/>
      <c r="LD120" s="58"/>
    </row>
    <row r="121" spans="1:316" s="9" customFormat="1" ht="13.5" thickBot="1" x14ac:dyDescent="0.25">
      <c r="A121" s="133" t="s">
        <v>180</v>
      </c>
      <c r="B121" s="33" t="s">
        <v>35</v>
      </c>
      <c r="C121" s="24"/>
      <c r="D121" s="24"/>
      <c r="E121" s="78"/>
      <c r="F121" s="78"/>
      <c r="G121" s="247"/>
      <c r="H121" s="262"/>
      <c r="I121" s="262"/>
      <c r="J121" s="262"/>
      <c r="K121" s="183"/>
      <c r="L121" s="197"/>
      <c r="M121" s="208"/>
      <c r="N121" s="201"/>
      <c r="O121" s="212"/>
      <c r="P121" s="201"/>
      <c r="Q121" s="212"/>
      <c r="R121" s="201"/>
      <c r="S121" s="212"/>
      <c r="T121" s="201"/>
      <c r="U121" s="212"/>
      <c r="V121" s="201"/>
      <c r="W121" s="212"/>
      <c r="X121" s="201"/>
      <c r="Y121" s="212"/>
      <c r="Z121" s="201"/>
      <c r="AA121" s="126"/>
      <c r="AB121" s="157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  <c r="IW121" s="58"/>
      <c r="IX121" s="58"/>
      <c r="IY121" s="58"/>
      <c r="IZ121" s="58"/>
      <c r="JA121" s="58"/>
      <c r="JB121" s="58"/>
      <c r="JC121" s="58"/>
      <c r="JD121" s="58"/>
      <c r="JE121" s="58"/>
      <c r="JF121" s="58"/>
      <c r="JG121" s="58"/>
      <c r="JH121" s="58"/>
      <c r="JI121" s="58"/>
      <c r="JJ121" s="58"/>
      <c r="JK121" s="58"/>
      <c r="JL121" s="58"/>
      <c r="JM121" s="58"/>
      <c r="JN121" s="58"/>
      <c r="JO121" s="58"/>
      <c r="JP121" s="58"/>
      <c r="JQ121" s="58"/>
      <c r="JR121" s="58"/>
      <c r="JS121" s="58"/>
      <c r="JT121" s="58"/>
      <c r="JU121" s="58"/>
      <c r="JV121" s="58"/>
      <c r="JW121" s="58"/>
      <c r="JX121" s="58"/>
      <c r="JY121" s="58"/>
      <c r="JZ121" s="58"/>
      <c r="KA121" s="58"/>
      <c r="KB121" s="58"/>
      <c r="KC121" s="58"/>
      <c r="KD121" s="58"/>
      <c r="KE121" s="58"/>
      <c r="KF121" s="58"/>
      <c r="KG121" s="58"/>
      <c r="KH121" s="58"/>
      <c r="KI121" s="58"/>
      <c r="KJ121" s="58"/>
      <c r="KK121" s="58"/>
      <c r="KL121" s="58"/>
      <c r="KM121" s="58"/>
      <c r="KN121" s="58"/>
      <c r="KO121" s="58"/>
      <c r="KP121" s="58"/>
      <c r="KQ121" s="58"/>
      <c r="KR121" s="58"/>
      <c r="KS121" s="58"/>
      <c r="KT121" s="58"/>
      <c r="KU121" s="58"/>
      <c r="KV121" s="58"/>
      <c r="KW121" s="58"/>
      <c r="KX121" s="58"/>
      <c r="KY121" s="58"/>
      <c r="KZ121" s="58"/>
      <c r="LA121" s="58"/>
      <c r="LB121" s="58"/>
      <c r="LC121" s="58"/>
      <c r="LD121" s="58"/>
    </row>
    <row r="122" spans="1:316" s="9" customFormat="1" x14ac:dyDescent="0.2">
      <c r="A122" s="134" t="s">
        <v>14</v>
      </c>
      <c r="B122" s="32" t="s">
        <v>154</v>
      </c>
      <c r="C122" s="65">
        <v>1111</v>
      </c>
      <c r="D122" s="64" t="s">
        <v>4</v>
      </c>
      <c r="E122" s="79">
        <v>70</v>
      </c>
      <c r="F122" s="82">
        <f>C122*E122</f>
        <v>77770</v>
      </c>
      <c r="G122" s="240"/>
      <c r="H122" s="262">
        <f t="shared" si="16"/>
        <v>34222.111111111109</v>
      </c>
      <c r="I122" s="262">
        <f t="shared" si="13"/>
        <v>55500</v>
      </c>
      <c r="J122" s="262">
        <f t="shared" si="14"/>
        <v>83325</v>
      </c>
      <c r="K122" s="180">
        <v>62</v>
      </c>
      <c r="L122" s="201">
        <v>68882</v>
      </c>
      <c r="M122" s="212">
        <v>60</v>
      </c>
      <c r="N122" s="201">
        <v>66660</v>
      </c>
      <c r="O122" s="212">
        <v>50</v>
      </c>
      <c r="P122" s="201">
        <v>55500</v>
      </c>
      <c r="Q122" s="212">
        <v>61</v>
      </c>
      <c r="R122" s="201">
        <v>67771</v>
      </c>
      <c r="S122" s="212">
        <v>58</v>
      </c>
      <c r="T122" s="201">
        <v>64438</v>
      </c>
      <c r="U122" s="212">
        <v>75</v>
      </c>
      <c r="V122" s="201">
        <v>83325</v>
      </c>
      <c r="W122" s="212">
        <v>70</v>
      </c>
      <c r="X122" s="201">
        <v>77770</v>
      </c>
      <c r="Y122" s="212">
        <v>62</v>
      </c>
      <c r="Z122" s="201">
        <v>68882</v>
      </c>
      <c r="AA122" s="126">
        <v>56</v>
      </c>
      <c r="AB122" s="157">
        <v>62216</v>
      </c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8"/>
      <c r="IS122" s="58"/>
      <c r="IT122" s="58"/>
      <c r="IU122" s="58"/>
      <c r="IV122" s="58"/>
      <c r="IW122" s="58"/>
      <c r="IX122" s="58"/>
      <c r="IY122" s="58"/>
      <c r="IZ122" s="58"/>
      <c r="JA122" s="58"/>
      <c r="JB122" s="58"/>
      <c r="JC122" s="58"/>
      <c r="JD122" s="58"/>
      <c r="JE122" s="58"/>
      <c r="JF122" s="58"/>
      <c r="JG122" s="58"/>
      <c r="JH122" s="58"/>
      <c r="JI122" s="58"/>
      <c r="JJ122" s="58"/>
      <c r="JK122" s="58"/>
      <c r="JL122" s="58"/>
      <c r="JM122" s="58"/>
      <c r="JN122" s="58"/>
      <c r="JO122" s="58"/>
      <c r="JP122" s="58"/>
      <c r="JQ122" s="58"/>
      <c r="JR122" s="58"/>
      <c r="JS122" s="58"/>
      <c r="JT122" s="58"/>
      <c r="JU122" s="58"/>
      <c r="JV122" s="58"/>
      <c r="JW122" s="58"/>
      <c r="JX122" s="58"/>
      <c r="JY122" s="58"/>
      <c r="JZ122" s="58"/>
      <c r="KA122" s="58"/>
      <c r="KB122" s="58"/>
      <c r="KC122" s="58"/>
      <c r="KD122" s="58"/>
      <c r="KE122" s="58"/>
      <c r="KF122" s="58"/>
      <c r="KG122" s="58"/>
      <c r="KH122" s="58"/>
      <c r="KI122" s="58"/>
      <c r="KJ122" s="58"/>
      <c r="KK122" s="58"/>
      <c r="KL122" s="58"/>
      <c r="KM122" s="58"/>
      <c r="KN122" s="58"/>
      <c r="KO122" s="58"/>
      <c r="KP122" s="58"/>
      <c r="KQ122" s="58"/>
      <c r="KR122" s="58"/>
      <c r="KS122" s="58"/>
      <c r="KT122" s="58"/>
      <c r="KU122" s="58"/>
      <c r="KV122" s="58"/>
      <c r="KW122" s="58"/>
      <c r="KX122" s="58"/>
      <c r="KY122" s="58"/>
      <c r="KZ122" s="58"/>
      <c r="LA122" s="58"/>
      <c r="LB122" s="58"/>
      <c r="LC122" s="58"/>
      <c r="LD122" s="58"/>
    </row>
    <row r="123" spans="1:316" s="9" customFormat="1" x14ac:dyDescent="0.2">
      <c r="A123" s="134" t="s">
        <v>37</v>
      </c>
      <c r="B123" s="32" t="s">
        <v>262</v>
      </c>
      <c r="C123" s="65">
        <v>2</v>
      </c>
      <c r="D123" s="64" t="s">
        <v>5</v>
      </c>
      <c r="E123" s="79">
        <v>1500</v>
      </c>
      <c r="F123" s="82">
        <f t="shared" ref="F123:F124" si="26">C123*E123</f>
        <v>3000</v>
      </c>
      <c r="G123" s="240"/>
      <c r="H123" s="262">
        <f t="shared" si="16"/>
        <v>3283.3333333333335</v>
      </c>
      <c r="I123" s="262">
        <f t="shared" si="13"/>
        <v>1600</v>
      </c>
      <c r="J123" s="262">
        <f t="shared" si="14"/>
        <v>8000</v>
      </c>
      <c r="K123" s="180">
        <v>1500</v>
      </c>
      <c r="L123" s="197">
        <v>3000</v>
      </c>
      <c r="M123" s="208">
        <v>1200</v>
      </c>
      <c r="N123" s="201">
        <v>2400</v>
      </c>
      <c r="O123" s="212">
        <v>2200</v>
      </c>
      <c r="P123" s="201">
        <v>4400</v>
      </c>
      <c r="Q123" s="212">
        <v>3500</v>
      </c>
      <c r="R123" s="201">
        <v>7000</v>
      </c>
      <c r="S123" s="212">
        <v>800</v>
      </c>
      <c r="T123" s="201">
        <v>1600</v>
      </c>
      <c r="U123" s="212">
        <v>2000</v>
      </c>
      <c r="V123" s="201">
        <v>4000</v>
      </c>
      <c r="W123" s="212">
        <v>4000</v>
      </c>
      <c r="X123" s="201">
        <v>8000</v>
      </c>
      <c r="Y123" s="212">
        <v>2500</v>
      </c>
      <c r="Z123" s="201">
        <v>5000</v>
      </c>
      <c r="AA123" s="126">
        <v>2000</v>
      </c>
      <c r="AB123" s="157">
        <v>4000</v>
      </c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  <c r="IW123" s="58"/>
      <c r="IX123" s="58"/>
      <c r="IY123" s="58"/>
      <c r="IZ123" s="58"/>
      <c r="JA123" s="58"/>
      <c r="JB123" s="58"/>
      <c r="JC123" s="58"/>
      <c r="JD123" s="58"/>
      <c r="JE123" s="58"/>
      <c r="JF123" s="58"/>
      <c r="JG123" s="58"/>
      <c r="JH123" s="58"/>
      <c r="JI123" s="58"/>
      <c r="JJ123" s="58"/>
      <c r="JK123" s="58"/>
      <c r="JL123" s="58"/>
      <c r="JM123" s="58"/>
      <c r="JN123" s="58"/>
      <c r="JO123" s="58"/>
      <c r="JP123" s="58"/>
      <c r="JQ123" s="58"/>
      <c r="JR123" s="58"/>
      <c r="JS123" s="58"/>
      <c r="JT123" s="58"/>
      <c r="JU123" s="58"/>
      <c r="JV123" s="58"/>
      <c r="JW123" s="58"/>
      <c r="JX123" s="58"/>
      <c r="JY123" s="58"/>
      <c r="JZ123" s="58"/>
      <c r="KA123" s="58"/>
      <c r="KB123" s="58"/>
      <c r="KC123" s="58"/>
      <c r="KD123" s="58"/>
      <c r="KE123" s="58"/>
      <c r="KF123" s="58"/>
      <c r="KG123" s="58"/>
      <c r="KH123" s="58"/>
      <c r="KI123" s="58"/>
      <c r="KJ123" s="58"/>
      <c r="KK123" s="58"/>
      <c r="KL123" s="58"/>
      <c r="KM123" s="58"/>
      <c r="KN123" s="58"/>
      <c r="KO123" s="58"/>
      <c r="KP123" s="58"/>
      <c r="KQ123" s="58"/>
      <c r="KR123" s="58"/>
      <c r="KS123" s="58"/>
      <c r="KT123" s="58"/>
      <c r="KU123" s="58"/>
      <c r="KV123" s="58"/>
      <c r="KW123" s="58"/>
      <c r="KX123" s="58"/>
      <c r="KY123" s="58"/>
      <c r="KZ123" s="58"/>
      <c r="LA123" s="58"/>
      <c r="LB123" s="58"/>
      <c r="LC123" s="58"/>
      <c r="LD123" s="58"/>
    </row>
    <row r="124" spans="1:316" s="9" customFormat="1" x14ac:dyDescent="0.2">
      <c r="A124" s="134" t="s">
        <v>377</v>
      </c>
      <c r="B124" s="32" t="s">
        <v>260</v>
      </c>
      <c r="C124" s="65">
        <v>234</v>
      </c>
      <c r="D124" s="64" t="s">
        <v>4</v>
      </c>
      <c r="E124" s="79">
        <v>40</v>
      </c>
      <c r="F124" s="82">
        <f t="shared" si="26"/>
        <v>9360</v>
      </c>
      <c r="G124" s="240"/>
      <c r="H124" s="262">
        <f t="shared" si="16"/>
        <v>5352.7777777777774</v>
      </c>
      <c r="I124" s="262">
        <f t="shared" si="13"/>
        <v>5850</v>
      </c>
      <c r="J124" s="262">
        <f t="shared" si="14"/>
        <v>14040</v>
      </c>
      <c r="K124" s="180">
        <v>50</v>
      </c>
      <c r="L124" s="197">
        <v>11700</v>
      </c>
      <c r="M124" s="208">
        <v>44</v>
      </c>
      <c r="N124" s="201">
        <v>10296</v>
      </c>
      <c r="O124" s="212">
        <v>55</v>
      </c>
      <c r="P124" s="201">
        <v>12870</v>
      </c>
      <c r="Q124" s="212">
        <v>40</v>
      </c>
      <c r="R124" s="201">
        <v>9360</v>
      </c>
      <c r="S124" s="212">
        <v>25</v>
      </c>
      <c r="T124" s="201">
        <v>5850</v>
      </c>
      <c r="U124" s="212">
        <v>55</v>
      </c>
      <c r="V124" s="201">
        <v>12870</v>
      </c>
      <c r="W124" s="212">
        <v>60</v>
      </c>
      <c r="X124" s="201">
        <v>14040</v>
      </c>
      <c r="Y124" s="212">
        <v>45</v>
      </c>
      <c r="Z124" s="201">
        <v>10530</v>
      </c>
      <c r="AA124" s="126">
        <v>36</v>
      </c>
      <c r="AB124" s="157">
        <v>8424</v>
      </c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  <c r="IP124" s="58"/>
      <c r="IQ124" s="58"/>
      <c r="IR124" s="58"/>
      <c r="IS124" s="58"/>
      <c r="IT124" s="58"/>
      <c r="IU124" s="58"/>
      <c r="IV124" s="58"/>
      <c r="IW124" s="58"/>
      <c r="IX124" s="58"/>
      <c r="IY124" s="58"/>
      <c r="IZ124" s="58"/>
      <c r="JA124" s="58"/>
      <c r="JB124" s="58"/>
      <c r="JC124" s="58"/>
      <c r="JD124" s="58"/>
      <c r="JE124" s="58"/>
      <c r="JF124" s="58"/>
      <c r="JG124" s="58"/>
      <c r="JH124" s="58"/>
      <c r="JI124" s="58"/>
      <c r="JJ124" s="58"/>
      <c r="JK124" s="58"/>
      <c r="JL124" s="58"/>
      <c r="JM124" s="58"/>
      <c r="JN124" s="58"/>
      <c r="JO124" s="58"/>
      <c r="JP124" s="58"/>
      <c r="JQ124" s="58"/>
      <c r="JR124" s="58"/>
      <c r="JS124" s="58"/>
      <c r="JT124" s="58"/>
      <c r="JU124" s="58"/>
      <c r="JV124" s="58"/>
      <c r="JW124" s="58"/>
      <c r="JX124" s="58"/>
      <c r="JY124" s="58"/>
      <c r="JZ124" s="58"/>
      <c r="KA124" s="58"/>
      <c r="KB124" s="58"/>
      <c r="KC124" s="58"/>
      <c r="KD124" s="58"/>
      <c r="KE124" s="58"/>
      <c r="KF124" s="58"/>
      <c r="KG124" s="58"/>
      <c r="KH124" s="58"/>
      <c r="KI124" s="58"/>
      <c r="KJ124" s="58"/>
      <c r="KK124" s="58"/>
      <c r="KL124" s="58"/>
      <c r="KM124" s="58"/>
      <c r="KN124" s="58"/>
      <c r="KO124" s="58"/>
      <c r="KP124" s="58"/>
      <c r="KQ124" s="58"/>
      <c r="KR124" s="58"/>
      <c r="KS124" s="58"/>
      <c r="KT124" s="58"/>
      <c r="KU124" s="58"/>
      <c r="KV124" s="58"/>
      <c r="KW124" s="58"/>
      <c r="KX124" s="58"/>
      <c r="KY124" s="58"/>
      <c r="KZ124" s="58"/>
      <c r="LA124" s="58"/>
      <c r="LB124" s="58"/>
      <c r="LC124" s="58"/>
      <c r="LD124" s="58"/>
    </row>
    <row r="125" spans="1:316" s="9" customFormat="1" x14ac:dyDescent="0.2">
      <c r="A125" s="134"/>
      <c r="B125" s="55" t="s">
        <v>36</v>
      </c>
      <c r="C125" s="65"/>
      <c r="D125" s="64"/>
      <c r="E125" s="81"/>
      <c r="F125" s="79"/>
      <c r="G125" s="239">
        <f>SUM(F122:F124)</f>
        <v>90130</v>
      </c>
      <c r="H125" s="262">
        <f t="shared" si="16"/>
        <v>83420.444444444438</v>
      </c>
      <c r="I125" s="262">
        <f t="shared" si="13"/>
        <v>71888</v>
      </c>
      <c r="J125" s="262">
        <f t="shared" si="14"/>
        <v>100195</v>
      </c>
      <c r="K125" s="180"/>
      <c r="L125" s="200">
        <f>SUM(L122:L124)</f>
        <v>83582</v>
      </c>
      <c r="M125" s="210"/>
      <c r="N125" s="200">
        <f t="shared" ref="N125:AB125" si="27">SUM(N122:N124)</f>
        <v>79356</v>
      </c>
      <c r="O125" s="210"/>
      <c r="P125" s="200">
        <f t="shared" si="27"/>
        <v>72770</v>
      </c>
      <c r="Q125" s="210"/>
      <c r="R125" s="200">
        <f t="shared" si="27"/>
        <v>84131</v>
      </c>
      <c r="S125" s="210"/>
      <c r="T125" s="200">
        <f t="shared" si="27"/>
        <v>71888</v>
      </c>
      <c r="U125" s="210"/>
      <c r="V125" s="200">
        <f t="shared" si="27"/>
        <v>100195</v>
      </c>
      <c r="W125" s="210"/>
      <c r="X125" s="200">
        <f t="shared" si="27"/>
        <v>99810</v>
      </c>
      <c r="Y125" s="210"/>
      <c r="Z125" s="200">
        <f t="shared" si="27"/>
        <v>84412</v>
      </c>
      <c r="AA125" s="127"/>
      <c r="AB125" s="159">
        <f t="shared" si="27"/>
        <v>74640</v>
      </c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  <c r="IS125" s="58"/>
      <c r="IT125" s="58"/>
      <c r="IU125" s="58"/>
      <c r="IV125" s="58"/>
      <c r="IW125" s="58"/>
      <c r="IX125" s="58"/>
      <c r="IY125" s="58"/>
      <c r="IZ125" s="58"/>
      <c r="JA125" s="58"/>
      <c r="JB125" s="58"/>
      <c r="JC125" s="58"/>
      <c r="JD125" s="58"/>
      <c r="JE125" s="58"/>
      <c r="JF125" s="58"/>
      <c r="JG125" s="58"/>
      <c r="JH125" s="58"/>
      <c r="JI125" s="58"/>
      <c r="JJ125" s="58"/>
      <c r="JK125" s="58"/>
      <c r="JL125" s="58"/>
      <c r="JM125" s="58"/>
      <c r="JN125" s="58"/>
      <c r="JO125" s="58"/>
      <c r="JP125" s="58"/>
      <c r="JQ125" s="58"/>
      <c r="JR125" s="58"/>
      <c r="JS125" s="58"/>
      <c r="JT125" s="58"/>
      <c r="JU125" s="58"/>
      <c r="JV125" s="58"/>
      <c r="JW125" s="58"/>
      <c r="JX125" s="58"/>
      <c r="JY125" s="58"/>
      <c r="JZ125" s="58"/>
      <c r="KA125" s="58"/>
      <c r="KB125" s="58"/>
      <c r="KC125" s="58"/>
      <c r="KD125" s="58"/>
      <c r="KE125" s="58"/>
      <c r="KF125" s="58"/>
      <c r="KG125" s="58"/>
      <c r="KH125" s="58"/>
      <c r="KI125" s="58"/>
      <c r="KJ125" s="58"/>
      <c r="KK125" s="58"/>
      <c r="KL125" s="58"/>
      <c r="KM125" s="58"/>
      <c r="KN125" s="58"/>
      <c r="KO125" s="58"/>
      <c r="KP125" s="58"/>
      <c r="KQ125" s="58"/>
      <c r="KR125" s="58"/>
      <c r="KS125" s="58"/>
      <c r="KT125" s="58"/>
      <c r="KU125" s="58"/>
      <c r="KV125" s="58"/>
      <c r="KW125" s="58"/>
      <c r="KX125" s="58"/>
      <c r="KY125" s="58"/>
      <c r="KZ125" s="58"/>
      <c r="LA125" s="58"/>
      <c r="LB125" s="58"/>
      <c r="LC125" s="58"/>
      <c r="LD125" s="58"/>
    </row>
    <row r="126" spans="1:316" s="9" customFormat="1" x14ac:dyDescent="0.2">
      <c r="A126" s="134"/>
      <c r="B126" s="55"/>
      <c r="C126" s="65"/>
      <c r="D126" s="64"/>
      <c r="E126" s="81"/>
      <c r="F126" s="79"/>
      <c r="G126" s="239"/>
      <c r="H126" s="262"/>
      <c r="I126" s="262"/>
      <c r="J126" s="262"/>
      <c r="K126" s="180"/>
      <c r="L126" s="197"/>
      <c r="M126" s="208"/>
      <c r="N126" s="201"/>
      <c r="O126" s="212"/>
      <c r="P126" s="201"/>
      <c r="Q126" s="212"/>
      <c r="R126" s="201"/>
      <c r="S126" s="212"/>
      <c r="T126" s="201"/>
      <c r="U126" s="212"/>
      <c r="V126" s="201"/>
      <c r="W126" s="212"/>
      <c r="X126" s="201"/>
      <c r="Y126" s="212"/>
      <c r="Z126" s="201"/>
      <c r="AA126" s="126"/>
      <c r="AB126" s="157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8"/>
      <c r="IS126" s="58"/>
      <c r="IT126" s="58"/>
      <c r="IU126" s="58"/>
      <c r="IV126" s="58"/>
      <c r="IW126" s="58"/>
      <c r="IX126" s="58"/>
      <c r="IY126" s="58"/>
      <c r="IZ126" s="58"/>
      <c r="JA126" s="58"/>
      <c r="JB126" s="58"/>
      <c r="JC126" s="58"/>
      <c r="JD126" s="58"/>
      <c r="JE126" s="58"/>
      <c r="JF126" s="58"/>
      <c r="JG126" s="58"/>
      <c r="JH126" s="58"/>
      <c r="JI126" s="58"/>
      <c r="JJ126" s="58"/>
      <c r="JK126" s="58"/>
      <c r="JL126" s="58"/>
      <c r="JM126" s="58"/>
      <c r="JN126" s="58"/>
      <c r="JO126" s="58"/>
      <c r="JP126" s="58"/>
      <c r="JQ126" s="58"/>
      <c r="JR126" s="58"/>
      <c r="JS126" s="58"/>
      <c r="JT126" s="58"/>
      <c r="JU126" s="58"/>
      <c r="JV126" s="58"/>
      <c r="JW126" s="58"/>
      <c r="JX126" s="58"/>
      <c r="JY126" s="58"/>
      <c r="JZ126" s="58"/>
      <c r="KA126" s="58"/>
      <c r="KB126" s="58"/>
      <c r="KC126" s="58"/>
      <c r="KD126" s="58"/>
      <c r="KE126" s="58"/>
      <c r="KF126" s="58"/>
      <c r="KG126" s="58"/>
      <c r="KH126" s="58"/>
      <c r="KI126" s="58"/>
      <c r="KJ126" s="58"/>
      <c r="KK126" s="58"/>
      <c r="KL126" s="58"/>
      <c r="KM126" s="58"/>
      <c r="KN126" s="58"/>
      <c r="KO126" s="58"/>
      <c r="KP126" s="58"/>
      <c r="KQ126" s="58"/>
      <c r="KR126" s="58"/>
      <c r="KS126" s="58"/>
      <c r="KT126" s="58"/>
      <c r="KU126" s="58"/>
      <c r="KV126" s="58"/>
      <c r="KW126" s="58"/>
      <c r="KX126" s="58"/>
      <c r="KY126" s="58"/>
      <c r="KZ126" s="58"/>
      <c r="LA126" s="58"/>
      <c r="LB126" s="58"/>
      <c r="LC126" s="58"/>
      <c r="LD126" s="58"/>
    </row>
    <row r="127" spans="1:316" s="9" customFormat="1" ht="13.5" thickBot="1" x14ac:dyDescent="0.25">
      <c r="A127" s="133" t="s">
        <v>181</v>
      </c>
      <c r="B127" s="23" t="s">
        <v>116</v>
      </c>
      <c r="C127" s="24"/>
      <c r="D127" s="22"/>
      <c r="E127" s="91"/>
      <c r="F127" s="92"/>
      <c r="G127" s="238"/>
      <c r="H127" s="262"/>
      <c r="I127" s="262"/>
      <c r="J127" s="262"/>
      <c r="K127" s="180"/>
      <c r="L127" s="201"/>
      <c r="M127" s="212"/>
      <c r="N127" s="201"/>
      <c r="O127" s="212"/>
      <c r="P127" s="201"/>
      <c r="Q127" s="212"/>
      <c r="R127" s="201"/>
      <c r="S127" s="212"/>
      <c r="T127" s="201"/>
      <c r="U127" s="212"/>
      <c r="V127" s="201"/>
      <c r="W127" s="212"/>
      <c r="X127" s="201"/>
      <c r="Y127" s="212"/>
      <c r="Z127" s="201"/>
      <c r="AA127" s="126"/>
      <c r="AB127" s="157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  <c r="IQ127" s="58"/>
      <c r="IR127" s="58"/>
      <c r="IS127" s="58"/>
      <c r="IT127" s="58"/>
      <c r="IU127" s="58"/>
      <c r="IV127" s="58"/>
      <c r="IW127" s="58"/>
      <c r="IX127" s="58"/>
      <c r="IY127" s="58"/>
      <c r="IZ127" s="58"/>
      <c r="JA127" s="58"/>
      <c r="JB127" s="58"/>
      <c r="JC127" s="58"/>
      <c r="JD127" s="58"/>
      <c r="JE127" s="58"/>
      <c r="JF127" s="58"/>
      <c r="JG127" s="58"/>
      <c r="JH127" s="58"/>
      <c r="JI127" s="58"/>
      <c r="JJ127" s="58"/>
      <c r="JK127" s="58"/>
      <c r="JL127" s="58"/>
      <c r="JM127" s="58"/>
      <c r="JN127" s="58"/>
      <c r="JO127" s="58"/>
      <c r="JP127" s="58"/>
      <c r="JQ127" s="58"/>
      <c r="JR127" s="58"/>
      <c r="JS127" s="58"/>
      <c r="JT127" s="58"/>
      <c r="JU127" s="58"/>
      <c r="JV127" s="58"/>
      <c r="JW127" s="58"/>
      <c r="JX127" s="58"/>
      <c r="JY127" s="58"/>
      <c r="JZ127" s="58"/>
      <c r="KA127" s="58"/>
      <c r="KB127" s="58"/>
      <c r="KC127" s="58"/>
      <c r="KD127" s="58"/>
      <c r="KE127" s="58"/>
      <c r="KF127" s="58"/>
      <c r="KG127" s="58"/>
      <c r="KH127" s="58"/>
      <c r="KI127" s="58"/>
      <c r="KJ127" s="58"/>
      <c r="KK127" s="58"/>
      <c r="KL127" s="58"/>
      <c r="KM127" s="58"/>
      <c r="KN127" s="58"/>
      <c r="KO127" s="58"/>
      <c r="KP127" s="58"/>
      <c r="KQ127" s="58"/>
      <c r="KR127" s="58"/>
      <c r="KS127" s="58"/>
      <c r="KT127" s="58"/>
      <c r="KU127" s="58"/>
      <c r="KV127" s="58"/>
      <c r="KW127" s="58"/>
      <c r="KX127" s="58"/>
      <c r="KY127" s="58"/>
      <c r="KZ127" s="58"/>
      <c r="LA127" s="58"/>
      <c r="LB127" s="58"/>
      <c r="LC127" s="58"/>
      <c r="LD127" s="58"/>
    </row>
    <row r="128" spans="1:316" s="9" customFormat="1" x14ac:dyDescent="0.2">
      <c r="A128" s="134" t="s">
        <v>117</v>
      </c>
      <c r="B128" s="32" t="s">
        <v>152</v>
      </c>
      <c r="C128" s="65">
        <v>849</v>
      </c>
      <c r="D128" s="64" t="s">
        <v>164</v>
      </c>
      <c r="E128" s="81">
        <v>100</v>
      </c>
      <c r="F128" s="79">
        <f>C128*E128</f>
        <v>84900</v>
      </c>
      <c r="G128" s="239"/>
      <c r="H128" s="262">
        <f t="shared" si="16"/>
        <v>22454.166666666668</v>
      </c>
      <c r="I128" s="262">
        <f t="shared" si="13"/>
        <v>25470</v>
      </c>
      <c r="J128" s="262">
        <f t="shared" si="14"/>
        <v>67920</v>
      </c>
      <c r="K128" s="180">
        <v>60</v>
      </c>
      <c r="L128" s="204">
        <v>50940</v>
      </c>
      <c r="M128" s="216">
        <v>36.5</v>
      </c>
      <c r="N128" s="201">
        <v>30988.5</v>
      </c>
      <c r="O128" s="212">
        <v>30</v>
      </c>
      <c r="P128" s="201">
        <v>25470</v>
      </c>
      <c r="Q128" s="212">
        <v>44</v>
      </c>
      <c r="R128" s="201">
        <v>37356</v>
      </c>
      <c r="S128" s="212">
        <v>80</v>
      </c>
      <c r="T128" s="201">
        <v>67920</v>
      </c>
      <c r="U128" s="212">
        <v>30</v>
      </c>
      <c r="V128" s="201">
        <v>25470</v>
      </c>
      <c r="W128" s="212">
        <v>70</v>
      </c>
      <c r="X128" s="201">
        <v>59430</v>
      </c>
      <c r="Y128" s="212">
        <v>50</v>
      </c>
      <c r="Z128" s="201">
        <v>42450</v>
      </c>
      <c r="AA128" s="126">
        <v>75</v>
      </c>
      <c r="AB128" s="157">
        <v>63675</v>
      </c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  <c r="IS128" s="58"/>
      <c r="IT128" s="58"/>
      <c r="IU128" s="58"/>
      <c r="IV128" s="58"/>
      <c r="IW128" s="58"/>
      <c r="IX128" s="58"/>
      <c r="IY128" s="58"/>
      <c r="IZ128" s="58"/>
      <c r="JA128" s="58"/>
      <c r="JB128" s="58"/>
      <c r="JC128" s="58"/>
      <c r="JD128" s="58"/>
      <c r="JE128" s="58"/>
      <c r="JF128" s="58"/>
      <c r="JG128" s="58"/>
      <c r="JH128" s="58"/>
      <c r="JI128" s="58"/>
      <c r="JJ128" s="58"/>
      <c r="JK128" s="58"/>
      <c r="JL128" s="58"/>
      <c r="JM128" s="58"/>
      <c r="JN128" s="58"/>
      <c r="JO128" s="58"/>
      <c r="JP128" s="58"/>
      <c r="JQ128" s="58"/>
      <c r="JR128" s="58"/>
      <c r="JS128" s="58"/>
      <c r="JT128" s="58"/>
      <c r="JU128" s="58"/>
      <c r="JV128" s="58"/>
      <c r="JW128" s="58"/>
      <c r="JX128" s="58"/>
      <c r="JY128" s="58"/>
      <c r="JZ128" s="58"/>
      <c r="KA128" s="58"/>
      <c r="KB128" s="58"/>
      <c r="KC128" s="58"/>
      <c r="KD128" s="58"/>
      <c r="KE128" s="58"/>
      <c r="KF128" s="58"/>
      <c r="KG128" s="58"/>
      <c r="KH128" s="58"/>
      <c r="KI128" s="58"/>
      <c r="KJ128" s="58"/>
      <c r="KK128" s="58"/>
      <c r="KL128" s="58"/>
      <c r="KM128" s="58"/>
      <c r="KN128" s="58"/>
      <c r="KO128" s="58"/>
      <c r="KP128" s="58"/>
      <c r="KQ128" s="58"/>
      <c r="KR128" s="58"/>
      <c r="KS128" s="58"/>
      <c r="KT128" s="58"/>
      <c r="KU128" s="58"/>
      <c r="KV128" s="58"/>
      <c r="KW128" s="58"/>
      <c r="KX128" s="58"/>
      <c r="KY128" s="58"/>
      <c r="KZ128" s="58"/>
      <c r="LA128" s="58"/>
      <c r="LB128" s="58"/>
      <c r="LC128" s="58"/>
      <c r="LD128" s="58"/>
    </row>
    <row r="129" spans="1:316" s="9" customFormat="1" x14ac:dyDescent="0.2">
      <c r="A129" s="134" t="s">
        <v>120</v>
      </c>
      <c r="B129" s="32" t="s">
        <v>153</v>
      </c>
      <c r="C129" s="65">
        <v>53</v>
      </c>
      <c r="D129" s="64" t="s">
        <v>164</v>
      </c>
      <c r="E129" s="81">
        <v>75</v>
      </c>
      <c r="F129" s="79">
        <f>C129*E129</f>
        <v>3975</v>
      </c>
      <c r="G129" s="239"/>
      <c r="H129" s="262">
        <f t="shared" si="16"/>
        <v>2182.5</v>
      </c>
      <c r="I129" s="262">
        <f t="shared" si="13"/>
        <v>1590</v>
      </c>
      <c r="J129" s="262">
        <f t="shared" si="14"/>
        <v>7950</v>
      </c>
      <c r="K129" s="180">
        <v>115</v>
      </c>
      <c r="L129" s="197">
        <v>6095</v>
      </c>
      <c r="M129" s="208">
        <v>62.5</v>
      </c>
      <c r="N129" s="201">
        <v>3312.5</v>
      </c>
      <c r="O129" s="212">
        <v>60</v>
      </c>
      <c r="P129" s="201">
        <v>3180</v>
      </c>
      <c r="Q129" s="212">
        <v>80</v>
      </c>
      <c r="R129" s="201">
        <v>4240</v>
      </c>
      <c r="S129" s="212">
        <v>100</v>
      </c>
      <c r="T129" s="201">
        <v>5300</v>
      </c>
      <c r="U129" s="212">
        <v>30</v>
      </c>
      <c r="V129" s="201">
        <v>1590</v>
      </c>
      <c r="W129" s="212">
        <v>70</v>
      </c>
      <c r="X129" s="201">
        <v>3710</v>
      </c>
      <c r="Y129" s="212">
        <v>60</v>
      </c>
      <c r="Z129" s="201">
        <v>3180</v>
      </c>
      <c r="AA129" s="126">
        <v>150</v>
      </c>
      <c r="AB129" s="157">
        <v>7950</v>
      </c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/>
      <c r="IQ129" s="58"/>
      <c r="IR129" s="58"/>
      <c r="IS129" s="58"/>
      <c r="IT129" s="58"/>
      <c r="IU129" s="58"/>
      <c r="IV129" s="58"/>
      <c r="IW129" s="58"/>
      <c r="IX129" s="58"/>
      <c r="IY129" s="58"/>
      <c r="IZ129" s="58"/>
      <c r="JA129" s="58"/>
      <c r="JB129" s="58"/>
      <c r="JC129" s="58"/>
      <c r="JD129" s="58"/>
      <c r="JE129" s="58"/>
      <c r="JF129" s="58"/>
      <c r="JG129" s="58"/>
      <c r="JH129" s="58"/>
      <c r="JI129" s="58"/>
      <c r="JJ129" s="58"/>
      <c r="JK129" s="58"/>
      <c r="JL129" s="58"/>
      <c r="JM129" s="58"/>
      <c r="JN129" s="58"/>
      <c r="JO129" s="58"/>
      <c r="JP129" s="58"/>
      <c r="JQ129" s="58"/>
      <c r="JR129" s="58"/>
      <c r="JS129" s="58"/>
      <c r="JT129" s="58"/>
      <c r="JU129" s="58"/>
      <c r="JV129" s="58"/>
      <c r="JW129" s="58"/>
      <c r="JX129" s="58"/>
      <c r="JY129" s="58"/>
      <c r="JZ129" s="58"/>
      <c r="KA129" s="58"/>
      <c r="KB129" s="58"/>
      <c r="KC129" s="58"/>
      <c r="KD129" s="58"/>
      <c r="KE129" s="58"/>
      <c r="KF129" s="58"/>
      <c r="KG129" s="58"/>
      <c r="KH129" s="58"/>
      <c r="KI129" s="58"/>
      <c r="KJ129" s="58"/>
      <c r="KK129" s="58"/>
      <c r="KL129" s="58"/>
      <c r="KM129" s="58"/>
      <c r="KN129" s="58"/>
      <c r="KO129" s="58"/>
      <c r="KP129" s="58"/>
      <c r="KQ129" s="58"/>
      <c r="KR129" s="58"/>
      <c r="KS129" s="58"/>
      <c r="KT129" s="58"/>
      <c r="KU129" s="58"/>
      <c r="KV129" s="58"/>
      <c r="KW129" s="58"/>
      <c r="KX129" s="58"/>
      <c r="KY129" s="58"/>
      <c r="KZ129" s="58"/>
      <c r="LA129" s="58"/>
      <c r="LB129" s="58"/>
      <c r="LC129" s="58"/>
      <c r="LD129" s="58"/>
    </row>
    <row r="130" spans="1:316" s="9" customFormat="1" x14ac:dyDescent="0.2">
      <c r="A130" s="134"/>
      <c r="B130" s="55" t="s">
        <v>155</v>
      </c>
      <c r="C130" s="34"/>
      <c r="D130" s="55"/>
      <c r="E130" s="80"/>
      <c r="F130" s="93"/>
      <c r="G130" s="239">
        <f>SUM(F128:F129)</f>
        <v>88875</v>
      </c>
      <c r="H130" s="262">
        <f t="shared" si="16"/>
        <v>49139.666666666664</v>
      </c>
      <c r="I130" s="262">
        <f t="shared" si="13"/>
        <v>27060</v>
      </c>
      <c r="J130" s="262">
        <f t="shared" si="14"/>
        <v>73220</v>
      </c>
      <c r="K130" s="180"/>
      <c r="L130" s="200">
        <f>SUM(L128:L129)</f>
        <v>57035</v>
      </c>
      <c r="M130" s="210"/>
      <c r="N130" s="200">
        <f t="shared" ref="N130:AB130" si="28">SUM(N128:N129)</f>
        <v>34301</v>
      </c>
      <c r="O130" s="210"/>
      <c r="P130" s="200">
        <f t="shared" si="28"/>
        <v>28650</v>
      </c>
      <c r="Q130" s="210"/>
      <c r="R130" s="200">
        <f t="shared" si="28"/>
        <v>41596</v>
      </c>
      <c r="S130" s="210"/>
      <c r="T130" s="200">
        <f t="shared" si="28"/>
        <v>73220</v>
      </c>
      <c r="U130" s="210"/>
      <c r="V130" s="200">
        <f t="shared" si="28"/>
        <v>27060</v>
      </c>
      <c r="W130" s="210"/>
      <c r="X130" s="200">
        <f t="shared" si="28"/>
        <v>63140</v>
      </c>
      <c r="Y130" s="210"/>
      <c r="Z130" s="200">
        <f t="shared" si="28"/>
        <v>45630</v>
      </c>
      <c r="AA130" s="127"/>
      <c r="AB130" s="159">
        <f t="shared" si="28"/>
        <v>71625</v>
      </c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/>
      <c r="IQ130" s="58"/>
      <c r="IR130" s="58"/>
      <c r="IS130" s="58"/>
      <c r="IT130" s="58"/>
      <c r="IU130" s="58"/>
      <c r="IV130" s="58"/>
      <c r="IW130" s="58"/>
      <c r="IX130" s="58"/>
      <c r="IY130" s="58"/>
      <c r="IZ130" s="58"/>
      <c r="JA130" s="58"/>
      <c r="JB130" s="58"/>
      <c r="JC130" s="58"/>
      <c r="JD130" s="58"/>
      <c r="JE130" s="58"/>
      <c r="JF130" s="58"/>
      <c r="JG130" s="58"/>
      <c r="JH130" s="58"/>
      <c r="JI130" s="58"/>
      <c r="JJ130" s="58"/>
      <c r="JK130" s="58"/>
      <c r="JL130" s="58"/>
      <c r="JM130" s="58"/>
      <c r="JN130" s="58"/>
      <c r="JO130" s="58"/>
      <c r="JP130" s="58"/>
      <c r="JQ130" s="58"/>
      <c r="JR130" s="58"/>
      <c r="JS130" s="58"/>
      <c r="JT130" s="58"/>
      <c r="JU130" s="58"/>
      <c r="JV130" s="58"/>
      <c r="JW130" s="58"/>
      <c r="JX130" s="58"/>
      <c r="JY130" s="58"/>
      <c r="JZ130" s="58"/>
      <c r="KA130" s="58"/>
      <c r="KB130" s="58"/>
      <c r="KC130" s="58"/>
      <c r="KD130" s="58"/>
      <c r="KE130" s="58"/>
      <c r="KF130" s="58"/>
      <c r="KG130" s="58"/>
      <c r="KH130" s="58"/>
      <c r="KI130" s="58"/>
      <c r="KJ130" s="58"/>
      <c r="KK130" s="58"/>
      <c r="KL130" s="58"/>
      <c r="KM130" s="58"/>
      <c r="KN130" s="58"/>
      <c r="KO130" s="58"/>
      <c r="KP130" s="58"/>
      <c r="KQ130" s="58"/>
      <c r="KR130" s="58"/>
      <c r="KS130" s="58"/>
      <c r="KT130" s="58"/>
      <c r="KU130" s="58"/>
      <c r="KV130" s="58"/>
      <c r="KW130" s="58"/>
      <c r="KX130" s="58"/>
      <c r="KY130" s="58"/>
      <c r="KZ130" s="58"/>
      <c r="LA130" s="58"/>
      <c r="LB130" s="58"/>
      <c r="LC130" s="58"/>
      <c r="LD130" s="58"/>
    </row>
    <row r="131" spans="1:316" s="9" customFormat="1" x14ac:dyDescent="0.2">
      <c r="A131" s="134"/>
      <c r="B131" s="55"/>
      <c r="C131" s="65"/>
      <c r="D131" s="64"/>
      <c r="E131" s="81"/>
      <c r="F131" s="79"/>
      <c r="G131" s="239"/>
      <c r="H131" s="262"/>
      <c r="I131" s="262"/>
      <c r="J131" s="262"/>
      <c r="K131" s="180"/>
      <c r="L131" s="197"/>
      <c r="M131" s="208"/>
      <c r="N131" s="201"/>
      <c r="O131" s="212"/>
      <c r="P131" s="201"/>
      <c r="Q131" s="212"/>
      <c r="R131" s="201"/>
      <c r="S131" s="212"/>
      <c r="T131" s="201"/>
      <c r="U131" s="212"/>
      <c r="V131" s="201"/>
      <c r="W131" s="212"/>
      <c r="X131" s="201"/>
      <c r="Y131" s="212"/>
      <c r="Z131" s="201"/>
      <c r="AA131" s="126"/>
      <c r="AB131" s="157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  <c r="IS131" s="58"/>
      <c r="IT131" s="58"/>
      <c r="IU131" s="58"/>
      <c r="IV131" s="58"/>
      <c r="IW131" s="58"/>
      <c r="IX131" s="58"/>
      <c r="IY131" s="58"/>
      <c r="IZ131" s="58"/>
      <c r="JA131" s="58"/>
      <c r="JB131" s="58"/>
      <c r="JC131" s="58"/>
      <c r="JD131" s="58"/>
      <c r="JE131" s="58"/>
      <c r="JF131" s="58"/>
      <c r="JG131" s="58"/>
      <c r="JH131" s="58"/>
      <c r="JI131" s="58"/>
      <c r="JJ131" s="58"/>
      <c r="JK131" s="58"/>
      <c r="JL131" s="58"/>
      <c r="JM131" s="58"/>
      <c r="JN131" s="58"/>
      <c r="JO131" s="58"/>
      <c r="JP131" s="58"/>
      <c r="JQ131" s="58"/>
      <c r="JR131" s="58"/>
      <c r="JS131" s="58"/>
      <c r="JT131" s="58"/>
      <c r="JU131" s="58"/>
      <c r="JV131" s="58"/>
      <c r="JW131" s="58"/>
      <c r="JX131" s="58"/>
      <c r="JY131" s="58"/>
      <c r="JZ131" s="58"/>
      <c r="KA131" s="58"/>
      <c r="KB131" s="58"/>
      <c r="KC131" s="58"/>
      <c r="KD131" s="58"/>
      <c r="KE131" s="58"/>
      <c r="KF131" s="58"/>
      <c r="KG131" s="58"/>
      <c r="KH131" s="58"/>
      <c r="KI131" s="58"/>
      <c r="KJ131" s="58"/>
      <c r="KK131" s="58"/>
      <c r="KL131" s="58"/>
      <c r="KM131" s="58"/>
      <c r="KN131" s="58"/>
      <c r="KO131" s="58"/>
      <c r="KP131" s="58"/>
      <c r="KQ131" s="58"/>
      <c r="KR131" s="58"/>
      <c r="KS131" s="58"/>
      <c r="KT131" s="58"/>
      <c r="KU131" s="58"/>
      <c r="KV131" s="58"/>
      <c r="KW131" s="58"/>
      <c r="KX131" s="58"/>
      <c r="KY131" s="58"/>
      <c r="KZ131" s="58"/>
      <c r="LA131" s="58"/>
      <c r="LB131" s="58"/>
      <c r="LC131" s="58"/>
      <c r="LD131" s="58"/>
    </row>
    <row r="132" spans="1:316" s="9" customFormat="1" ht="13.5" thickBot="1" x14ac:dyDescent="0.25">
      <c r="A132" s="133" t="s">
        <v>182</v>
      </c>
      <c r="B132" s="33" t="s">
        <v>346</v>
      </c>
      <c r="C132" s="40"/>
      <c r="D132" s="38"/>
      <c r="E132" s="94"/>
      <c r="F132" s="95"/>
      <c r="G132" s="250"/>
      <c r="H132" s="262"/>
      <c r="I132" s="262"/>
      <c r="J132" s="262"/>
      <c r="K132" s="190"/>
      <c r="L132" s="197"/>
      <c r="M132" s="208"/>
      <c r="N132" s="201"/>
      <c r="O132" s="212"/>
      <c r="P132" s="201"/>
      <c r="Q132" s="212"/>
      <c r="R132" s="201"/>
      <c r="S132" s="212"/>
      <c r="T132" s="201"/>
      <c r="U132" s="212"/>
      <c r="V132" s="201"/>
      <c r="W132" s="212"/>
      <c r="X132" s="201"/>
      <c r="Y132" s="212"/>
      <c r="Z132" s="201"/>
      <c r="AA132" s="126"/>
      <c r="AB132" s="157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  <c r="IK132" s="58"/>
      <c r="IL132" s="58"/>
      <c r="IM132" s="58"/>
      <c r="IN132" s="58"/>
      <c r="IO132" s="58"/>
      <c r="IP132" s="58"/>
      <c r="IQ132" s="58"/>
      <c r="IR132" s="58"/>
      <c r="IS132" s="58"/>
      <c r="IT132" s="58"/>
      <c r="IU132" s="58"/>
      <c r="IV132" s="58"/>
      <c r="IW132" s="58"/>
      <c r="IX132" s="58"/>
      <c r="IY132" s="58"/>
      <c r="IZ132" s="58"/>
      <c r="JA132" s="58"/>
      <c r="JB132" s="58"/>
      <c r="JC132" s="58"/>
      <c r="JD132" s="58"/>
      <c r="JE132" s="58"/>
      <c r="JF132" s="58"/>
      <c r="JG132" s="58"/>
      <c r="JH132" s="58"/>
      <c r="JI132" s="58"/>
      <c r="JJ132" s="58"/>
      <c r="JK132" s="58"/>
      <c r="JL132" s="58"/>
      <c r="JM132" s="58"/>
      <c r="JN132" s="58"/>
      <c r="JO132" s="58"/>
      <c r="JP132" s="58"/>
      <c r="JQ132" s="58"/>
      <c r="JR132" s="58"/>
      <c r="JS132" s="58"/>
      <c r="JT132" s="58"/>
      <c r="JU132" s="58"/>
      <c r="JV132" s="58"/>
      <c r="JW132" s="58"/>
      <c r="JX132" s="58"/>
      <c r="JY132" s="58"/>
      <c r="JZ132" s="58"/>
      <c r="KA132" s="58"/>
      <c r="KB132" s="58"/>
      <c r="KC132" s="58"/>
      <c r="KD132" s="58"/>
      <c r="KE132" s="58"/>
      <c r="KF132" s="58"/>
      <c r="KG132" s="58"/>
      <c r="KH132" s="58"/>
      <c r="KI132" s="58"/>
      <c r="KJ132" s="58"/>
      <c r="KK132" s="58"/>
      <c r="KL132" s="58"/>
      <c r="KM132" s="58"/>
      <c r="KN132" s="58"/>
      <c r="KO132" s="58"/>
      <c r="KP132" s="58"/>
      <c r="KQ132" s="58"/>
      <c r="KR132" s="58"/>
      <c r="KS132" s="58"/>
      <c r="KT132" s="58"/>
      <c r="KU132" s="58"/>
      <c r="KV132" s="58"/>
      <c r="KW132" s="58"/>
      <c r="KX132" s="58"/>
      <c r="KY132" s="58"/>
      <c r="KZ132" s="58"/>
      <c r="LA132" s="58"/>
      <c r="LB132" s="58"/>
      <c r="LC132" s="58"/>
      <c r="LD132" s="58"/>
    </row>
    <row r="133" spans="1:316" s="9" customFormat="1" x14ac:dyDescent="0.2">
      <c r="A133" s="156" t="s">
        <v>156</v>
      </c>
      <c r="B133" s="65" t="s">
        <v>118</v>
      </c>
      <c r="C133" s="5">
        <v>288</v>
      </c>
      <c r="D133" s="3" t="s">
        <v>4</v>
      </c>
      <c r="E133" s="96">
        <v>200</v>
      </c>
      <c r="F133" s="97">
        <f>C133*E133</f>
        <v>57600</v>
      </c>
      <c r="G133" s="251"/>
      <c r="H133" s="262">
        <f t="shared" si="16"/>
        <v>24131.5</v>
      </c>
      <c r="I133" s="262">
        <f t="shared" si="13"/>
        <v>21600</v>
      </c>
      <c r="J133" s="262">
        <f t="shared" si="14"/>
        <v>103680</v>
      </c>
      <c r="K133" s="190">
        <v>75</v>
      </c>
      <c r="L133" s="197">
        <v>21600</v>
      </c>
      <c r="M133" s="208">
        <v>360</v>
      </c>
      <c r="N133" s="201">
        <v>103680</v>
      </c>
      <c r="O133" s="212">
        <v>185</v>
      </c>
      <c r="P133" s="201">
        <v>53280</v>
      </c>
      <c r="Q133" s="212">
        <v>163</v>
      </c>
      <c r="R133" s="201">
        <v>46944</v>
      </c>
      <c r="S133" s="212">
        <v>100</v>
      </c>
      <c r="T133" s="201">
        <v>28800</v>
      </c>
      <c r="U133" s="212">
        <v>140</v>
      </c>
      <c r="V133" s="201">
        <v>40320</v>
      </c>
      <c r="W133" s="212">
        <v>200</v>
      </c>
      <c r="X133" s="201">
        <v>57600</v>
      </c>
      <c r="Y133" s="212">
        <v>180</v>
      </c>
      <c r="Z133" s="201">
        <v>51840</v>
      </c>
      <c r="AA133" s="126">
        <v>100</v>
      </c>
      <c r="AB133" s="157">
        <v>28800</v>
      </c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8"/>
      <c r="IP133" s="58"/>
      <c r="IQ133" s="58"/>
      <c r="IR133" s="58"/>
      <c r="IS133" s="58"/>
      <c r="IT133" s="58"/>
      <c r="IU133" s="58"/>
      <c r="IV133" s="58"/>
      <c r="IW133" s="58"/>
      <c r="IX133" s="58"/>
      <c r="IY133" s="58"/>
      <c r="IZ133" s="58"/>
      <c r="JA133" s="58"/>
      <c r="JB133" s="58"/>
      <c r="JC133" s="58"/>
      <c r="JD133" s="58"/>
      <c r="JE133" s="58"/>
      <c r="JF133" s="58"/>
      <c r="JG133" s="58"/>
      <c r="JH133" s="58"/>
      <c r="JI133" s="58"/>
      <c r="JJ133" s="58"/>
      <c r="JK133" s="58"/>
      <c r="JL133" s="58"/>
      <c r="JM133" s="58"/>
      <c r="JN133" s="58"/>
      <c r="JO133" s="58"/>
      <c r="JP133" s="58"/>
      <c r="JQ133" s="58"/>
      <c r="JR133" s="58"/>
      <c r="JS133" s="58"/>
      <c r="JT133" s="58"/>
      <c r="JU133" s="58"/>
      <c r="JV133" s="58"/>
      <c r="JW133" s="58"/>
      <c r="JX133" s="58"/>
      <c r="JY133" s="58"/>
      <c r="JZ133" s="58"/>
      <c r="KA133" s="58"/>
      <c r="KB133" s="58"/>
      <c r="KC133" s="58"/>
      <c r="KD133" s="58"/>
      <c r="KE133" s="58"/>
      <c r="KF133" s="58"/>
      <c r="KG133" s="58"/>
      <c r="KH133" s="58"/>
      <c r="KI133" s="58"/>
      <c r="KJ133" s="58"/>
      <c r="KK133" s="58"/>
      <c r="KL133" s="58"/>
      <c r="KM133" s="58"/>
      <c r="KN133" s="58"/>
      <c r="KO133" s="58"/>
      <c r="KP133" s="58"/>
      <c r="KQ133" s="58"/>
      <c r="KR133" s="58"/>
      <c r="KS133" s="58"/>
      <c r="KT133" s="58"/>
      <c r="KU133" s="58"/>
      <c r="KV133" s="58"/>
      <c r="KW133" s="58"/>
      <c r="KX133" s="58"/>
      <c r="KY133" s="58"/>
      <c r="KZ133" s="58"/>
      <c r="LA133" s="58"/>
      <c r="LB133" s="58"/>
      <c r="LC133" s="58"/>
      <c r="LD133" s="58"/>
    </row>
    <row r="134" spans="1:316" s="9" customFormat="1" x14ac:dyDescent="0.2">
      <c r="A134" s="156" t="s">
        <v>157</v>
      </c>
      <c r="B134" s="65" t="s">
        <v>284</v>
      </c>
      <c r="C134" s="5">
        <v>139</v>
      </c>
      <c r="D134" s="3" t="s">
        <v>4</v>
      </c>
      <c r="E134" s="96">
        <v>20</v>
      </c>
      <c r="F134" s="97">
        <f t="shared" ref="F134:F135" si="29">C134*E134</f>
        <v>2780</v>
      </c>
      <c r="G134" s="251"/>
      <c r="H134" s="262">
        <f t="shared" si="16"/>
        <v>6564.4444444444443</v>
      </c>
      <c r="I134" s="262">
        <f t="shared" si="13"/>
        <v>4170</v>
      </c>
      <c r="J134" s="262">
        <f t="shared" si="14"/>
        <v>45175</v>
      </c>
      <c r="K134" s="190">
        <v>80</v>
      </c>
      <c r="L134" s="197">
        <v>11120</v>
      </c>
      <c r="M134" s="208">
        <v>325</v>
      </c>
      <c r="N134" s="201">
        <v>45175</v>
      </c>
      <c r="O134" s="212">
        <v>45</v>
      </c>
      <c r="P134" s="201">
        <v>6255</v>
      </c>
      <c r="Q134" s="212">
        <v>104</v>
      </c>
      <c r="R134" s="201">
        <v>14456</v>
      </c>
      <c r="S134" s="212">
        <v>30</v>
      </c>
      <c r="T134" s="201">
        <v>4170</v>
      </c>
      <c r="U134" s="212">
        <v>30</v>
      </c>
      <c r="V134" s="201">
        <v>4170</v>
      </c>
      <c r="W134" s="212">
        <v>50</v>
      </c>
      <c r="X134" s="201">
        <v>6950</v>
      </c>
      <c r="Y134" s="212">
        <v>65</v>
      </c>
      <c r="Z134" s="201">
        <v>9035</v>
      </c>
      <c r="AA134" s="126">
        <v>115</v>
      </c>
      <c r="AB134" s="157">
        <v>15985</v>
      </c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  <c r="HR134" s="58"/>
      <c r="HS134" s="58"/>
      <c r="HT134" s="58"/>
      <c r="HU134" s="58"/>
      <c r="HV134" s="58"/>
      <c r="HW134" s="58"/>
      <c r="HX134" s="58"/>
      <c r="HY134" s="58"/>
      <c r="HZ134" s="58"/>
      <c r="IA134" s="58"/>
      <c r="IB134" s="58"/>
      <c r="IC134" s="58"/>
      <c r="ID134" s="58"/>
      <c r="IE134" s="58"/>
      <c r="IF134" s="58"/>
      <c r="IG134" s="58"/>
      <c r="IH134" s="58"/>
      <c r="II134" s="58"/>
      <c r="IJ134" s="58"/>
      <c r="IK134" s="58"/>
      <c r="IL134" s="58"/>
      <c r="IM134" s="58"/>
      <c r="IN134" s="58"/>
      <c r="IO134" s="58"/>
      <c r="IP134" s="58"/>
      <c r="IQ134" s="58"/>
      <c r="IR134" s="58"/>
      <c r="IS134" s="58"/>
      <c r="IT134" s="58"/>
      <c r="IU134" s="58"/>
      <c r="IV134" s="58"/>
      <c r="IW134" s="58"/>
      <c r="IX134" s="58"/>
      <c r="IY134" s="58"/>
      <c r="IZ134" s="58"/>
      <c r="JA134" s="58"/>
      <c r="JB134" s="58"/>
      <c r="JC134" s="58"/>
      <c r="JD134" s="58"/>
      <c r="JE134" s="58"/>
      <c r="JF134" s="58"/>
      <c r="JG134" s="58"/>
      <c r="JH134" s="58"/>
      <c r="JI134" s="58"/>
      <c r="JJ134" s="58"/>
      <c r="JK134" s="58"/>
      <c r="JL134" s="58"/>
      <c r="JM134" s="58"/>
      <c r="JN134" s="58"/>
      <c r="JO134" s="58"/>
      <c r="JP134" s="58"/>
      <c r="JQ134" s="58"/>
      <c r="JR134" s="58"/>
      <c r="JS134" s="58"/>
      <c r="JT134" s="58"/>
      <c r="JU134" s="58"/>
      <c r="JV134" s="58"/>
      <c r="JW134" s="58"/>
      <c r="JX134" s="58"/>
      <c r="JY134" s="58"/>
      <c r="JZ134" s="58"/>
      <c r="KA134" s="58"/>
      <c r="KB134" s="58"/>
      <c r="KC134" s="58"/>
      <c r="KD134" s="58"/>
      <c r="KE134" s="58"/>
      <c r="KF134" s="58"/>
      <c r="KG134" s="58"/>
      <c r="KH134" s="58"/>
      <c r="KI134" s="58"/>
      <c r="KJ134" s="58"/>
      <c r="KK134" s="58"/>
      <c r="KL134" s="58"/>
      <c r="KM134" s="58"/>
      <c r="KN134" s="58"/>
      <c r="KO134" s="58"/>
      <c r="KP134" s="58"/>
      <c r="KQ134" s="58"/>
      <c r="KR134" s="58"/>
      <c r="KS134" s="58"/>
      <c r="KT134" s="58"/>
      <c r="KU134" s="58"/>
      <c r="KV134" s="58"/>
      <c r="KW134" s="58"/>
      <c r="KX134" s="58"/>
      <c r="KY134" s="58"/>
      <c r="KZ134" s="58"/>
      <c r="LA134" s="58"/>
      <c r="LB134" s="58"/>
      <c r="LC134" s="58"/>
      <c r="LD134" s="58"/>
    </row>
    <row r="135" spans="1:316" s="9" customFormat="1" x14ac:dyDescent="0.2">
      <c r="A135" s="156" t="s">
        <v>158</v>
      </c>
      <c r="B135" s="65" t="s">
        <v>119</v>
      </c>
      <c r="C135" s="5">
        <v>1</v>
      </c>
      <c r="D135" s="3" t="s">
        <v>8</v>
      </c>
      <c r="E135" s="96">
        <v>7000</v>
      </c>
      <c r="F135" s="97">
        <f t="shared" si="29"/>
        <v>7000</v>
      </c>
      <c r="G135" s="251"/>
      <c r="H135" s="262">
        <f t="shared" si="16"/>
        <v>9931.6666666666661</v>
      </c>
      <c r="I135" s="262">
        <f t="shared" si="13"/>
        <v>5000</v>
      </c>
      <c r="J135" s="262">
        <f t="shared" si="14"/>
        <v>15000</v>
      </c>
      <c r="K135" s="190">
        <v>7500</v>
      </c>
      <c r="L135" s="197">
        <v>7500</v>
      </c>
      <c r="M135" s="208">
        <v>7500</v>
      </c>
      <c r="N135" s="201">
        <v>7500</v>
      </c>
      <c r="O135" s="212">
        <v>8500</v>
      </c>
      <c r="P135" s="201">
        <v>8500</v>
      </c>
      <c r="Q135" s="212">
        <v>13885</v>
      </c>
      <c r="R135" s="201">
        <v>13885</v>
      </c>
      <c r="S135" s="212">
        <v>5000</v>
      </c>
      <c r="T135" s="201">
        <v>5000</v>
      </c>
      <c r="U135" s="212">
        <v>15000</v>
      </c>
      <c r="V135" s="201">
        <v>15000</v>
      </c>
      <c r="W135" s="212">
        <v>8000</v>
      </c>
      <c r="X135" s="201">
        <v>8000</v>
      </c>
      <c r="Y135" s="212">
        <v>12000</v>
      </c>
      <c r="Z135" s="201">
        <v>12000</v>
      </c>
      <c r="AA135" s="126">
        <v>12000</v>
      </c>
      <c r="AB135" s="157">
        <v>12000</v>
      </c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  <c r="HR135" s="58"/>
      <c r="HS135" s="58"/>
      <c r="HT135" s="58"/>
      <c r="HU135" s="58"/>
      <c r="HV135" s="58"/>
      <c r="HW135" s="58"/>
      <c r="HX135" s="58"/>
      <c r="HY135" s="58"/>
      <c r="HZ135" s="58"/>
      <c r="IA135" s="58"/>
      <c r="IB135" s="58"/>
      <c r="IC135" s="58"/>
      <c r="ID135" s="58"/>
      <c r="IE135" s="58"/>
      <c r="IF135" s="58"/>
      <c r="IG135" s="58"/>
      <c r="IH135" s="58"/>
      <c r="II135" s="58"/>
      <c r="IJ135" s="58"/>
      <c r="IK135" s="58"/>
      <c r="IL135" s="58"/>
      <c r="IM135" s="58"/>
      <c r="IN135" s="58"/>
      <c r="IO135" s="58"/>
      <c r="IP135" s="58"/>
      <c r="IQ135" s="58"/>
      <c r="IR135" s="58"/>
      <c r="IS135" s="58"/>
      <c r="IT135" s="58"/>
      <c r="IU135" s="58"/>
      <c r="IV135" s="58"/>
      <c r="IW135" s="58"/>
      <c r="IX135" s="58"/>
      <c r="IY135" s="58"/>
      <c r="IZ135" s="58"/>
      <c r="JA135" s="58"/>
      <c r="JB135" s="58"/>
      <c r="JC135" s="58"/>
      <c r="JD135" s="58"/>
      <c r="JE135" s="58"/>
      <c r="JF135" s="58"/>
      <c r="JG135" s="58"/>
      <c r="JH135" s="58"/>
      <c r="JI135" s="58"/>
      <c r="JJ135" s="58"/>
      <c r="JK135" s="58"/>
      <c r="JL135" s="58"/>
      <c r="JM135" s="58"/>
      <c r="JN135" s="58"/>
      <c r="JO135" s="58"/>
      <c r="JP135" s="58"/>
      <c r="JQ135" s="58"/>
      <c r="JR135" s="58"/>
      <c r="JS135" s="58"/>
      <c r="JT135" s="58"/>
      <c r="JU135" s="58"/>
      <c r="JV135" s="58"/>
      <c r="JW135" s="58"/>
      <c r="JX135" s="58"/>
      <c r="JY135" s="58"/>
      <c r="JZ135" s="58"/>
      <c r="KA135" s="58"/>
      <c r="KB135" s="58"/>
      <c r="KC135" s="58"/>
      <c r="KD135" s="58"/>
      <c r="KE135" s="58"/>
      <c r="KF135" s="58"/>
      <c r="KG135" s="58"/>
      <c r="KH135" s="58"/>
      <c r="KI135" s="58"/>
      <c r="KJ135" s="58"/>
      <c r="KK135" s="58"/>
      <c r="KL135" s="58"/>
      <c r="KM135" s="58"/>
      <c r="KN135" s="58"/>
      <c r="KO135" s="58"/>
      <c r="KP135" s="58"/>
      <c r="KQ135" s="58"/>
      <c r="KR135" s="58"/>
      <c r="KS135" s="58"/>
      <c r="KT135" s="58"/>
      <c r="KU135" s="58"/>
      <c r="KV135" s="58"/>
      <c r="KW135" s="58"/>
      <c r="KX135" s="58"/>
      <c r="KY135" s="58"/>
      <c r="KZ135" s="58"/>
      <c r="LA135" s="58"/>
      <c r="LB135" s="58"/>
      <c r="LC135" s="58"/>
      <c r="LD135" s="58"/>
    </row>
    <row r="136" spans="1:316" s="9" customFormat="1" x14ac:dyDescent="0.2">
      <c r="A136" s="134"/>
      <c r="B136" s="55" t="s">
        <v>159</v>
      </c>
      <c r="C136" s="141"/>
      <c r="D136" s="51"/>
      <c r="E136" s="135"/>
      <c r="F136" s="87"/>
      <c r="G136" s="239">
        <f>SUM(F133:F135)</f>
        <v>67380</v>
      </c>
      <c r="H136" s="262">
        <f t="shared" si="16"/>
        <v>71062.777777777781</v>
      </c>
      <c r="I136" s="262">
        <f t="shared" si="13"/>
        <v>37970</v>
      </c>
      <c r="J136" s="262">
        <f t="shared" si="14"/>
        <v>156355</v>
      </c>
      <c r="K136" s="180"/>
      <c r="L136" s="200">
        <f>SUM(L133:L135)</f>
        <v>40220</v>
      </c>
      <c r="M136" s="210"/>
      <c r="N136" s="199">
        <f>SUM(N133:N135)</f>
        <v>156355</v>
      </c>
      <c r="O136" s="210"/>
      <c r="P136" s="200">
        <f>SUM(P133:P135)</f>
        <v>68035</v>
      </c>
      <c r="Q136" s="210"/>
      <c r="R136" s="200">
        <f>SUM(R133:R135)</f>
        <v>75285</v>
      </c>
      <c r="S136" s="210"/>
      <c r="T136" s="200">
        <f>SUM(T133:T135)</f>
        <v>37970</v>
      </c>
      <c r="U136" s="210"/>
      <c r="V136" s="200">
        <f>SUM(V133:V135)</f>
        <v>59490</v>
      </c>
      <c r="W136" s="210"/>
      <c r="X136" s="200">
        <f>SUM(X133:X135)</f>
        <v>72550</v>
      </c>
      <c r="Y136" s="210"/>
      <c r="Z136" s="200">
        <f>SUM(Z133:Z135)</f>
        <v>72875</v>
      </c>
      <c r="AA136" s="127"/>
      <c r="AB136" s="159">
        <f>SUM(AB133:AB135)</f>
        <v>56785</v>
      </c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  <c r="IA136" s="58"/>
      <c r="IB136" s="58"/>
      <c r="IC136" s="58"/>
      <c r="ID136" s="58"/>
      <c r="IE136" s="58"/>
      <c r="IF136" s="58"/>
      <c r="IG136" s="58"/>
      <c r="IH136" s="58"/>
      <c r="II136" s="58"/>
      <c r="IJ136" s="58"/>
      <c r="IK136" s="58"/>
      <c r="IL136" s="58"/>
      <c r="IM136" s="58"/>
      <c r="IN136" s="58"/>
      <c r="IO136" s="58"/>
      <c r="IP136" s="58"/>
      <c r="IQ136" s="58"/>
      <c r="IR136" s="58"/>
      <c r="IS136" s="58"/>
      <c r="IT136" s="58"/>
      <c r="IU136" s="58"/>
      <c r="IV136" s="58"/>
      <c r="IW136" s="58"/>
      <c r="IX136" s="58"/>
      <c r="IY136" s="58"/>
      <c r="IZ136" s="58"/>
      <c r="JA136" s="58"/>
      <c r="JB136" s="58"/>
      <c r="JC136" s="58"/>
      <c r="JD136" s="58"/>
      <c r="JE136" s="58"/>
      <c r="JF136" s="58"/>
      <c r="JG136" s="58"/>
      <c r="JH136" s="58"/>
      <c r="JI136" s="58"/>
      <c r="JJ136" s="58"/>
      <c r="JK136" s="58"/>
      <c r="JL136" s="58"/>
      <c r="JM136" s="58"/>
      <c r="JN136" s="58"/>
      <c r="JO136" s="58"/>
      <c r="JP136" s="58"/>
      <c r="JQ136" s="58"/>
      <c r="JR136" s="58"/>
      <c r="JS136" s="58"/>
      <c r="JT136" s="58"/>
      <c r="JU136" s="58"/>
      <c r="JV136" s="58"/>
      <c r="JW136" s="58"/>
      <c r="JX136" s="58"/>
      <c r="JY136" s="58"/>
      <c r="JZ136" s="58"/>
      <c r="KA136" s="58"/>
      <c r="KB136" s="58"/>
      <c r="KC136" s="58"/>
      <c r="KD136" s="58"/>
      <c r="KE136" s="58"/>
      <c r="KF136" s="58"/>
      <c r="KG136" s="58"/>
      <c r="KH136" s="58"/>
      <c r="KI136" s="58"/>
      <c r="KJ136" s="58"/>
      <c r="KK136" s="58"/>
      <c r="KL136" s="58"/>
      <c r="KM136" s="58"/>
      <c r="KN136" s="58"/>
      <c r="KO136" s="58"/>
      <c r="KP136" s="58"/>
      <c r="KQ136" s="58"/>
      <c r="KR136" s="58"/>
      <c r="KS136" s="58"/>
      <c r="KT136" s="58"/>
      <c r="KU136" s="58"/>
      <c r="KV136" s="58"/>
      <c r="KW136" s="58"/>
      <c r="KX136" s="58"/>
      <c r="KY136" s="58"/>
      <c r="KZ136" s="58"/>
      <c r="LA136" s="58"/>
      <c r="LB136" s="58"/>
      <c r="LC136" s="58"/>
      <c r="LD136" s="58"/>
    </row>
    <row r="137" spans="1:316" s="9" customFormat="1" x14ac:dyDescent="0.2">
      <c r="A137" s="134"/>
      <c r="B137" s="117"/>
      <c r="C137" s="65"/>
      <c r="D137" s="64"/>
      <c r="E137" s="81"/>
      <c r="F137" s="79"/>
      <c r="G137" s="239"/>
      <c r="H137" s="262"/>
      <c r="I137" s="262"/>
      <c r="J137" s="262"/>
      <c r="K137" s="180"/>
      <c r="L137" s="197"/>
      <c r="M137" s="208"/>
      <c r="N137" s="201"/>
      <c r="O137" s="212"/>
      <c r="P137" s="201"/>
      <c r="Q137" s="212"/>
      <c r="R137" s="201"/>
      <c r="S137" s="212"/>
      <c r="T137" s="201"/>
      <c r="U137" s="212"/>
      <c r="V137" s="201"/>
      <c r="W137" s="212"/>
      <c r="X137" s="201"/>
      <c r="Y137" s="212"/>
      <c r="Z137" s="201"/>
      <c r="AA137" s="126"/>
      <c r="AB137" s="157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  <c r="IN137" s="58"/>
      <c r="IO137" s="58"/>
      <c r="IP137" s="58"/>
      <c r="IQ137" s="58"/>
      <c r="IR137" s="58"/>
      <c r="IS137" s="58"/>
      <c r="IT137" s="58"/>
      <c r="IU137" s="58"/>
      <c r="IV137" s="58"/>
      <c r="IW137" s="58"/>
      <c r="IX137" s="58"/>
      <c r="IY137" s="58"/>
      <c r="IZ137" s="58"/>
      <c r="JA137" s="58"/>
      <c r="JB137" s="58"/>
      <c r="JC137" s="58"/>
      <c r="JD137" s="58"/>
      <c r="JE137" s="58"/>
      <c r="JF137" s="58"/>
      <c r="JG137" s="58"/>
      <c r="JH137" s="58"/>
      <c r="JI137" s="58"/>
      <c r="JJ137" s="58"/>
      <c r="JK137" s="58"/>
      <c r="JL137" s="58"/>
      <c r="JM137" s="58"/>
      <c r="JN137" s="58"/>
      <c r="JO137" s="58"/>
      <c r="JP137" s="58"/>
      <c r="JQ137" s="58"/>
      <c r="JR137" s="58"/>
      <c r="JS137" s="58"/>
      <c r="JT137" s="58"/>
      <c r="JU137" s="58"/>
      <c r="JV137" s="58"/>
      <c r="JW137" s="58"/>
      <c r="JX137" s="58"/>
      <c r="JY137" s="58"/>
      <c r="JZ137" s="58"/>
      <c r="KA137" s="58"/>
      <c r="KB137" s="58"/>
      <c r="KC137" s="58"/>
      <c r="KD137" s="58"/>
      <c r="KE137" s="58"/>
      <c r="KF137" s="58"/>
      <c r="KG137" s="58"/>
      <c r="KH137" s="58"/>
      <c r="KI137" s="58"/>
      <c r="KJ137" s="58"/>
      <c r="KK137" s="58"/>
      <c r="KL137" s="58"/>
      <c r="KM137" s="58"/>
      <c r="KN137" s="58"/>
      <c r="KO137" s="58"/>
      <c r="KP137" s="58"/>
      <c r="KQ137" s="58"/>
      <c r="KR137" s="58"/>
      <c r="KS137" s="58"/>
      <c r="KT137" s="58"/>
      <c r="KU137" s="58"/>
      <c r="KV137" s="58"/>
      <c r="KW137" s="58"/>
      <c r="KX137" s="58"/>
      <c r="KY137" s="58"/>
      <c r="KZ137" s="58"/>
      <c r="LA137" s="58"/>
      <c r="LB137" s="58"/>
      <c r="LC137" s="58"/>
      <c r="LD137" s="58"/>
    </row>
    <row r="138" spans="1:316" s="9" customFormat="1" ht="13.5" thickBot="1" x14ac:dyDescent="0.25">
      <c r="A138" s="133" t="s">
        <v>183</v>
      </c>
      <c r="B138" s="33" t="s">
        <v>38</v>
      </c>
      <c r="C138" s="24"/>
      <c r="D138" s="24"/>
      <c r="E138" s="78"/>
      <c r="F138" s="78"/>
      <c r="G138" s="247"/>
      <c r="H138" s="262"/>
      <c r="I138" s="262"/>
      <c r="J138" s="262"/>
      <c r="K138" s="183"/>
      <c r="L138" s="197"/>
      <c r="M138" s="208"/>
      <c r="N138" s="201"/>
      <c r="O138" s="212"/>
      <c r="P138" s="201"/>
      <c r="Q138" s="212"/>
      <c r="R138" s="201"/>
      <c r="S138" s="212"/>
      <c r="T138" s="201"/>
      <c r="U138" s="212"/>
      <c r="V138" s="201"/>
      <c r="W138" s="212"/>
      <c r="X138" s="201"/>
      <c r="Y138" s="212"/>
      <c r="Z138" s="201"/>
      <c r="AA138" s="126"/>
      <c r="AB138" s="157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  <c r="IN138" s="58"/>
      <c r="IO138" s="58"/>
      <c r="IP138" s="58"/>
      <c r="IQ138" s="58"/>
      <c r="IR138" s="58"/>
      <c r="IS138" s="58"/>
      <c r="IT138" s="58"/>
      <c r="IU138" s="58"/>
      <c r="IV138" s="58"/>
      <c r="IW138" s="58"/>
      <c r="IX138" s="58"/>
      <c r="IY138" s="58"/>
      <c r="IZ138" s="58"/>
      <c r="JA138" s="58"/>
      <c r="JB138" s="58"/>
      <c r="JC138" s="58"/>
      <c r="JD138" s="58"/>
      <c r="JE138" s="58"/>
      <c r="JF138" s="58"/>
      <c r="JG138" s="58"/>
      <c r="JH138" s="58"/>
      <c r="JI138" s="58"/>
      <c r="JJ138" s="58"/>
      <c r="JK138" s="58"/>
      <c r="JL138" s="58"/>
      <c r="JM138" s="58"/>
      <c r="JN138" s="58"/>
      <c r="JO138" s="58"/>
      <c r="JP138" s="58"/>
      <c r="JQ138" s="58"/>
      <c r="JR138" s="58"/>
      <c r="JS138" s="58"/>
      <c r="JT138" s="58"/>
      <c r="JU138" s="58"/>
      <c r="JV138" s="58"/>
      <c r="JW138" s="58"/>
      <c r="JX138" s="58"/>
      <c r="JY138" s="58"/>
      <c r="JZ138" s="58"/>
      <c r="KA138" s="58"/>
      <c r="KB138" s="58"/>
      <c r="KC138" s="58"/>
      <c r="KD138" s="58"/>
      <c r="KE138" s="58"/>
      <c r="KF138" s="58"/>
      <c r="KG138" s="58"/>
      <c r="KH138" s="58"/>
      <c r="KI138" s="58"/>
      <c r="KJ138" s="58"/>
      <c r="KK138" s="58"/>
      <c r="KL138" s="58"/>
      <c r="KM138" s="58"/>
      <c r="KN138" s="58"/>
      <c r="KO138" s="58"/>
      <c r="KP138" s="58"/>
      <c r="KQ138" s="58"/>
      <c r="KR138" s="58"/>
      <c r="KS138" s="58"/>
      <c r="KT138" s="58"/>
      <c r="KU138" s="58"/>
      <c r="KV138" s="58"/>
      <c r="KW138" s="58"/>
      <c r="KX138" s="58"/>
      <c r="KY138" s="58"/>
      <c r="KZ138" s="58"/>
      <c r="LA138" s="58"/>
      <c r="LB138" s="58"/>
      <c r="LC138" s="58"/>
      <c r="LD138" s="58"/>
    </row>
    <row r="139" spans="1:316" s="9" customFormat="1" x14ac:dyDescent="0.2">
      <c r="A139" s="134" t="s">
        <v>39</v>
      </c>
      <c r="B139" s="32" t="s">
        <v>135</v>
      </c>
      <c r="C139" s="30">
        <v>1337</v>
      </c>
      <c r="D139" s="64" t="s">
        <v>7</v>
      </c>
      <c r="E139" s="79">
        <v>30</v>
      </c>
      <c r="F139" s="79">
        <f>C139*E139</f>
        <v>40110</v>
      </c>
      <c r="G139" s="252"/>
      <c r="H139" s="262">
        <f t="shared" si="16"/>
        <v>20293</v>
      </c>
      <c r="I139" s="262">
        <f t="shared" ref="I139:I202" si="30">MIN(L139,N139,P139,R139,T139,V139,X139,Z139,AB139)</f>
        <v>6685</v>
      </c>
      <c r="J139" s="262">
        <f t="shared" ref="J139:J202" si="31">MAX(L139,N139,P139,R139,T139,V139,X139,Z139,AB139)</f>
        <v>66850</v>
      </c>
      <c r="K139" s="183">
        <v>28</v>
      </c>
      <c r="L139" s="197">
        <v>37436</v>
      </c>
      <c r="M139" s="208">
        <v>50</v>
      </c>
      <c r="N139" s="201">
        <v>66850</v>
      </c>
      <c r="O139" s="212">
        <v>32</v>
      </c>
      <c r="P139" s="201">
        <v>42784</v>
      </c>
      <c r="Q139" s="212">
        <v>28</v>
      </c>
      <c r="R139" s="201">
        <v>37436</v>
      </c>
      <c r="S139" s="212">
        <v>50</v>
      </c>
      <c r="T139" s="201">
        <v>66850</v>
      </c>
      <c r="U139" s="212">
        <v>5</v>
      </c>
      <c r="V139" s="201">
        <v>6685</v>
      </c>
      <c r="W139" s="212">
        <v>30</v>
      </c>
      <c r="X139" s="201">
        <v>40110</v>
      </c>
      <c r="Y139" s="212">
        <v>20</v>
      </c>
      <c r="Z139" s="201">
        <v>26740</v>
      </c>
      <c r="AA139" s="126">
        <v>30</v>
      </c>
      <c r="AB139" s="157">
        <v>40110</v>
      </c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58"/>
      <c r="IL139" s="58"/>
      <c r="IM139" s="58"/>
      <c r="IN139" s="58"/>
      <c r="IO139" s="58"/>
      <c r="IP139" s="58"/>
      <c r="IQ139" s="58"/>
      <c r="IR139" s="58"/>
      <c r="IS139" s="58"/>
      <c r="IT139" s="58"/>
      <c r="IU139" s="58"/>
      <c r="IV139" s="58"/>
      <c r="IW139" s="58"/>
      <c r="IX139" s="58"/>
      <c r="IY139" s="58"/>
      <c r="IZ139" s="58"/>
      <c r="JA139" s="58"/>
      <c r="JB139" s="58"/>
      <c r="JC139" s="58"/>
      <c r="JD139" s="58"/>
      <c r="JE139" s="58"/>
      <c r="JF139" s="58"/>
      <c r="JG139" s="58"/>
      <c r="JH139" s="58"/>
      <c r="JI139" s="58"/>
      <c r="JJ139" s="58"/>
      <c r="JK139" s="58"/>
      <c r="JL139" s="58"/>
      <c r="JM139" s="58"/>
      <c r="JN139" s="58"/>
      <c r="JO139" s="58"/>
      <c r="JP139" s="58"/>
      <c r="JQ139" s="58"/>
      <c r="JR139" s="58"/>
      <c r="JS139" s="58"/>
      <c r="JT139" s="58"/>
      <c r="JU139" s="58"/>
      <c r="JV139" s="58"/>
      <c r="JW139" s="58"/>
      <c r="JX139" s="58"/>
      <c r="JY139" s="58"/>
      <c r="JZ139" s="58"/>
      <c r="KA139" s="58"/>
      <c r="KB139" s="58"/>
      <c r="KC139" s="58"/>
      <c r="KD139" s="58"/>
      <c r="KE139" s="58"/>
      <c r="KF139" s="58"/>
      <c r="KG139" s="58"/>
      <c r="KH139" s="58"/>
      <c r="KI139" s="58"/>
      <c r="KJ139" s="58"/>
      <c r="KK139" s="58"/>
      <c r="KL139" s="58"/>
      <c r="KM139" s="58"/>
      <c r="KN139" s="58"/>
      <c r="KO139" s="58"/>
      <c r="KP139" s="58"/>
      <c r="KQ139" s="58"/>
      <c r="KR139" s="58"/>
      <c r="KS139" s="58"/>
      <c r="KT139" s="58"/>
      <c r="KU139" s="58"/>
      <c r="KV139" s="58"/>
      <c r="KW139" s="58"/>
      <c r="KX139" s="58"/>
      <c r="KY139" s="58"/>
      <c r="KZ139" s="58"/>
      <c r="LA139" s="58"/>
      <c r="LB139" s="58"/>
      <c r="LC139" s="58"/>
      <c r="LD139" s="58"/>
    </row>
    <row r="140" spans="1:316" s="9" customFormat="1" x14ac:dyDescent="0.2">
      <c r="A140" s="134" t="s">
        <v>40</v>
      </c>
      <c r="B140" s="32" t="s">
        <v>136</v>
      </c>
      <c r="C140" s="142">
        <v>1058</v>
      </c>
      <c r="D140" s="64" t="s">
        <v>7</v>
      </c>
      <c r="E140" s="79">
        <v>50</v>
      </c>
      <c r="F140" s="79">
        <f>C140*E140</f>
        <v>52900</v>
      </c>
      <c r="G140" s="252"/>
      <c r="H140" s="262">
        <f t="shared" si="16"/>
        <v>19415</v>
      </c>
      <c r="I140" s="262">
        <f t="shared" si="30"/>
        <v>19044</v>
      </c>
      <c r="J140" s="262">
        <f t="shared" si="31"/>
        <v>63480</v>
      </c>
      <c r="K140" s="183">
        <v>38</v>
      </c>
      <c r="L140" s="197">
        <v>40204</v>
      </c>
      <c r="M140" s="208">
        <v>18</v>
      </c>
      <c r="N140" s="201">
        <v>19044</v>
      </c>
      <c r="O140" s="212">
        <v>36</v>
      </c>
      <c r="P140" s="201">
        <v>38088</v>
      </c>
      <c r="Q140" s="212">
        <v>38</v>
      </c>
      <c r="R140" s="201">
        <v>40204</v>
      </c>
      <c r="S140" s="212">
        <v>60</v>
      </c>
      <c r="T140" s="201">
        <v>63480</v>
      </c>
      <c r="U140" s="212">
        <v>20</v>
      </c>
      <c r="V140" s="201">
        <v>21160</v>
      </c>
      <c r="W140" s="212">
        <v>50</v>
      </c>
      <c r="X140" s="201">
        <v>52900</v>
      </c>
      <c r="Y140" s="212">
        <v>30</v>
      </c>
      <c r="Z140" s="201">
        <v>31740</v>
      </c>
      <c r="AA140" s="126">
        <v>40</v>
      </c>
      <c r="AB140" s="157">
        <v>42320</v>
      </c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58"/>
      <c r="IL140" s="58"/>
      <c r="IM140" s="58"/>
      <c r="IN140" s="58"/>
      <c r="IO140" s="58"/>
      <c r="IP140" s="58"/>
      <c r="IQ140" s="58"/>
      <c r="IR140" s="58"/>
      <c r="IS140" s="58"/>
      <c r="IT140" s="58"/>
      <c r="IU140" s="58"/>
      <c r="IV140" s="58"/>
      <c r="IW140" s="58"/>
      <c r="IX140" s="58"/>
      <c r="IY140" s="58"/>
      <c r="IZ140" s="58"/>
      <c r="JA140" s="58"/>
      <c r="JB140" s="58"/>
      <c r="JC140" s="58"/>
      <c r="JD140" s="58"/>
      <c r="JE140" s="58"/>
      <c r="JF140" s="58"/>
      <c r="JG140" s="58"/>
      <c r="JH140" s="58"/>
      <c r="JI140" s="58"/>
      <c r="JJ140" s="58"/>
      <c r="JK140" s="58"/>
      <c r="JL140" s="58"/>
      <c r="JM140" s="58"/>
      <c r="JN140" s="58"/>
      <c r="JO140" s="58"/>
      <c r="JP140" s="58"/>
      <c r="JQ140" s="58"/>
      <c r="JR140" s="58"/>
      <c r="JS140" s="58"/>
      <c r="JT140" s="58"/>
      <c r="JU140" s="58"/>
      <c r="JV140" s="58"/>
      <c r="JW140" s="58"/>
      <c r="JX140" s="58"/>
      <c r="JY140" s="58"/>
      <c r="JZ140" s="58"/>
      <c r="KA140" s="58"/>
      <c r="KB140" s="58"/>
      <c r="KC140" s="58"/>
      <c r="KD140" s="58"/>
      <c r="KE140" s="58"/>
      <c r="KF140" s="58"/>
      <c r="KG140" s="58"/>
      <c r="KH140" s="58"/>
      <c r="KI140" s="58"/>
      <c r="KJ140" s="58"/>
      <c r="KK140" s="58"/>
      <c r="KL140" s="58"/>
      <c r="KM140" s="58"/>
      <c r="KN140" s="58"/>
      <c r="KO140" s="58"/>
      <c r="KP140" s="58"/>
      <c r="KQ140" s="58"/>
      <c r="KR140" s="58"/>
      <c r="KS140" s="58"/>
      <c r="KT140" s="58"/>
      <c r="KU140" s="58"/>
      <c r="KV140" s="58"/>
      <c r="KW140" s="58"/>
      <c r="KX140" s="58"/>
      <c r="KY140" s="58"/>
      <c r="KZ140" s="58"/>
      <c r="LA140" s="58"/>
      <c r="LB140" s="58"/>
      <c r="LC140" s="58"/>
      <c r="LD140" s="58"/>
    </row>
    <row r="141" spans="1:316" s="9" customFormat="1" x14ac:dyDescent="0.2">
      <c r="A141" s="134"/>
      <c r="B141" s="55" t="s">
        <v>41</v>
      </c>
      <c r="C141" s="65"/>
      <c r="D141" s="64"/>
      <c r="E141" s="81"/>
      <c r="F141" s="79"/>
      <c r="G141" s="239">
        <f>SUM(F139:F140)</f>
        <v>93010</v>
      </c>
      <c r="H141" s="262">
        <f t="shared" ref="H141:H203" si="32">AVERAGE(K141:AB141)</f>
        <v>79349</v>
      </c>
      <c r="I141" s="262">
        <f t="shared" si="30"/>
        <v>27845</v>
      </c>
      <c r="J141" s="262">
        <f t="shared" si="31"/>
        <v>130330</v>
      </c>
      <c r="K141" s="180"/>
      <c r="L141" s="200">
        <f>SUM(L139:L140)</f>
        <v>77640</v>
      </c>
      <c r="M141" s="210"/>
      <c r="N141" s="200">
        <f t="shared" ref="N141:AB141" si="33">SUM(N139:N140)</f>
        <v>85894</v>
      </c>
      <c r="O141" s="210"/>
      <c r="P141" s="200">
        <f t="shared" si="33"/>
        <v>80872</v>
      </c>
      <c r="Q141" s="210"/>
      <c r="R141" s="200">
        <f t="shared" si="33"/>
        <v>77640</v>
      </c>
      <c r="S141" s="210"/>
      <c r="T141" s="200">
        <f t="shared" si="33"/>
        <v>130330</v>
      </c>
      <c r="U141" s="210"/>
      <c r="V141" s="200">
        <f t="shared" si="33"/>
        <v>27845</v>
      </c>
      <c r="W141" s="210"/>
      <c r="X141" s="200">
        <f t="shared" si="33"/>
        <v>93010</v>
      </c>
      <c r="Y141" s="210"/>
      <c r="Z141" s="200">
        <f t="shared" si="33"/>
        <v>58480</v>
      </c>
      <c r="AA141" s="127"/>
      <c r="AB141" s="159">
        <f t="shared" si="33"/>
        <v>82430</v>
      </c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  <c r="IO141" s="58"/>
      <c r="IP141" s="58"/>
      <c r="IQ141" s="58"/>
      <c r="IR141" s="58"/>
      <c r="IS141" s="58"/>
      <c r="IT141" s="58"/>
      <c r="IU141" s="58"/>
      <c r="IV141" s="58"/>
      <c r="IW141" s="58"/>
      <c r="IX141" s="58"/>
      <c r="IY141" s="58"/>
      <c r="IZ141" s="58"/>
      <c r="JA141" s="58"/>
      <c r="JB141" s="58"/>
      <c r="JC141" s="58"/>
      <c r="JD141" s="58"/>
      <c r="JE141" s="58"/>
      <c r="JF141" s="58"/>
      <c r="JG141" s="58"/>
      <c r="JH141" s="58"/>
      <c r="JI141" s="58"/>
      <c r="JJ141" s="58"/>
      <c r="JK141" s="58"/>
      <c r="JL141" s="58"/>
      <c r="JM141" s="58"/>
      <c r="JN141" s="58"/>
      <c r="JO141" s="58"/>
      <c r="JP141" s="58"/>
      <c r="JQ141" s="58"/>
      <c r="JR141" s="58"/>
      <c r="JS141" s="58"/>
      <c r="JT141" s="58"/>
      <c r="JU141" s="58"/>
      <c r="JV141" s="58"/>
      <c r="JW141" s="58"/>
      <c r="JX141" s="58"/>
      <c r="JY141" s="58"/>
      <c r="JZ141" s="58"/>
      <c r="KA141" s="58"/>
      <c r="KB141" s="58"/>
      <c r="KC141" s="58"/>
      <c r="KD141" s="58"/>
      <c r="KE141" s="58"/>
      <c r="KF141" s="58"/>
      <c r="KG141" s="58"/>
      <c r="KH141" s="58"/>
      <c r="KI141" s="58"/>
      <c r="KJ141" s="58"/>
      <c r="KK141" s="58"/>
      <c r="KL141" s="58"/>
      <c r="KM141" s="58"/>
      <c r="KN141" s="58"/>
      <c r="KO141" s="58"/>
      <c r="KP141" s="58"/>
      <c r="KQ141" s="58"/>
      <c r="KR141" s="58"/>
      <c r="KS141" s="58"/>
      <c r="KT141" s="58"/>
      <c r="KU141" s="58"/>
      <c r="KV141" s="58"/>
      <c r="KW141" s="58"/>
      <c r="KX141" s="58"/>
      <c r="KY141" s="58"/>
      <c r="KZ141" s="58"/>
      <c r="LA141" s="58"/>
      <c r="LB141" s="58"/>
      <c r="LC141" s="58"/>
      <c r="LD141" s="58"/>
    </row>
    <row r="142" spans="1:316" s="9" customFormat="1" x14ac:dyDescent="0.2">
      <c r="A142" s="134"/>
      <c r="B142" s="140"/>
      <c r="C142" s="65"/>
      <c r="D142" s="64"/>
      <c r="E142" s="79"/>
      <c r="F142" s="79"/>
      <c r="G142" s="240"/>
      <c r="H142" s="262"/>
      <c r="I142" s="262"/>
      <c r="J142" s="262"/>
      <c r="K142" s="180"/>
      <c r="L142" s="197"/>
      <c r="M142" s="208"/>
      <c r="N142" s="201"/>
      <c r="O142" s="212"/>
      <c r="P142" s="201"/>
      <c r="Q142" s="212"/>
      <c r="R142" s="201"/>
      <c r="S142" s="212"/>
      <c r="T142" s="201"/>
      <c r="U142" s="212"/>
      <c r="V142" s="201"/>
      <c r="W142" s="212"/>
      <c r="X142" s="201"/>
      <c r="Y142" s="212"/>
      <c r="Z142" s="201"/>
      <c r="AA142" s="126"/>
      <c r="AB142" s="157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58"/>
      <c r="IL142" s="58"/>
      <c r="IM142" s="58"/>
      <c r="IN142" s="58"/>
      <c r="IO142" s="58"/>
      <c r="IP142" s="58"/>
      <c r="IQ142" s="58"/>
      <c r="IR142" s="58"/>
      <c r="IS142" s="58"/>
      <c r="IT142" s="58"/>
      <c r="IU142" s="58"/>
      <c r="IV142" s="58"/>
      <c r="IW142" s="58"/>
      <c r="IX142" s="58"/>
      <c r="IY142" s="58"/>
      <c r="IZ142" s="58"/>
      <c r="JA142" s="58"/>
      <c r="JB142" s="58"/>
      <c r="JC142" s="58"/>
      <c r="JD142" s="58"/>
      <c r="JE142" s="58"/>
      <c r="JF142" s="58"/>
      <c r="JG142" s="58"/>
      <c r="JH142" s="58"/>
      <c r="JI142" s="58"/>
      <c r="JJ142" s="58"/>
      <c r="JK142" s="58"/>
      <c r="JL142" s="58"/>
      <c r="JM142" s="58"/>
      <c r="JN142" s="58"/>
      <c r="JO142" s="58"/>
      <c r="JP142" s="58"/>
      <c r="JQ142" s="58"/>
      <c r="JR142" s="58"/>
      <c r="JS142" s="58"/>
      <c r="JT142" s="58"/>
      <c r="JU142" s="58"/>
      <c r="JV142" s="58"/>
      <c r="JW142" s="58"/>
      <c r="JX142" s="58"/>
      <c r="JY142" s="58"/>
      <c r="JZ142" s="58"/>
      <c r="KA142" s="58"/>
      <c r="KB142" s="58"/>
      <c r="KC142" s="58"/>
      <c r="KD142" s="58"/>
      <c r="KE142" s="58"/>
      <c r="KF142" s="58"/>
      <c r="KG142" s="58"/>
      <c r="KH142" s="58"/>
      <c r="KI142" s="58"/>
      <c r="KJ142" s="58"/>
      <c r="KK142" s="58"/>
      <c r="KL142" s="58"/>
      <c r="KM142" s="58"/>
      <c r="KN142" s="58"/>
      <c r="KO142" s="58"/>
      <c r="KP142" s="58"/>
      <c r="KQ142" s="58"/>
      <c r="KR142" s="58"/>
      <c r="KS142" s="58"/>
      <c r="KT142" s="58"/>
      <c r="KU142" s="58"/>
      <c r="KV142" s="58"/>
      <c r="KW142" s="58"/>
      <c r="KX142" s="58"/>
      <c r="KY142" s="58"/>
      <c r="KZ142" s="58"/>
      <c r="LA142" s="58"/>
      <c r="LB142" s="58"/>
      <c r="LC142" s="58"/>
      <c r="LD142" s="58"/>
    </row>
    <row r="143" spans="1:316" s="9" customFormat="1" ht="13.5" thickBot="1" x14ac:dyDescent="0.25">
      <c r="A143" s="133" t="s">
        <v>184</v>
      </c>
      <c r="B143" s="33" t="s">
        <v>42</v>
      </c>
      <c r="C143" s="24"/>
      <c r="D143" s="24"/>
      <c r="E143" s="78"/>
      <c r="F143" s="78"/>
      <c r="G143" s="247"/>
      <c r="H143" s="262"/>
      <c r="I143" s="262"/>
      <c r="J143" s="262"/>
      <c r="K143" s="183"/>
      <c r="L143" s="197"/>
      <c r="M143" s="208"/>
      <c r="N143" s="201"/>
      <c r="O143" s="212"/>
      <c r="P143" s="201"/>
      <c r="Q143" s="212"/>
      <c r="R143" s="201"/>
      <c r="S143" s="212"/>
      <c r="T143" s="201"/>
      <c r="U143" s="212"/>
      <c r="V143" s="201"/>
      <c r="W143" s="212"/>
      <c r="X143" s="201"/>
      <c r="Y143" s="212"/>
      <c r="Z143" s="201"/>
      <c r="AA143" s="126"/>
      <c r="AB143" s="157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58"/>
      <c r="IL143" s="58"/>
      <c r="IM143" s="58"/>
      <c r="IN143" s="58"/>
      <c r="IO143" s="58"/>
      <c r="IP143" s="58"/>
      <c r="IQ143" s="58"/>
      <c r="IR143" s="58"/>
      <c r="IS143" s="58"/>
      <c r="IT143" s="58"/>
      <c r="IU143" s="58"/>
      <c r="IV143" s="58"/>
      <c r="IW143" s="58"/>
      <c r="IX143" s="58"/>
      <c r="IY143" s="58"/>
      <c r="IZ143" s="58"/>
      <c r="JA143" s="58"/>
      <c r="JB143" s="58"/>
      <c r="JC143" s="58"/>
      <c r="JD143" s="58"/>
      <c r="JE143" s="58"/>
      <c r="JF143" s="58"/>
      <c r="JG143" s="58"/>
      <c r="JH143" s="58"/>
      <c r="JI143" s="58"/>
      <c r="JJ143" s="58"/>
      <c r="JK143" s="58"/>
      <c r="JL143" s="58"/>
      <c r="JM143" s="58"/>
      <c r="JN143" s="58"/>
      <c r="JO143" s="58"/>
      <c r="JP143" s="58"/>
      <c r="JQ143" s="58"/>
      <c r="JR143" s="58"/>
      <c r="JS143" s="58"/>
      <c r="JT143" s="58"/>
      <c r="JU143" s="58"/>
      <c r="JV143" s="58"/>
      <c r="JW143" s="58"/>
      <c r="JX143" s="58"/>
      <c r="JY143" s="58"/>
      <c r="JZ143" s="58"/>
      <c r="KA143" s="58"/>
      <c r="KB143" s="58"/>
      <c r="KC143" s="58"/>
      <c r="KD143" s="58"/>
      <c r="KE143" s="58"/>
      <c r="KF143" s="58"/>
      <c r="KG143" s="58"/>
      <c r="KH143" s="58"/>
      <c r="KI143" s="58"/>
      <c r="KJ143" s="58"/>
      <c r="KK143" s="58"/>
      <c r="KL143" s="58"/>
      <c r="KM143" s="58"/>
      <c r="KN143" s="58"/>
      <c r="KO143" s="58"/>
      <c r="KP143" s="58"/>
      <c r="KQ143" s="58"/>
      <c r="KR143" s="58"/>
      <c r="KS143" s="58"/>
      <c r="KT143" s="58"/>
      <c r="KU143" s="58"/>
      <c r="KV143" s="58"/>
      <c r="KW143" s="58"/>
      <c r="KX143" s="58"/>
      <c r="KY143" s="58"/>
      <c r="KZ143" s="58"/>
      <c r="LA143" s="58"/>
      <c r="LB143" s="58"/>
      <c r="LC143" s="58"/>
      <c r="LD143" s="58"/>
    </row>
    <row r="144" spans="1:316" s="46" customFormat="1" x14ac:dyDescent="0.2">
      <c r="A144" s="134" t="s">
        <v>43</v>
      </c>
      <c r="B144" s="32" t="s">
        <v>319</v>
      </c>
      <c r="C144" s="65">
        <v>2</v>
      </c>
      <c r="D144" s="64" t="s">
        <v>5</v>
      </c>
      <c r="E144" s="79">
        <v>750</v>
      </c>
      <c r="F144" s="79">
        <f>C144*E144</f>
        <v>1500</v>
      </c>
      <c r="G144" s="239"/>
      <c r="H144" s="262">
        <f t="shared" si="32"/>
        <v>993.33333333333337</v>
      </c>
      <c r="I144" s="262">
        <f t="shared" si="30"/>
        <v>1030</v>
      </c>
      <c r="J144" s="262">
        <f t="shared" si="31"/>
        <v>2000</v>
      </c>
      <c r="K144" s="180">
        <v>550</v>
      </c>
      <c r="L144" s="197">
        <v>1100</v>
      </c>
      <c r="M144" s="208">
        <v>515</v>
      </c>
      <c r="N144" s="201">
        <v>1030</v>
      </c>
      <c r="O144" s="212">
        <v>925</v>
      </c>
      <c r="P144" s="201">
        <v>1850</v>
      </c>
      <c r="Q144" s="212">
        <v>550</v>
      </c>
      <c r="R144" s="201">
        <v>1100</v>
      </c>
      <c r="S144" s="212">
        <v>700</v>
      </c>
      <c r="T144" s="201">
        <v>1400</v>
      </c>
      <c r="U144" s="212">
        <v>1000</v>
      </c>
      <c r="V144" s="201">
        <v>2000</v>
      </c>
      <c r="W144" s="212">
        <v>600</v>
      </c>
      <c r="X144" s="201">
        <v>1200</v>
      </c>
      <c r="Y144" s="212">
        <v>520</v>
      </c>
      <c r="Z144" s="201">
        <v>1040</v>
      </c>
      <c r="AA144" s="126">
        <v>600</v>
      </c>
      <c r="AB144" s="157">
        <v>1200</v>
      </c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8"/>
      <c r="IP144" s="58"/>
      <c r="IQ144" s="58"/>
      <c r="IR144" s="58"/>
      <c r="IS144" s="58"/>
      <c r="IT144" s="58"/>
      <c r="IU144" s="58"/>
      <c r="IV144" s="58"/>
      <c r="IW144" s="58"/>
      <c r="IX144" s="58"/>
      <c r="IY144" s="58"/>
      <c r="IZ144" s="58"/>
      <c r="JA144" s="58"/>
      <c r="JB144" s="58"/>
      <c r="JC144" s="58"/>
      <c r="JD144" s="58"/>
      <c r="JE144" s="58"/>
      <c r="JF144" s="58"/>
      <c r="JG144" s="58"/>
      <c r="JH144" s="58"/>
      <c r="JI144" s="58"/>
      <c r="JJ144" s="58"/>
      <c r="JK144" s="58"/>
      <c r="JL144" s="58"/>
      <c r="JM144" s="58"/>
      <c r="JN144" s="58"/>
      <c r="JO144" s="58"/>
      <c r="JP144" s="58"/>
      <c r="JQ144" s="58"/>
      <c r="JR144" s="58"/>
      <c r="JS144" s="58"/>
      <c r="JT144" s="58"/>
      <c r="JU144" s="58"/>
      <c r="JV144" s="58"/>
      <c r="JW144" s="58"/>
      <c r="JX144" s="58"/>
      <c r="JY144" s="58"/>
      <c r="JZ144" s="58"/>
      <c r="KA144" s="58"/>
      <c r="KB144" s="58"/>
      <c r="KC144" s="58"/>
      <c r="KD144" s="58"/>
      <c r="KE144" s="58"/>
      <c r="KF144" s="58"/>
      <c r="KG144" s="58"/>
      <c r="KH144" s="58"/>
      <c r="KI144" s="58"/>
      <c r="KJ144" s="58"/>
      <c r="KK144" s="58"/>
      <c r="KL144" s="58"/>
      <c r="KM144" s="58"/>
      <c r="KN144" s="58"/>
      <c r="KO144" s="58"/>
      <c r="KP144" s="58"/>
      <c r="KQ144" s="58"/>
      <c r="KR144" s="58"/>
      <c r="KS144" s="58"/>
      <c r="KT144" s="58"/>
      <c r="KU144" s="58"/>
      <c r="KV144" s="58"/>
      <c r="KW144" s="58"/>
      <c r="KX144" s="58"/>
      <c r="KY144" s="58"/>
      <c r="KZ144" s="58"/>
      <c r="LA144" s="58"/>
      <c r="LB144" s="58"/>
      <c r="LC144" s="58"/>
      <c r="LD144" s="58"/>
    </row>
    <row r="145" spans="1:316" s="46" customFormat="1" x14ac:dyDescent="0.2">
      <c r="A145" s="134" t="s">
        <v>316</v>
      </c>
      <c r="B145" s="32" t="s">
        <v>379</v>
      </c>
      <c r="C145" s="65">
        <v>21</v>
      </c>
      <c r="D145" s="64" t="s">
        <v>5</v>
      </c>
      <c r="E145" s="79">
        <v>750</v>
      </c>
      <c r="F145" s="79">
        <f>C145*E145</f>
        <v>15750</v>
      </c>
      <c r="G145" s="239"/>
      <c r="H145" s="262">
        <f t="shared" si="32"/>
        <v>4837.5555555555557</v>
      </c>
      <c r="I145" s="262">
        <f t="shared" si="30"/>
        <v>6573</v>
      </c>
      <c r="J145" s="262">
        <f t="shared" si="31"/>
        <v>21000</v>
      </c>
      <c r="K145" s="180">
        <v>315</v>
      </c>
      <c r="L145" s="197">
        <v>6615</v>
      </c>
      <c r="M145" s="208">
        <v>330</v>
      </c>
      <c r="N145" s="201">
        <v>6930</v>
      </c>
      <c r="O145" s="212">
        <v>580</v>
      </c>
      <c r="P145" s="201">
        <v>12180</v>
      </c>
      <c r="Q145" s="212">
        <v>313</v>
      </c>
      <c r="R145" s="201">
        <v>6573</v>
      </c>
      <c r="S145" s="212">
        <v>350</v>
      </c>
      <c r="T145" s="201">
        <v>7350</v>
      </c>
      <c r="U145" s="212">
        <v>1000</v>
      </c>
      <c r="V145" s="201">
        <v>21000</v>
      </c>
      <c r="W145" s="212">
        <v>400</v>
      </c>
      <c r="X145" s="201">
        <v>8400</v>
      </c>
      <c r="Y145" s="212">
        <v>330</v>
      </c>
      <c r="Z145" s="201">
        <v>6930</v>
      </c>
      <c r="AA145" s="126">
        <v>340</v>
      </c>
      <c r="AB145" s="157">
        <v>7140</v>
      </c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  <c r="IT145" s="58"/>
      <c r="IU145" s="58"/>
      <c r="IV145" s="58"/>
      <c r="IW145" s="58"/>
      <c r="IX145" s="58"/>
      <c r="IY145" s="58"/>
      <c r="IZ145" s="58"/>
      <c r="JA145" s="58"/>
      <c r="JB145" s="58"/>
      <c r="JC145" s="58"/>
      <c r="JD145" s="58"/>
      <c r="JE145" s="58"/>
      <c r="JF145" s="58"/>
      <c r="JG145" s="58"/>
      <c r="JH145" s="58"/>
      <c r="JI145" s="58"/>
      <c r="JJ145" s="58"/>
      <c r="JK145" s="58"/>
      <c r="JL145" s="58"/>
      <c r="JM145" s="58"/>
      <c r="JN145" s="58"/>
      <c r="JO145" s="58"/>
      <c r="JP145" s="58"/>
      <c r="JQ145" s="58"/>
      <c r="JR145" s="58"/>
      <c r="JS145" s="58"/>
      <c r="JT145" s="58"/>
      <c r="JU145" s="58"/>
      <c r="JV145" s="58"/>
      <c r="JW145" s="58"/>
      <c r="JX145" s="58"/>
      <c r="JY145" s="58"/>
      <c r="JZ145" s="58"/>
      <c r="KA145" s="58"/>
      <c r="KB145" s="58"/>
      <c r="KC145" s="58"/>
      <c r="KD145" s="58"/>
      <c r="KE145" s="58"/>
      <c r="KF145" s="58"/>
      <c r="KG145" s="58"/>
      <c r="KH145" s="58"/>
      <c r="KI145" s="58"/>
      <c r="KJ145" s="58"/>
      <c r="KK145" s="58"/>
      <c r="KL145" s="58"/>
      <c r="KM145" s="58"/>
      <c r="KN145" s="58"/>
      <c r="KO145" s="58"/>
      <c r="KP145" s="58"/>
      <c r="KQ145" s="58"/>
      <c r="KR145" s="58"/>
      <c r="KS145" s="58"/>
      <c r="KT145" s="58"/>
      <c r="KU145" s="58"/>
      <c r="KV145" s="58"/>
      <c r="KW145" s="58"/>
      <c r="KX145" s="58"/>
      <c r="KY145" s="58"/>
      <c r="KZ145" s="58"/>
      <c r="LA145" s="58"/>
      <c r="LB145" s="58"/>
      <c r="LC145" s="58"/>
      <c r="LD145" s="58"/>
    </row>
    <row r="146" spans="1:316" s="46" customFormat="1" x14ac:dyDescent="0.2">
      <c r="A146" s="134" t="s">
        <v>314</v>
      </c>
      <c r="B146" s="32" t="s">
        <v>243</v>
      </c>
      <c r="C146" s="65">
        <v>21</v>
      </c>
      <c r="D146" s="64" t="s">
        <v>5</v>
      </c>
      <c r="E146" s="79">
        <v>600</v>
      </c>
      <c r="F146" s="79">
        <f t="shared" ref="F146:F165" si="34">C146*E146</f>
        <v>12600</v>
      </c>
      <c r="G146" s="239"/>
      <c r="H146" s="262">
        <f t="shared" si="32"/>
        <v>7950.5555555555557</v>
      </c>
      <c r="I146" s="262">
        <f t="shared" si="30"/>
        <v>12075</v>
      </c>
      <c r="J146" s="262">
        <f t="shared" si="31"/>
        <v>21000</v>
      </c>
      <c r="K146" s="180">
        <v>650</v>
      </c>
      <c r="L146" s="197">
        <v>13650</v>
      </c>
      <c r="M146" s="208">
        <v>575</v>
      </c>
      <c r="N146" s="201">
        <v>12075</v>
      </c>
      <c r="O146" s="212">
        <v>825</v>
      </c>
      <c r="P146" s="201">
        <v>17325</v>
      </c>
      <c r="Q146" s="212">
        <v>650</v>
      </c>
      <c r="R146" s="201">
        <v>13650</v>
      </c>
      <c r="S146" s="212">
        <v>725</v>
      </c>
      <c r="T146" s="201">
        <v>15225</v>
      </c>
      <c r="U146" s="212">
        <v>1000</v>
      </c>
      <c r="V146" s="201">
        <v>21000</v>
      </c>
      <c r="W146" s="212">
        <v>800</v>
      </c>
      <c r="X146" s="201">
        <v>16800</v>
      </c>
      <c r="Y146" s="212">
        <v>580</v>
      </c>
      <c r="Z146" s="201">
        <v>12180</v>
      </c>
      <c r="AA146" s="126">
        <v>700</v>
      </c>
      <c r="AB146" s="157">
        <v>14700</v>
      </c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  <c r="IW146" s="58"/>
      <c r="IX146" s="58"/>
      <c r="IY146" s="58"/>
      <c r="IZ146" s="58"/>
      <c r="JA146" s="58"/>
      <c r="JB146" s="58"/>
      <c r="JC146" s="58"/>
      <c r="JD146" s="58"/>
      <c r="JE146" s="58"/>
      <c r="JF146" s="58"/>
      <c r="JG146" s="58"/>
      <c r="JH146" s="58"/>
      <c r="JI146" s="58"/>
      <c r="JJ146" s="58"/>
      <c r="JK146" s="58"/>
      <c r="JL146" s="58"/>
      <c r="JM146" s="58"/>
      <c r="JN146" s="58"/>
      <c r="JO146" s="58"/>
      <c r="JP146" s="58"/>
      <c r="JQ146" s="58"/>
      <c r="JR146" s="58"/>
      <c r="JS146" s="58"/>
      <c r="JT146" s="58"/>
      <c r="JU146" s="58"/>
      <c r="JV146" s="58"/>
      <c r="JW146" s="58"/>
      <c r="JX146" s="58"/>
      <c r="JY146" s="58"/>
      <c r="JZ146" s="58"/>
      <c r="KA146" s="58"/>
      <c r="KB146" s="58"/>
      <c r="KC146" s="58"/>
      <c r="KD146" s="58"/>
      <c r="KE146" s="58"/>
      <c r="KF146" s="58"/>
      <c r="KG146" s="58"/>
      <c r="KH146" s="58"/>
      <c r="KI146" s="58"/>
      <c r="KJ146" s="58"/>
      <c r="KK146" s="58"/>
      <c r="KL146" s="58"/>
      <c r="KM146" s="58"/>
      <c r="KN146" s="58"/>
      <c r="KO146" s="58"/>
      <c r="KP146" s="58"/>
      <c r="KQ146" s="58"/>
      <c r="KR146" s="58"/>
      <c r="KS146" s="58"/>
      <c r="KT146" s="58"/>
      <c r="KU146" s="58"/>
      <c r="KV146" s="58"/>
      <c r="KW146" s="58"/>
      <c r="KX146" s="58"/>
      <c r="KY146" s="58"/>
      <c r="KZ146" s="58"/>
      <c r="LA146" s="58"/>
      <c r="LB146" s="58"/>
      <c r="LC146" s="58"/>
      <c r="LD146" s="58"/>
    </row>
    <row r="147" spans="1:316" s="46" customFormat="1" x14ac:dyDescent="0.2">
      <c r="A147" s="134" t="s">
        <v>318</v>
      </c>
      <c r="B147" s="32" t="s">
        <v>241</v>
      </c>
      <c r="C147" s="65">
        <v>75</v>
      </c>
      <c r="D147" s="64" t="s">
        <v>5</v>
      </c>
      <c r="E147" s="79">
        <v>600</v>
      </c>
      <c r="F147" s="79">
        <f t="shared" si="34"/>
        <v>45000</v>
      </c>
      <c r="G147" s="239"/>
      <c r="H147" s="262">
        <f t="shared" si="32"/>
        <v>23137.777777777777</v>
      </c>
      <c r="I147" s="262">
        <f t="shared" si="30"/>
        <v>37500</v>
      </c>
      <c r="J147" s="262">
        <f t="shared" si="31"/>
        <v>58125</v>
      </c>
      <c r="K147" s="180">
        <v>575</v>
      </c>
      <c r="L147" s="197">
        <v>43125</v>
      </c>
      <c r="M147" s="208">
        <v>575</v>
      </c>
      <c r="N147" s="201">
        <v>43125</v>
      </c>
      <c r="O147" s="212">
        <v>775</v>
      </c>
      <c r="P147" s="201">
        <v>58125</v>
      </c>
      <c r="Q147" s="212">
        <v>575</v>
      </c>
      <c r="R147" s="201">
        <v>43125</v>
      </c>
      <c r="S147" s="212">
        <v>600</v>
      </c>
      <c r="T147" s="201">
        <v>45000</v>
      </c>
      <c r="U147" s="212">
        <v>500</v>
      </c>
      <c r="V147" s="201">
        <v>37500</v>
      </c>
      <c r="W147" s="212">
        <v>700</v>
      </c>
      <c r="X147" s="201">
        <v>52500</v>
      </c>
      <c r="Y147" s="212">
        <v>580</v>
      </c>
      <c r="Z147" s="201">
        <v>43500</v>
      </c>
      <c r="AA147" s="126">
        <v>600</v>
      </c>
      <c r="AB147" s="157">
        <v>45000</v>
      </c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  <c r="IW147" s="58"/>
      <c r="IX147" s="58"/>
      <c r="IY147" s="58"/>
      <c r="IZ147" s="58"/>
      <c r="JA147" s="58"/>
      <c r="JB147" s="58"/>
      <c r="JC147" s="58"/>
      <c r="JD147" s="58"/>
      <c r="JE147" s="58"/>
      <c r="JF147" s="58"/>
      <c r="JG147" s="58"/>
      <c r="JH147" s="58"/>
      <c r="JI147" s="58"/>
      <c r="JJ147" s="58"/>
      <c r="JK147" s="58"/>
      <c r="JL147" s="58"/>
      <c r="JM147" s="58"/>
      <c r="JN147" s="58"/>
      <c r="JO147" s="58"/>
      <c r="JP147" s="58"/>
      <c r="JQ147" s="58"/>
      <c r="JR147" s="58"/>
      <c r="JS147" s="58"/>
      <c r="JT147" s="58"/>
      <c r="JU147" s="58"/>
      <c r="JV147" s="58"/>
      <c r="JW147" s="58"/>
      <c r="JX147" s="58"/>
      <c r="JY147" s="58"/>
      <c r="JZ147" s="58"/>
      <c r="KA147" s="58"/>
      <c r="KB147" s="58"/>
      <c r="KC147" s="58"/>
      <c r="KD147" s="58"/>
      <c r="KE147" s="58"/>
      <c r="KF147" s="58"/>
      <c r="KG147" s="58"/>
      <c r="KH147" s="58"/>
      <c r="KI147" s="58"/>
      <c r="KJ147" s="58"/>
      <c r="KK147" s="58"/>
      <c r="KL147" s="58"/>
      <c r="KM147" s="58"/>
      <c r="KN147" s="58"/>
      <c r="KO147" s="58"/>
      <c r="KP147" s="58"/>
      <c r="KQ147" s="58"/>
      <c r="KR147" s="58"/>
      <c r="KS147" s="58"/>
      <c r="KT147" s="58"/>
      <c r="KU147" s="58"/>
      <c r="KV147" s="58"/>
      <c r="KW147" s="58"/>
      <c r="KX147" s="58"/>
      <c r="KY147" s="58"/>
      <c r="KZ147" s="58"/>
      <c r="LA147" s="58"/>
      <c r="LB147" s="58"/>
      <c r="LC147" s="58"/>
      <c r="LD147" s="58"/>
    </row>
    <row r="148" spans="1:316" s="46" customFormat="1" x14ac:dyDescent="0.2">
      <c r="A148" s="134" t="s">
        <v>380</v>
      </c>
      <c r="B148" s="32" t="s">
        <v>240</v>
      </c>
      <c r="C148" s="65">
        <v>24</v>
      </c>
      <c r="D148" s="64" t="s">
        <v>5</v>
      </c>
      <c r="E148" s="79">
        <v>600</v>
      </c>
      <c r="F148" s="79">
        <f t="shared" si="34"/>
        <v>14400</v>
      </c>
      <c r="G148" s="239"/>
      <c r="H148" s="262">
        <f t="shared" si="32"/>
        <v>10486.111111111111</v>
      </c>
      <c r="I148" s="262">
        <f t="shared" si="30"/>
        <v>13320</v>
      </c>
      <c r="J148" s="262">
        <f t="shared" si="31"/>
        <v>28800</v>
      </c>
      <c r="K148" s="180">
        <v>900</v>
      </c>
      <c r="L148" s="197">
        <v>21600</v>
      </c>
      <c r="M148" s="208">
        <v>555</v>
      </c>
      <c r="N148" s="201">
        <v>13320</v>
      </c>
      <c r="O148" s="212">
        <v>595</v>
      </c>
      <c r="P148" s="201">
        <v>14280</v>
      </c>
      <c r="Q148" s="212">
        <v>900</v>
      </c>
      <c r="R148" s="201">
        <v>21600</v>
      </c>
      <c r="S148" s="212">
        <v>950</v>
      </c>
      <c r="T148" s="201">
        <v>28800</v>
      </c>
      <c r="U148" s="212">
        <v>750</v>
      </c>
      <c r="V148" s="201">
        <v>18000</v>
      </c>
      <c r="W148" s="212">
        <v>1100</v>
      </c>
      <c r="X148" s="201">
        <v>26400</v>
      </c>
      <c r="Y148" s="212">
        <v>560</v>
      </c>
      <c r="Z148" s="201">
        <v>13440</v>
      </c>
      <c r="AA148" s="126">
        <v>1000</v>
      </c>
      <c r="AB148" s="157">
        <v>24000</v>
      </c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8"/>
      <c r="IS148" s="58"/>
      <c r="IT148" s="58"/>
      <c r="IU148" s="58"/>
      <c r="IV148" s="58"/>
      <c r="IW148" s="58"/>
      <c r="IX148" s="58"/>
      <c r="IY148" s="58"/>
      <c r="IZ148" s="58"/>
      <c r="JA148" s="58"/>
      <c r="JB148" s="58"/>
      <c r="JC148" s="58"/>
      <c r="JD148" s="58"/>
      <c r="JE148" s="58"/>
      <c r="JF148" s="58"/>
      <c r="JG148" s="58"/>
      <c r="JH148" s="58"/>
      <c r="JI148" s="58"/>
      <c r="JJ148" s="58"/>
      <c r="JK148" s="58"/>
      <c r="JL148" s="58"/>
      <c r="JM148" s="58"/>
      <c r="JN148" s="58"/>
      <c r="JO148" s="58"/>
      <c r="JP148" s="58"/>
      <c r="JQ148" s="58"/>
      <c r="JR148" s="58"/>
      <c r="JS148" s="58"/>
      <c r="JT148" s="58"/>
      <c r="JU148" s="58"/>
      <c r="JV148" s="58"/>
      <c r="JW148" s="58"/>
      <c r="JX148" s="58"/>
      <c r="JY148" s="58"/>
      <c r="JZ148" s="58"/>
      <c r="KA148" s="58"/>
      <c r="KB148" s="58"/>
      <c r="KC148" s="58"/>
      <c r="KD148" s="58"/>
      <c r="KE148" s="58"/>
      <c r="KF148" s="58"/>
      <c r="KG148" s="58"/>
      <c r="KH148" s="58"/>
      <c r="KI148" s="58"/>
      <c r="KJ148" s="58"/>
      <c r="KK148" s="58"/>
      <c r="KL148" s="58"/>
      <c r="KM148" s="58"/>
      <c r="KN148" s="58"/>
      <c r="KO148" s="58"/>
      <c r="KP148" s="58"/>
      <c r="KQ148" s="58"/>
      <c r="KR148" s="58"/>
      <c r="KS148" s="58"/>
      <c r="KT148" s="58"/>
      <c r="KU148" s="58"/>
      <c r="KV148" s="58"/>
      <c r="KW148" s="58"/>
      <c r="KX148" s="58"/>
      <c r="KY148" s="58"/>
      <c r="KZ148" s="58"/>
      <c r="LA148" s="58"/>
      <c r="LB148" s="58"/>
      <c r="LC148" s="58"/>
      <c r="LD148" s="58"/>
    </row>
    <row r="149" spans="1:316" s="46" customFormat="1" x14ac:dyDescent="0.2">
      <c r="A149" s="134" t="s">
        <v>381</v>
      </c>
      <c r="B149" s="32" t="s">
        <v>320</v>
      </c>
      <c r="C149" s="65">
        <v>1</v>
      </c>
      <c r="D149" s="64" t="s">
        <v>5</v>
      </c>
      <c r="E149" s="79">
        <v>750</v>
      </c>
      <c r="F149" s="79">
        <f t="shared" si="34"/>
        <v>750</v>
      </c>
      <c r="G149" s="239"/>
      <c r="H149" s="262">
        <f t="shared" si="32"/>
        <v>825.55555555555554</v>
      </c>
      <c r="I149" s="262">
        <f t="shared" si="30"/>
        <v>600</v>
      </c>
      <c r="J149" s="262">
        <f t="shared" si="31"/>
        <v>1100</v>
      </c>
      <c r="K149" s="180">
        <v>775</v>
      </c>
      <c r="L149" s="197">
        <v>775</v>
      </c>
      <c r="M149" s="208">
        <v>605</v>
      </c>
      <c r="N149" s="201">
        <v>605</v>
      </c>
      <c r="O149" s="212">
        <v>925</v>
      </c>
      <c r="P149" s="201">
        <v>925</v>
      </c>
      <c r="Q149" s="212">
        <v>775</v>
      </c>
      <c r="R149" s="201">
        <v>775</v>
      </c>
      <c r="S149" s="212">
        <v>950</v>
      </c>
      <c r="T149" s="201">
        <v>950</v>
      </c>
      <c r="U149" s="212">
        <v>1100</v>
      </c>
      <c r="V149" s="201">
        <v>1100</v>
      </c>
      <c r="W149" s="212">
        <v>900</v>
      </c>
      <c r="X149" s="201">
        <v>900</v>
      </c>
      <c r="Y149" s="212">
        <v>600</v>
      </c>
      <c r="Z149" s="201">
        <v>600</v>
      </c>
      <c r="AA149" s="126">
        <v>800</v>
      </c>
      <c r="AB149" s="157">
        <v>800</v>
      </c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8"/>
      <c r="IS149" s="58"/>
      <c r="IT149" s="58"/>
      <c r="IU149" s="58"/>
      <c r="IV149" s="58"/>
      <c r="IW149" s="58"/>
      <c r="IX149" s="58"/>
      <c r="IY149" s="58"/>
      <c r="IZ149" s="58"/>
      <c r="JA149" s="58"/>
      <c r="JB149" s="58"/>
      <c r="JC149" s="58"/>
      <c r="JD149" s="58"/>
      <c r="JE149" s="58"/>
      <c r="JF149" s="58"/>
      <c r="JG149" s="58"/>
      <c r="JH149" s="58"/>
      <c r="JI149" s="58"/>
      <c r="JJ149" s="58"/>
      <c r="JK149" s="58"/>
      <c r="JL149" s="58"/>
      <c r="JM149" s="58"/>
      <c r="JN149" s="58"/>
      <c r="JO149" s="58"/>
      <c r="JP149" s="58"/>
      <c r="JQ149" s="58"/>
      <c r="JR149" s="58"/>
      <c r="JS149" s="58"/>
      <c r="JT149" s="58"/>
      <c r="JU149" s="58"/>
      <c r="JV149" s="58"/>
      <c r="JW149" s="58"/>
      <c r="JX149" s="58"/>
      <c r="JY149" s="58"/>
      <c r="JZ149" s="58"/>
      <c r="KA149" s="58"/>
      <c r="KB149" s="58"/>
      <c r="KC149" s="58"/>
      <c r="KD149" s="58"/>
      <c r="KE149" s="58"/>
      <c r="KF149" s="58"/>
      <c r="KG149" s="58"/>
      <c r="KH149" s="58"/>
      <c r="KI149" s="58"/>
      <c r="KJ149" s="58"/>
      <c r="KK149" s="58"/>
      <c r="KL149" s="58"/>
      <c r="KM149" s="58"/>
      <c r="KN149" s="58"/>
      <c r="KO149" s="58"/>
      <c r="KP149" s="58"/>
      <c r="KQ149" s="58"/>
      <c r="KR149" s="58"/>
      <c r="KS149" s="58"/>
      <c r="KT149" s="58"/>
      <c r="KU149" s="58"/>
      <c r="KV149" s="58"/>
      <c r="KW149" s="58"/>
      <c r="KX149" s="58"/>
      <c r="KY149" s="58"/>
      <c r="KZ149" s="58"/>
      <c r="LA149" s="58"/>
      <c r="LB149" s="58"/>
      <c r="LC149" s="58"/>
      <c r="LD149" s="58"/>
    </row>
    <row r="150" spans="1:316" s="46" customFormat="1" x14ac:dyDescent="0.2">
      <c r="A150" s="134" t="s">
        <v>310</v>
      </c>
      <c r="B150" s="32" t="s">
        <v>236</v>
      </c>
      <c r="C150" s="65">
        <v>21</v>
      </c>
      <c r="D150" s="64" t="s">
        <v>5</v>
      </c>
      <c r="E150" s="79">
        <v>70</v>
      </c>
      <c r="F150" s="79">
        <f t="shared" si="34"/>
        <v>1470</v>
      </c>
      <c r="G150" s="239"/>
      <c r="H150" s="262">
        <f t="shared" si="32"/>
        <v>556.11111111111109</v>
      </c>
      <c r="I150" s="262">
        <f t="shared" si="30"/>
        <v>735</v>
      </c>
      <c r="J150" s="262">
        <f t="shared" si="31"/>
        <v>2100</v>
      </c>
      <c r="K150" s="180">
        <v>35</v>
      </c>
      <c r="L150" s="197">
        <v>735</v>
      </c>
      <c r="M150" s="208">
        <v>45</v>
      </c>
      <c r="N150" s="201">
        <v>945</v>
      </c>
      <c r="O150" s="212">
        <v>80</v>
      </c>
      <c r="P150" s="201">
        <v>1680</v>
      </c>
      <c r="Q150" s="212">
        <v>35</v>
      </c>
      <c r="R150" s="201">
        <v>735</v>
      </c>
      <c r="S150" s="212">
        <v>40</v>
      </c>
      <c r="T150" s="201">
        <v>840</v>
      </c>
      <c r="U150" s="212">
        <v>100</v>
      </c>
      <c r="V150" s="201">
        <v>2100</v>
      </c>
      <c r="W150" s="212">
        <v>40</v>
      </c>
      <c r="X150" s="201">
        <v>840</v>
      </c>
      <c r="Y150" s="212">
        <v>40</v>
      </c>
      <c r="Z150" s="201">
        <v>840</v>
      </c>
      <c r="AA150" s="126">
        <v>40</v>
      </c>
      <c r="AB150" s="157">
        <v>840</v>
      </c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8"/>
      <c r="IS150" s="58"/>
      <c r="IT150" s="58"/>
      <c r="IU150" s="58"/>
      <c r="IV150" s="58"/>
      <c r="IW150" s="58"/>
      <c r="IX150" s="58"/>
      <c r="IY150" s="58"/>
      <c r="IZ150" s="58"/>
      <c r="JA150" s="58"/>
      <c r="JB150" s="58"/>
      <c r="JC150" s="58"/>
      <c r="JD150" s="58"/>
      <c r="JE150" s="58"/>
      <c r="JF150" s="58"/>
      <c r="JG150" s="58"/>
      <c r="JH150" s="58"/>
      <c r="JI150" s="58"/>
      <c r="JJ150" s="58"/>
      <c r="JK150" s="58"/>
      <c r="JL150" s="58"/>
      <c r="JM150" s="58"/>
      <c r="JN150" s="58"/>
      <c r="JO150" s="58"/>
      <c r="JP150" s="58"/>
      <c r="JQ150" s="58"/>
      <c r="JR150" s="58"/>
      <c r="JS150" s="58"/>
      <c r="JT150" s="58"/>
      <c r="JU150" s="58"/>
      <c r="JV150" s="58"/>
      <c r="JW150" s="58"/>
      <c r="JX150" s="58"/>
      <c r="JY150" s="58"/>
      <c r="JZ150" s="58"/>
      <c r="KA150" s="58"/>
      <c r="KB150" s="58"/>
      <c r="KC150" s="58"/>
      <c r="KD150" s="58"/>
      <c r="KE150" s="58"/>
      <c r="KF150" s="58"/>
      <c r="KG150" s="58"/>
      <c r="KH150" s="58"/>
      <c r="KI150" s="58"/>
      <c r="KJ150" s="58"/>
      <c r="KK150" s="58"/>
      <c r="KL150" s="58"/>
      <c r="KM150" s="58"/>
      <c r="KN150" s="58"/>
      <c r="KO150" s="58"/>
      <c r="KP150" s="58"/>
      <c r="KQ150" s="58"/>
      <c r="KR150" s="58"/>
      <c r="KS150" s="58"/>
      <c r="KT150" s="58"/>
      <c r="KU150" s="58"/>
      <c r="KV150" s="58"/>
      <c r="KW150" s="58"/>
      <c r="KX150" s="58"/>
      <c r="KY150" s="58"/>
      <c r="KZ150" s="58"/>
      <c r="LA150" s="58"/>
      <c r="LB150" s="58"/>
      <c r="LC150" s="58"/>
      <c r="LD150" s="58"/>
    </row>
    <row r="151" spans="1:316" s="46" customFormat="1" x14ac:dyDescent="0.2">
      <c r="A151" s="134" t="s">
        <v>301</v>
      </c>
      <c r="B151" s="32" t="s">
        <v>235</v>
      </c>
      <c r="C151" s="65">
        <v>68</v>
      </c>
      <c r="D151" s="64" t="s">
        <v>5</v>
      </c>
      <c r="E151" s="79">
        <v>50</v>
      </c>
      <c r="F151" s="79">
        <f t="shared" si="34"/>
        <v>3400</v>
      </c>
      <c r="G151" s="239"/>
      <c r="H151" s="262">
        <f t="shared" si="32"/>
        <v>1583.1666666666667</v>
      </c>
      <c r="I151" s="262">
        <f t="shared" si="30"/>
        <v>2380</v>
      </c>
      <c r="J151" s="262">
        <f t="shared" si="31"/>
        <v>3536</v>
      </c>
      <c r="K151" s="180">
        <v>43</v>
      </c>
      <c r="L151" s="197">
        <v>2924</v>
      </c>
      <c r="M151" s="208">
        <v>40</v>
      </c>
      <c r="N151" s="201">
        <v>2720</v>
      </c>
      <c r="O151" s="212">
        <v>52</v>
      </c>
      <c r="P151" s="201">
        <v>3536</v>
      </c>
      <c r="Q151" s="212">
        <v>43</v>
      </c>
      <c r="R151" s="201">
        <v>2924</v>
      </c>
      <c r="S151" s="212">
        <v>50</v>
      </c>
      <c r="T151" s="201">
        <v>3400</v>
      </c>
      <c r="U151" s="212">
        <v>50</v>
      </c>
      <c r="V151" s="201">
        <v>3400</v>
      </c>
      <c r="W151" s="212">
        <v>50</v>
      </c>
      <c r="X151" s="201">
        <v>3400</v>
      </c>
      <c r="Y151" s="212">
        <v>35</v>
      </c>
      <c r="Z151" s="201">
        <v>2380</v>
      </c>
      <c r="AA151" s="126">
        <v>50</v>
      </c>
      <c r="AB151" s="157">
        <v>3400</v>
      </c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  <c r="IS151" s="58"/>
      <c r="IT151" s="58"/>
      <c r="IU151" s="58"/>
      <c r="IV151" s="58"/>
      <c r="IW151" s="58"/>
      <c r="IX151" s="58"/>
      <c r="IY151" s="58"/>
      <c r="IZ151" s="58"/>
      <c r="JA151" s="58"/>
      <c r="JB151" s="58"/>
      <c r="JC151" s="58"/>
      <c r="JD151" s="58"/>
      <c r="JE151" s="58"/>
      <c r="JF151" s="58"/>
      <c r="JG151" s="58"/>
      <c r="JH151" s="58"/>
      <c r="JI151" s="58"/>
      <c r="JJ151" s="58"/>
      <c r="JK151" s="58"/>
      <c r="JL151" s="58"/>
      <c r="JM151" s="58"/>
      <c r="JN151" s="58"/>
      <c r="JO151" s="58"/>
      <c r="JP151" s="58"/>
      <c r="JQ151" s="58"/>
      <c r="JR151" s="58"/>
      <c r="JS151" s="58"/>
      <c r="JT151" s="58"/>
      <c r="JU151" s="58"/>
      <c r="JV151" s="58"/>
      <c r="JW151" s="58"/>
      <c r="JX151" s="58"/>
      <c r="JY151" s="58"/>
      <c r="JZ151" s="58"/>
      <c r="KA151" s="58"/>
      <c r="KB151" s="58"/>
      <c r="KC151" s="58"/>
      <c r="KD151" s="58"/>
      <c r="KE151" s="58"/>
      <c r="KF151" s="58"/>
      <c r="KG151" s="58"/>
      <c r="KH151" s="58"/>
      <c r="KI151" s="58"/>
      <c r="KJ151" s="58"/>
      <c r="KK151" s="58"/>
      <c r="KL151" s="58"/>
      <c r="KM151" s="58"/>
      <c r="KN151" s="58"/>
      <c r="KO151" s="58"/>
      <c r="KP151" s="58"/>
      <c r="KQ151" s="58"/>
      <c r="KR151" s="58"/>
      <c r="KS151" s="58"/>
      <c r="KT151" s="58"/>
      <c r="KU151" s="58"/>
      <c r="KV151" s="58"/>
      <c r="KW151" s="58"/>
      <c r="KX151" s="58"/>
      <c r="KY151" s="58"/>
      <c r="KZ151" s="58"/>
      <c r="LA151" s="58"/>
      <c r="LB151" s="58"/>
      <c r="LC151" s="58"/>
      <c r="LD151" s="58"/>
    </row>
    <row r="152" spans="1:316" s="46" customFormat="1" x14ac:dyDescent="0.2">
      <c r="A152" s="134" t="s">
        <v>311</v>
      </c>
      <c r="B152" s="32" t="s">
        <v>321</v>
      </c>
      <c r="C152" s="65">
        <v>4</v>
      </c>
      <c r="D152" s="64" t="s">
        <v>5</v>
      </c>
      <c r="E152" s="79">
        <v>50</v>
      </c>
      <c r="F152" s="79">
        <f t="shared" si="34"/>
        <v>200</v>
      </c>
      <c r="G152" s="239"/>
      <c r="H152" s="262">
        <f t="shared" si="32"/>
        <v>155.27777777777777</v>
      </c>
      <c r="I152" s="262">
        <f t="shared" si="30"/>
        <v>140</v>
      </c>
      <c r="J152" s="262">
        <f t="shared" si="31"/>
        <v>320</v>
      </c>
      <c r="K152" s="180">
        <v>63</v>
      </c>
      <c r="L152" s="197">
        <v>252</v>
      </c>
      <c r="M152" s="208">
        <v>40</v>
      </c>
      <c r="N152" s="201">
        <v>160</v>
      </c>
      <c r="O152" s="212">
        <v>63</v>
      </c>
      <c r="P152" s="201">
        <v>252</v>
      </c>
      <c r="Q152" s="212">
        <v>63</v>
      </c>
      <c r="R152" s="201">
        <v>252</v>
      </c>
      <c r="S152" s="212">
        <v>75</v>
      </c>
      <c r="T152" s="201">
        <v>300</v>
      </c>
      <c r="U152" s="212">
        <v>70</v>
      </c>
      <c r="V152" s="201">
        <v>280</v>
      </c>
      <c r="W152" s="212">
        <v>80</v>
      </c>
      <c r="X152" s="201">
        <v>320</v>
      </c>
      <c r="Y152" s="212">
        <v>35</v>
      </c>
      <c r="Z152" s="201">
        <v>140</v>
      </c>
      <c r="AA152" s="126">
        <v>70</v>
      </c>
      <c r="AB152" s="157">
        <v>280</v>
      </c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  <c r="IT152" s="58"/>
      <c r="IU152" s="58"/>
      <c r="IV152" s="58"/>
      <c r="IW152" s="58"/>
      <c r="IX152" s="58"/>
      <c r="IY152" s="58"/>
      <c r="IZ152" s="58"/>
      <c r="JA152" s="58"/>
      <c r="JB152" s="58"/>
      <c r="JC152" s="58"/>
      <c r="JD152" s="58"/>
      <c r="JE152" s="58"/>
      <c r="JF152" s="58"/>
      <c r="JG152" s="58"/>
      <c r="JH152" s="58"/>
      <c r="JI152" s="58"/>
      <c r="JJ152" s="58"/>
      <c r="JK152" s="58"/>
      <c r="JL152" s="58"/>
      <c r="JM152" s="58"/>
      <c r="JN152" s="58"/>
      <c r="JO152" s="58"/>
      <c r="JP152" s="58"/>
      <c r="JQ152" s="58"/>
      <c r="JR152" s="58"/>
      <c r="JS152" s="58"/>
      <c r="JT152" s="58"/>
      <c r="JU152" s="58"/>
      <c r="JV152" s="58"/>
      <c r="JW152" s="58"/>
      <c r="JX152" s="58"/>
      <c r="JY152" s="58"/>
      <c r="JZ152" s="58"/>
      <c r="KA152" s="58"/>
      <c r="KB152" s="58"/>
      <c r="KC152" s="58"/>
      <c r="KD152" s="58"/>
      <c r="KE152" s="58"/>
      <c r="KF152" s="58"/>
      <c r="KG152" s="58"/>
      <c r="KH152" s="58"/>
      <c r="KI152" s="58"/>
      <c r="KJ152" s="58"/>
      <c r="KK152" s="58"/>
      <c r="KL152" s="58"/>
      <c r="KM152" s="58"/>
      <c r="KN152" s="58"/>
      <c r="KO152" s="58"/>
      <c r="KP152" s="58"/>
      <c r="KQ152" s="58"/>
      <c r="KR152" s="58"/>
      <c r="KS152" s="58"/>
      <c r="KT152" s="58"/>
      <c r="KU152" s="58"/>
      <c r="KV152" s="58"/>
      <c r="KW152" s="58"/>
      <c r="KX152" s="58"/>
      <c r="KY152" s="58"/>
      <c r="KZ152" s="58"/>
      <c r="LA152" s="58"/>
      <c r="LB152" s="58"/>
      <c r="LC152" s="58"/>
      <c r="LD152" s="58"/>
    </row>
    <row r="153" spans="1:316" s="46" customFormat="1" x14ac:dyDescent="0.2">
      <c r="A153" s="134" t="s">
        <v>302</v>
      </c>
      <c r="B153" s="32" t="s">
        <v>237</v>
      </c>
      <c r="C153" s="65">
        <v>26</v>
      </c>
      <c r="D153" s="64" t="s">
        <v>5</v>
      </c>
      <c r="E153" s="79">
        <v>60</v>
      </c>
      <c r="F153" s="79">
        <f t="shared" si="34"/>
        <v>1560</v>
      </c>
      <c r="G153" s="239"/>
      <c r="H153" s="262">
        <f t="shared" si="32"/>
        <v>1381.5</v>
      </c>
      <c r="I153" s="262">
        <f t="shared" si="30"/>
        <v>2158</v>
      </c>
      <c r="J153" s="262">
        <f t="shared" si="31"/>
        <v>3640</v>
      </c>
      <c r="K153" s="180">
        <v>83</v>
      </c>
      <c r="L153" s="197">
        <v>2158</v>
      </c>
      <c r="M153" s="208">
        <v>140</v>
      </c>
      <c r="N153" s="201">
        <v>3640</v>
      </c>
      <c r="O153" s="212">
        <v>95</v>
      </c>
      <c r="P153" s="201">
        <v>2470</v>
      </c>
      <c r="Q153" s="212">
        <v>83</v>
      </c>
      <c r="R153" s="201">
        <v>2158</v>
      </c>
      <c r="S153" s="212">
        <v>90</v>
      </c>
      <c r="T153" s="201">
        <v>2340</v>
      </c>
      <c r="U153" s="212">
        <v>100</v>
      </c>
      <c r="V153" s="201">
        <v>2600</v>
      </c>
      <c r="W153" s="212">
        <v>100</v>
      </c>
      <c r="X153" s="201">
        <v>2600</v>
      </c>
      <c r="Y153" s="212">
        <v>140</v>
      </c>
      <c r="Z153" s="201">
        <v>3640</v>
      </c>
      <c r="AA153" s="126">
        <v>90</v>
      </c>
      <c r="AB153" s="157">
        <v>2340</v>
      </c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  <c r="IW153" s="58"/>
      <c r="IX153" s="58"/>
      <c r="IY153" s="58"/>
      <c r="IZ153" s="58"/>
      <c r="JA153" s="58"/>
      <c r="JB153" s="58"/>
      <c r="JC153" s="58"/>
      <c r="JD153" s="58"/>
      <c r="JE153" s="58"/>
      <c r="JF153" s="58"/>
      <c r="JG153" s="58"/>
      <c r="JH153" s="58"/>
      <c r="JI153" s="58"/>
      <c r="JJ153" s="58"/>
      <c r="JK153" s="58"/>
      <c r="JL153" s="58"/>
      <c r="JM153" s="58"/>
      <c r="JN153" s="58"/>
      <c r="JO153" s="58"/>
      <c r="JP153" s="58"/>
      <c r="JQ153" s="58"/>
      <c r="JR153" s="58"/>
      <c r="JS153" s="58"/>
      <c r="JT153" s="58"/>
      <c r="JU153" s="58"/>
      <c r="JV153" s="58"/>
      <c r="JW153" s="58"/>
      <c r="JX153" s="58"/>
      <c r="JY153" s="58"/>
      <c r="JZ153" s="58"/>
      <c r="KA153" s="58"/>
      <c r="KB153" s="58"/>
      <c r="KC153" s="58"/>
      <c r="KD153" s="58"/>
      <c r="KE153" s="58"/>
      <c r="KF153" s="58"/>
      <c r="KG153" s="58"/>
      <c r="KH153" s="58"/>
      <c r="KI153" s="58"/>
      <c r="KJ153" s="58"/>
      <c r="KK153" s="58"/>
      <c r="KL153" s="58"/>
      <c r="KM153" s="58"/>
      <c r="KN153" s="58"/>
      <c r="KO153" s="58"/>
      <c r="KP153" s="58"/>
      <c r="KQ153" s="58"/>
      <c r="KR153" s="58"/>
      <c r="KS153" s="58"/>
      <c r="KT153" s="58"/>
      <c r="KU153" s="58"/>
      <c r="KV153" s="58"/>
      <c r="KW153" s="58"/>
      <c r="KX153" s="58"/>
      <c r="KY153" s="58"/>
      <c r="KZ153" s="58"/>
      <c r="LA153" s="58"/>
      <c r="LB153" s="58"/>
      <c r="LC153" s="58"/>
      <c r="LD153" s="58"/>
    </row>
    <row r="154" spans="1:316" s="46" customFormat="1" x14ac:dyDescent="0.2">
      <c r="A154" s="134" t="s">
        <v>312</v>
      </c>
      <c r="B154" s="32" t="s">
        <v>322</v>
      </c>
      <c r="C154" s="65">
        <v>21</v>
      </c>
      <c r="D154" s="64" t="s">
        <v>5</v>
      </c>
      <c r="E154" s="79">
        <v>50</v>
      </c>
      <c r="F154" s="79">
        <f t="shared" si="34"/>
        <v>1050</v>
      </c>
      <c r="G154" s="239"/>
      <c r="H154" s="262">
        <f t="shared" si="32"/>
        <v>976.55555555555554</v>
      </c>
      <c r="I154" s="262">
        <f t="shared" si="30"/>
        <v>1680</v>
      </c>
      <c r="J154" s="262">
        <f t="shared" si="31"/>
        <v>2100</v>
      </c>
      <c r="K154" s="180">
        <v>80</v>
      </c>
      <c r="L154" s="197">
        <v>1680</v>
      </c>
      <c r="M154" s="208">
        <v>85</v>
      </c>
      <c r="N154" s="201">
        <v>1785</v>
      </c>
      <c r="O154" s="212">
        <v>94</v>
      </c>
      <c r="P154" s="201">
        <v>1974</v>
      </c>
      <c r="Q154" s="212">
        <v>80</v>
      </c>
      <c r="R154" s="201">
        <v>1680</v>
      </c>
      <c r="S154" s="212">
        <v>90</v>
      </c>
      <c r="T154" s="201">
        <v>1890</v>
      </c>
      <c r="U154" s="212">
        <v>100</v>
      </c>
      <c r="V154" s="201">
        <v>2100</v>
      </c>
      <c r="W154" s="212">
        <v>100</v>
      </c>
      <c r="X154" s="201">
        <v>2100</v>
      </c>
      <c r="Y154" s="212">
        <v>80</v>
      </c>
      <c r="Z154" s="201">
        <v>1680</v>
      </c>
      <c r="AA154" s="126">
        <v>90</v>
      </c>
      <c r="AB154" s="157">
        <v>1890</v>
      </c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  <c r="IT154" s="58"/>
      <c r="IU154" s="58"/>
      <c r="IV154" s="58"/>
      <c r="IW154" s="58"/>
      <c r="IX154" s="58"/>
      <c r="IY154" s="58"/>
      <c r="IZ154" s="58"/>
      <c r="JA154" s="58"/>
      <c r="JB154" s="58"/>
      <c r="JC154" s="58"/>
      <c r="JD154" s="58"/>
      <c r="JE154" s="58"/>
      <c r="JF154" s="58"/>
      <c r="JG154" s="58"/>
      <c r="JH154" s="58"/>
      <c r="JI154" s="58"/>
      <c r="JJ154" s="58"/>
      <c r="JK154" s="58"/>
      <c r="JL154" s="58"/>
      <c r="JM154" s="58"/>
      <c r="JN154" s="58"/>
      <c r="JO154" s="58"/>
      <c r="JP154" s="58"/>
      <c r="JQ154" s="58"/>
      <c r="JR154" s="58"/>
      <c r="JS154" s="58"/>
      <c r="JT154" s="58"/>
      <c r="JU154" s="58"/>
      <c r="JV154" s="58"/>
      <c r="JW154" s="58"/>
      <c r="JX154" s="58"/>
      <c r="JY154" s="58"/>
      <c r="JZ154" s="58"/>
      <c r="KA154" s="58"/>
      <c r="KB154" s="58"/>
      <c r="KC154" s="58"/>
      <c r="KD154" s="58"/>
      <c r="KE154" s="58"/>
      <c r="KF154" s="58"/>
      <c r="KG154" s="58"/>
      <c r="KH154" s="58"/>
      <c r="KI154" s="58"/>
      <c r="KJ154" s="58"/>
      <c r="KK154" s="58"/>
      <c r="KL154" s="58"/>
      <c r="KM154" s="58"/>
      <c r="KN154" s="58"/>
      <c r="KO154" s="58"/>
      <c r="KP154" s="58"/>
      <c r="KQ154" s="58"/>
      <c r="KR154" s="58"/>
      <c r="KS154" s="58"/>
      <c r="KT154" s="58"/>
      <c r="KU154" s="58"/>
      <c r="KV154" s="58"/>
      <c r="KW154" s="58"/>
      <c r="KX154" s="58"/>
      <c r="KY154" s="58"/>
      <c r="KZ154" s="58"/>
      <c r="LA154" s="58"/>
      <c r="LB154" s="58"/>
      <c r="LC154" s="58"/>
      <c r="LD154" s="58"/>
    </row>
    <row r="155" spans="1:316" s="46" customFormat="1" x14ac:dyDescent="0.2">
      <c r="A155" s="134" t="s">
        <v>315</v>
      </c>
      <c r="B155" s="32" t="s">
        <v>238</v>
      </c>
      <c r="C155" s="65">
        <v>30</v>
      </c>
      <c r="D155" s="64" t="s">
        <v>5</v>
      </c>
      <c r="E155" s="79">
        <v>50</v>
      </c>
      <c r="F155" s="79">
        <f t="shared" si="34"/>
        <v>1500</v>
      </c>
      <c r="G155" s="239"/>
      <c r="H155" s="262">
        <f t="shared" si="32"/>
        <v>1269.2777777777778</v>
      </c>
      <c r="I155" s="262">
        <f t="shared" si="30"/>
        <v>1800</v>
      </c>
      <c r="J155" s="262">
        <f t="shared" si="31"/>
        <v>3000</v>
      </c>
      <c r="K155" s="180">
        <v>75</v>
      </c>
      <c r="L155" s="197">
        <v>2250</v>
      </c>
      <c r="M155" s="208">
        <v>65</v>
      </c>
      <c r="N155" s="201">
        <v>1950</v>
      </c>
      <c r="O155" s="212">
        <v>92</v>
      </c>
      <c r="P155" s="201">
        <v>2760</v>
      </c>
      <c r="Q155" s="212">
        <v>75</v>
      </c>
      <c r="R155" s="201">
        <v>2250</v>
      </c>
      <c r="S155" s="212">
        <v>90</v>
      </c>
      <c r="T155" s="201">
        <v>2700</v>
      </c>
      <c r="U155" s="212">
        <v>100</v>
      </c>
      <c r="V155" s="201">
        <v>3000</v>
      </c>
      <c r="W155" s="212">
        <v>100</v>
      </c>
      <c r="X155" s="201">
        <v>3000</v>
      </c>
      <c r="Y155" s="212">
        <v>60</v>
      </c>
      <c r="Z155" s="201">
        <v>1800</v>
      </c>
      <c r="AA155" s="126">
        <v>80</v>
      </c>
      <c r="AB155" s="157">
        <v>2400</v>
      </c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  <c r="IV155" s="58"/>
      <c r="IW155" s="58"/>
      <c r="IX155" s="58"/>
      <c r="IY155" s="58"/>
      <c r="IZ155" s="58"/>
      <c r="JA155" s="58"/>
      <c r="JB155" s="58"/>
      <c r="JC155" s="58"/>
      <c r="JD155" s="58"/>
      <c r="JE155" s="58"/>
      <c r="JF155" s="58"/>
      <c r="JG155" s="58"/>
      <c r="JH155" s="58"/>
      <c r="JI155" s="58"/>
      <c r="JJ155" s="58"/>
      <c r="JK155" s="58"/>
      <c r="JL155" s="58"/>
      <c r="JM155" s="58"/>
      <c r="JN155" s="58"/>
      <c r="JO155" s="58"/>
      <c r="JP155" s="58"/>
      <c r="JQ155" s="58"/>
      <c r="JR155" s="58"/>
      <c r="JS155" s="58"/>
      <c r="JT155" s="58"/>
      <c r="JU155" s="58"/>
      <c r="JV155" s="58"/>
      <c r="JW155" s="58"/>
      <c r="JX155" s="58"/>
      <c r="JY155" s="58"/>
      <c r="JZ155" s="58"/>
      <c r="KA155" s="58"/>
      <c r="KB155" s="58"/>
      <c r="KC155" s="58"/>
      <c r="KD155" s="58"/>
      <c r="KE155" s="58"/>
      <c r="KF155" s="58"/>
      <c r="KG155" s="58"/>
      <c r="KH155" s="58"/>
      <c r="KI155" s="58"/>
      <c r="KJ155" s="58"/>
      <c r="KK155" s="58"/>
      <c r="KL155" s="58"/>
      <c r="KM155" s="58"/>
      <c r="KN155" s="58"/>
      <c r="KO155" s="58"/>
      <c r="KP155" s="58"/>
      <c r="KQ155" s="58"/>
      <c r="KR155" s="58"/>
      <c r="KS155" s="58"/>
      <c r="KT155" s="58"/>
      <c r="KU155" s="58"/>
      <c r="KV155" s="58"/>
      <c r="KW155" s="58"/>
      <c r="KX155" s="58"/>
      <c r="KY155" s="58"/>
      <c r="KZ155" s="58"/>
      <c r="LA155" s="58"/>
      <c r="LB155" s="58"/>
      <c r="LC155" s="58"/>
      <c r="LD155" s="58"/>
    </row>
    <row r="156" spans="1:316" s="46" customFormat="1" x14ac:dyDescent="0.2">
      <c r="A156" s="134" t="s">
        <v>313</v>
      </c>
      <c r="B156" s="32" t="s">
        <v>242</v>
      </c>
      <c r="C156" s="65">
        <v>22</v>
      </c>
      <c r="D156" s="64" t="s">
        <v>5</v>
      </c>
      <c r="E156" s="79">
        <v>500</v>
      </c>
      <c r="F156" s="79">
        <f t="shared" si="34"/>
        <v>11000</v>
      </c>
      <c r="G156" s="239"/>
      <c r="H156" s="262">
        <f t="shared" si="32"/>
        <v>1272.6666666666667</v>
      </c>
      <c r="I156" s="262">
        <f t="shared" si="30"/>
        <v>1936</v>
      </c>
      <c r="J156" s="262">
        <f t="shared" si="31"/>
        <v>3410</v>
      </c>
      <c r="K156" s="180">
        <v>88</v>
      </c>
      <c r="L156" s="197">
        <v>1936</v>
      </c>
      <c r="M156" s="208">
        <v>105</v>
      </c>
      <c r="N156" s="201">
        <v>2310</v>
      </c>
      <c r="O156" s="212">
        <v>155</v>
      </c>
      <c r="P156" s="201">
        <v>3410</v>
      </c>
      <c r="Q156" s="212">
        <v>88</v>
      </c>
      <c r="R156" s="201">
        <v>1936</v>
      </c>
      <c r="S156" s="212">
        <v>100</v>
      </c>
      <c r="T156" s="201">
        <v>2200</v>
      </c>
      <c r="U156" s="212">
        <v>150</v>
      </c>
      <c r="V156" s="201">
        <v>3300</v>
      </c>
      <c r="W156" s="212">
        <v>110</v>
      </c>
      <c r="X156" s="201">
        <v>2420</v>
      </c>
      <c r="Y156" s="212">
        <v>100</v>
      </c>
      <c r="Z156" s="201">
        <v>2200</v>
      </c>
      <c r="AA156" s="126">
        <v>100</v>
      </c>
      <c r="AB156" s="157">
        <v>2200</v>
      </c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  <c r="IP156" s="58"/>
      <c r="IQ156" s="58"/>
      <c r="IR156" s="58"/>
      <c r="IS156" s="58"/>
      <c r="IT156" s="58"/>
      <c r="IU156" s="58"/>
      <c r="IV156" s="58"/>
      <c r="IW156" s="58"/>
      <c r="IX156" s="58"/>
      <c r="IY156" s="58"/>
      <c r="IZ156" s="58"/>
      <c r="JA156" s="58"/>
      <c r="JB156" s="58"/>
      <c r="JC156" s="58"/>
      <c r="JD156" s="58"/>
      <c r="JE156" s="58"/>
      <c r="JF156" s="58"/>
      <c r="JG156" s="58"/>
      <c r="JH156" s="58"/>
      <c r="JI156" s="58"/>
      <c r="JJ156" s="58"/>
      <c r="JK156" s="58"/>
      <c r="JL156" s="58"/>
      <c r="JM156" s="58"/>
      <c r="JN156" s="58"/>
      <c r="JO156" s="58"/>
      <c r="JP156" s="58"/>
      <c r="JQ156" s="58"/>
      <c r="JR156" s="58"/>
      <c r="JS156" s="58"/>
      <c r="JT156" s="58"/>
      <c r="JU156" s="58"/>
      <c r="JV156" s="58"/>
      <c r="JW156" s="58"/>
      <c r="JX156" s="58"/>
      <c r="JY156" s="58"/>
      <c r="JZ156" s="58"/>
      <c r="KA156" s="58"/>
      <c r="KB156" s="58"/>
      <c r="KC156" s="58"/>
      <c r="KD156" s="58"/>
      <c r="KE156" s="58"/>
      <c r="KF156" s="58"/>
      <c r="KG156" s="58"/>
      <c r="KH156" s="58"/>
      <c r="KI156" s="58"/>
      <c r="KJ156" s="58"/>
      <c r="KK156" s="58"/>
      <c r="KL156" s="58"/>
      <c r="KM156" s="58"/>
      <c r="KN156" s="58"/>
      <c r="KO156" s="58"/>
      <c r="KP156" s="58"/>
      <c r="KQ156" s="58"/>
      <c r="KR156" s="58"/>
      <c r="KS156" s="58"/>
      <c r="KT156" s="58"/>
      <c r="KU156" s="58"/>
      <c r="KV156" s="58"/>
      <c r="KW156" s="58"/>
      <c r="KX156" s="58"/>
      <c r="KY156" s="58"/>
      <c r="KZ156" s="58"/>
      <c r="LA156" s="58"/>
      <c r="LB156" s="58"/>
      <c r="LC156" s="58"/>
      <c r="LD156" s="58"/>
    </row>
    <row r="157" spans="1:316" s="46" customFormat="1" x14ac:dyDescent="0.2">
      <c r="A157" s="134" t="s">
        <v>299</v>
      </c>
      <c r="B157" s="32" t="s">
        <v>239</v>
      </c>
      <c r="C157" s="65">
        <v>88</v>
      </c>
      <c r="D157" s="64" t="s">
        <v>5</v>
      </c>
      <c r="E157" s="79">
        <v>50</v>
      </c>
      <c r="F157" s="79">
        <f t="shared" si="34"/>
        <v>4400</v>
      </c>
      <c r="G157" s="239"/>
      <c r="H157" s="262">
        <f t="shared" si="32"/>
        <v>1982.7222222222222</v>
      </c>
      <c r="I157" s="262">
        <f t="shared" si="30"/>
        <v>2640</v>
      </c>
      <c r="J157" s="262">
        <f t="shared" si="31"/>
        <v>4840</v>
      </c>
      <c r="K157" s="180">
        <v>43</v>
      </c>
      <c r="L157" s="197">
        <v>3784</v>
      </c>
      <c r="M157" s="208">
        <v>35</v>
      </c>
      <c r="N157" s="201">
        <v>3080</v>
      </c>
      <c r="O157" s="212">
        <v>55</v>
      </c>
      <c r="P157" s="201">
        <v>4840</v>
      </c>
      <c r="Q157" s="212">
        <v>43</v>
      </c>
      <c r="R157" s="201">
        <v>3784</v>
      </c>
      <c r="S157" s="212">
        <v>45</v>
      </c>
      <c r="T157" s="201">
        <v>3960</v>
      </c>
      <c r="U157" s="212">
        <v>50</v>
      </c>
      <c r="V157" s="201">
        <v>4400</v>
      </c>
      <c r="W157" s="212">
        <v>50</v>
      </c>
      <c r="X157" s="201">
        <v>4400</v>
      </c>
      <c r="Y157" s="212">
        <v>30</v>
      </c>
      <c r="Z157" s="201">
        <v>2640</v>
      </c>
      <c r="AA157" s="126">
        <v>50</v>
      </c>
      <c r="AB157" s="157">
        <v>4400</v>
      </c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  <c r="IS157" s="58"/>
      <c r="IT157" s="58"/>
      <c r="IU157" s="58"/>
      <c r="IV157" s="58"/>
      <c r="IW157" s="58"/>
      <c r="IX157" s="58"/>
      <c r="IY157" s="58"/>
      <c r="IZ157" s="58"/>
      <c r="JA157" s="58"/>
      <c r="JB157" s="58"/>
      <c r="JC157" s="58"/>
      <c r="JD157" s="58"/>
      <c r="JE157" s="58"/>
      <c r="JF157" s="58"/>
      <c r="JG157" s="58"/>
      <c r="JH157" s="58"/>
      <c r="JI157" s="58"/>
      <c r="JJ157" s="58"/>
      <c r="JK157" s="58"/>
      <c r="JL157" s="58"/>
      <c r="JM157" s="58"/>
      <c r="JN157" s="58"/>
      <c r="JO157" s="58"/>
      <c r="JP157" s="58"/>
      <c r="JQ157" s="58"/>
      <c r="JR157" s="58"/>
      <c r="JS157" s="58"/>
      <c r="JT157" s="58"/>
      <c r="JU157" s="58"/>
      <c r="JV157" s="58"/>
      <c r="JW157" s="58"/>
      <c r="JX157" s="58"/>
      <c r="JY157" s="58"/>
      <c r="JZ157" s="58"/>
      <c r="KA157" s="58"/>
      <c r="KB157" s="58"/>
      <c r="KC157" s="58"/>
      <c r="KD157" s="58"/>
      <c r="KE157" s="58"/>
      <c r="KF157" s="58"/>
      <c r="KG157" s="58"/>
      <c r="KH157" s="58"/>
      <c r="KI157" s="58"/>
      <c r="KJ157" s="58"/>
      <c r="KK157" s="58"/>
      <c r="KL157" s="58"/>
      <c r="KM157" s="58"/>
      <c r="KN157" s="58"/>
      <c r="KO157" s="58"/>
      <c r="KP157" s="58"/>
      <c r="KQ157" s="58"/>
      <c r="KR157" s="58"/>
      <c r="KS157" s="58"/>
      <c r="KT157" s="58"/>
      <c r="KU157" s="58"/>
      <c r="KV157" s="58"/>
      <c r="KW157" s="58"/>
      <c r="KX157" s="58"/>
      <c r="KY157" s="58"/>
      <c r="KZ157" s="58"/>
      <c r="LA157" s="58"/>
      <c r="LB157" s="58"/>
      <c r="LC157" s="58"/>
      <c r="LD157" s="58"/>
    </row>
    <row r="158" spans="1:316" s="46" customFormat="1" x14ac:dyDescent="0.2">
      <c r="A158" s="134" t="s">
        <v>300</v>
      </c>
      <c r="B158" s="32" t="s">
        <v>323</v>
      </c>
      <c r="C158" s="65">
        <v>12</v>
      </c>
      <c r="D158" s="64" t="s">
        <v>5</v>
      </c>
      <c r="E158" s="79">
        <v>60</v>
      </c>
      <c r="F158" s="79">
        <f t="shared" si="34"/>
        <v>720</v>
      </c>
      <c r="G158" s="239"/>
      <c r="H158" s="262">
        <f t="shared" si="32"/>
        <v>516.38888888888891</v>
      </c>
      <c r="I158" s="262">
        <f t="shared" si="30"/>
        <v>720</v>
      </c>
      <c r="J158" s="262">
        <f t="shared" si="31"/>
        <v>1200</v>
      </c>
      <c r="K158" s="180">
        <v>75</v>
      </c>
      <c r="L158" s="197">
        <v>900</v>
      </c>
      <c r="M158" s="208">
        <v>60</v>
      </c>
      <c r="N158" s="201">
        <v>720</v>
      </c>
      <c r="O158" s="212">
        <v>85</v>
      </c>
      <c r="P158" s="201">
        <v>1020</v>
      </c>
      <c r="Q158" s="212">
        <v>75</v>
      </c>
      <c r="R158" s="201">
        <v>900</v>
      </c>
      <c r="S158" s="212">
        <v>90</v>
      </c>
      <c r="T158" s="201">
        <v>1080</v>
      </c>
      <c r="U158" s="212">
        <v>90</v>
      </c>
      <c r="V158" s="201">
        <v>1080</v>
      </c>
      <c r="W158" s="212">
        <v>100</v>
      </c>
      <c r="X158" s="201">
        <v>1200</v>
      </c>
      <c r="Y158" s="212">
        <v>60</v>
      </c>
      <c r="Z158" s="201">
        <v>720</v>
      </c>
      <c r="AA158" s="126">
        <v>80</v>
      </c>
      <c r="AB158" s="157">
        <v>960</v>
      </c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  <c r="IP158" s="58"/>
      <c r="IQ158" s="58"/>
      <c r="IR158" s="58"/>
      <c r="IS158" s="58"/>
      <c r="IT158" s="58"/>
      <c r="IU158" s="58"/>
      <c r="IV158" s="58"/>
      <c r="IW158" s="58"/>
      <c r="IX158" s="58"/>
      <c r="IY158" s="58"/>
      <c r="IZ158" s="58"/>
      <c r="JA158" s="58"/>
      <c r="JB158" s="58"/>
      <c r="JC158" s="58"/>
      <c r="JD158" s="58"/>
      <c r="JE158" s="58"/>
      <c r="JF158" s="58"/>
      <c r="JG158" s="58"/>
      <c r="JH158" s="58"/>
      <c r="JI158" s="58"/>
      <c r="JJ158" s="58"/>
      <c r="JK158" s="58"/>
      <c r="JL158" s="58"/>
      <c r="JM158" s="58"/>
      <c r="JN158" s="58"/>
      <c r="JO158" s="58"/>
      <c r="JP158" s="58"/>
      <c r="JQ158" s="58"/>
      <c r="JR158" s="58"/>
      <c r="JS158" s="58"/>
      <c r="JT158" s="58"/>
      <c r="JU158" s="58"/>
      <c r="JV158" s="58"/>
      <c r="JW158" s="58"/>
      <c r="JX158" s="58"/>
      <c r="JY158" s="58"/>
      <c r="JZ158" s="58"/>
      <c r="KA158" s="58"/>
      <c r="KB158" s="58"/>
      <c r="KC158" s="58"/>
      <c r="KD158" s="58"/>
      <c r="KE158" s="58"/>
      <c r="KF158" s="58"/>
      <c r="KG158" s="58"/>
      <c r="KH158" s="58"/>
      <c r="KI158" s="58"/>
      <c r="KJ158" s="58"/>
      <c r="KK158" s="58"/>
      <c r="KL158" s="58"/>
      <c r="KM158" s="58"/>
      <c r="KN158" s="58"/>
      <c r="KO158" s="58"/>
      <c r="KP158" s="58"/>
      <c r="KQ158" s="58"/>
      <c r="KR158" s="58"/>
      <c r="KS158" s="58"/>
      <c r="KT158" s="58"/>
      <c r="KU158" s="58"/>
      <c r="KV158" s="58"/>
      <c r="KW158" s="58"/>
      <c r="KX158" s="58"/>
      <c r="KY158" s="58"/>
      <c r="KZ158" s="58"/>
      <c r="LA158" s="58"/>
      <c r="LB158" s="58"/>
      <c r="LC158" s="58"/>
      <c r="LD158" s="58"/>
    </row>
    <row r="159" spans="1:316" s="46" customFormat="1" x14ac:dyDescent="0.2">
      <c r="A159" s="134" t="s">
        <v>382</v>
      </c>
      <c r="B159" s="32" t="s">
        <v>324</v>
      </c>
      <c r="C159" s="65">
        <v>4</v>
      </c>
      <c r="D159" s="64" t="s">
        <v>5</v>
      </c>
      <c r="E159" s="79">
        <v>60</v>
      </c>
      <c r="F159" s="79">
        <f t="shared" si="34"/>
        <v>240</v>
      </c>
      <c r="G159" s="239"/>
      <c r="H159" s="262">
        <f t="shared" si="32"/>
        <v>241.94444444444446</v>
      </c>
      <c r="I159" s="262">
        <f t="shared" si="30"/>
        <v>292</v>
      </c>
      <c r="J159" s="262">
        <f t="shared" si="31"/>
        <v>600</v>
      </c>
      <c r="K159" s="180">
        <v>73</v>
      </c>
      <c r="L159" s="197">
        <v>292</v>
      </c>
      <c r="M159" s="208">
        <v>85</v>
      </c>
      <c r="N159" s="201">
        <v>340</v>
      </c>
      <c r="O159" s="212">
        <v>140</v>
      </c>
      <c r="P159" s="201">
        <v>560</v>
      </c>
      <c r="Q159" s="212">
        <v>73</v>
      </c>
      <c r="R159" s="201">
        <v>292</v>
      </c>
      <c r="S159" s="212">
        <v>90</v>
      </c>
      <c r="T159" s="201">
        <v>360</v>
      </c>
      <c r="U159" s="212">
        <v>150</v>
      </c>
      <c r="V159" s="201">
        <v>600</v>
      </c>
      <c r="W159" s="212">
        <v>100</v>
      </c>
      <c r="X159" s="201">
        <v>400</v>
      </c>
      <c r="Y159" s="212">
        <v>80</v>
      </c>
      <c r="Z159" s="201">
        <v>320</v>
      </c>
      <c r="AA159" s="126">
        <v>80</v>
      </c>
      <c r="AB159" s="157">
        <v>320</v>
      </c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8"/>
      <c r="IP159" s="58"/>
      <c r="IQ159" s="58"/>
      <c r="IR159" s="58"/>
      <c r="IS159" s="58"/>
      <c r="IT159" s="58"/>
      <c r="IU159" s="58"/>
      <c r="IV159" s="58"/>
      <c r="IW159" s="58"/>
      <c r="IX159" s="58"/>
      <c r="IY159" s="58"/>
      <c r="IZ159" s="58"/>
      <c r="JA159" s="58"/>
      <c r="JB159" s="58"/>
      <c r="JC159" s="58"/>
      <c r="JD159" s="58"/>
      <c r="JE159" s="58"/>
      <c r="JF159" s="58"/>
      <c r="JG159" s="58"/>
      <c r="JH159" s="58"/>
      <c r="JI159" s="58"/>
      <c r="JJ159" s="58"/>
      <c r="JK159" s="58"/>
      <c r="JL159" s="58"/>
      <c r="JM159" s="58"/>
      <c r="JN159" s="58"/>
      <c r="JO159" s="58"/>
      <c r="JP159" s="58"/>
      <c r="JQ159" s="58"/>
      <c r="JR159" s="58"/>
      <c r="JS159" s="58"/>
      <c r="JT159" s="58"/>
      <c r="JU159" s="58"/>
      <c r="JV159" s="58"/>
      <c r="JW159" s="58"/>
      <c r="JX159" s="58"/>
      <c r="JY159" s="58"/>
      <c r="JZ159" s="58"/>
      <c r="KA159" s="58"/>
      <c r="KB159" s="58"/>
      <c r="KC159" s="58"/>
      <c r="KD159" s="58"/>
      <c r="KE159" s="58"/>
      <c r="KF159" s="58"/>
      <c r="KG159" s="58"/>
      <c r="KH159" s="58"/>
      <c r="KI159" s="58"/>
      <c r="KJ159" s="58"/>
      <c r="KK159" s="58"/>
      <c r="KL159" s="58"/>
      <c r="KM159" s="58"/>
      <c r="KN159" s="58"/>
      <c r="KO159" s="58"/>
      <c r="KP159" s="58"/>
      <c r="KQ159" s="58"/>
      <c r="KR159" s="58"/>
      <c r="KS159" s="58"/>
      <c r="KT159" s="58"/>
      <c r="KU159" s="58"/>
      <c r="KV159" s="58"/>
      <c r="KW159" s="58"/>
      <c r="KX159" s="58"/>
      <c r="KY159" s="58"/>
      <c r="KZ159" s="58"/>
      <c r="LA159" s="58"/>
      <c r="LB159" s="58"/>
      <c r="LC159" s="58"/>
      <c r="LD159" s="58"/>
    </row>
    <row r="160" spans="1:316" s="46" customFormat="1" x14ac:dyDescent="0.2">
      <c r="A160" s="134" t="s">
        <v>383</v>
      </c>
      <c r="B160" s="32" t="s">
        <v>303</v>
      </c>
      <c r="C160" s="65">
        <v>2392</v>
      </c>
      <c r="D160" s="64" t="s">
        <v>5</v>
      </c>
      <c r="E160" s="79">
        <v>15</v>
      </c>
      <c r="F160" s="79">
        <f t="shared" si="34"/>
        <v>35880</v>
      </c>
      <c r="G160" s="239"/>
      <c r="H160" s="262">
        <f t="shared" si="32"/>
        <v>20277.5</v>
      </c>
      <c r="I160" s="262">
        <f t="shared" si="30"/>
        <v>23920</v>
      </c>
      <c r="J160" s="262">
        <f t="shared" si="31"/>
        <v>47840</v>
      </c>
      <c r="K160" s="180">
        <v>18</v>
      </c>
      <c r="L160" s="197">
        <v>41922</v>
      </c>
      <c r="M160" s="208">
        <v>20</v>
      </c>
      <c r="N160" s="201">
        <v>47840</v>
      </c>
      <c r="O160" s="212">
        <v>14</v>
      </c>
      <c r="P160" s="201">
        <v>33488</v>
      </c>
      <c r="Q160" s="212">
        <v>18</v>
      </c>
      <c r="R160" s="201">
        <v>43056</v>
      </c>
      <c r="S160" s="212">
        <v>18</v>
      </c>
      <c r="T160" s="201">
        <v>43056</v>
      </c>
      <c r="U160" s="212">
        <v>10</v>
      </c>
      <c r="V160" s="201">
        <v>23920</v>
      </c>
      <c r="W160" s="212">
        <v>20</v>
      </c>
      <c r="X160" s="201">
        <v>47840</v>
      </c>
      <c r="Y160" s="212">
        <v>15</v>
      </c>
      <c r="Z160" s="201">
        <v>35880</v>
      </c>
      <c r="AA160" s="126">
        <v>20</v>
      </c>
      <c r="AB160" s="157">
        <v>47840</v>
      </c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  <c r="IS160" s="58"/>
      <c r="IT160" s="58"/>
      <c r="IU160" s="58"/>
      <c r="IV160" s="58"/>
      <c r="IW160" s="58"/>
      <c r="IX160" s="58"/>
      <c r="IY160" s="58"/>
      <c r="IZ160" s="58"/>
      <c r="JA160" s="58"/>
      <c r="JB160" s="58"/>
      <c r="JC160" s="58"/>
      <c r="JD160" s="58"/>
      <c r="JE160" s="58"/>
      <c r="JF160" s="58"/>
      <c r="JG160" s="58"/>
      <c r="JH160" s="58"/>
      <c r="JI160" s="58"/>
      <c r="JJ160" s="58"/>
      <c r="JK160" s="58"/>
      <c r="JL160" s="58"/>
      <c r="JM160" s="58"/>
      <c r="JN160" s="58"/>
      <c r="JO160" s="58"/>
      <c r="JP160" s="58"/>
      <c r="JQ160" s="58"/>
      <c r="JR160" s="58"/>
      <c r="JS160" s="58"/>
      <c r="JT160" s="58"/>
      <c r="JU160" s="58"/>
      <c r="JV160" s="58"/>
      <c r="JW160" s="58"/>
      <c r="JX160" s="58"/>
      <c r="JY160" s="58"/>
      <c r="JZ160" s="58"/>
      <c r="KA160" s="58"/>
      <c r="KB160" s="58"/>
      <c r="KC160" s="58"/>
      <c r="KD160" s="58"/>
      <c r="KE160" s="58"/>
      <c r="KF160" s="58"/>
      <c r="KG160" s="58"/>
      <c r="KH160" s="58"/>
      <c r="KI160" s="58"/>
      <c r="KJ160" s="58"/>
      <c r="KK160" s="58"/>
      <c r="KL160" s="58"/>
      <c r="KM160" s="58"/>
      <c r="KN160" s="58"/>
      <c r="KO160" s="58"/>
      <c r="KP160" s="58"/>
      <c r="KQ160" s="58"/>
      <c r="KR160" s="58"/>
      <c r="KS160" s="58"/>
      <c r="KT160" s="58"/>
      <c r="KU160" s="58"/>
      <c r="KV160" s="58"/>
      <c r="KW160" s="58"/>
      <c r="KX160" s="58"/>
      <c r="KY160" s="58"/>
      <c r="KZ160" s="58"/>
      <c r="LA160" s="58"/>
      <c r="LB160" s="58"/>
      <c r="LC160" s="58"/>
      <c r="LD160" s="58"/>
    </row>
    <row r="161" spans="1:316" s="46" customFormat="1" x14ac:dyDescent="0.2">
      <c r="A161" s="134" t="s">
        <v>305</v>
      </c>
      <c r="B161" s="32" t="s">
        <v>304</v>
      </c>
      <c r="C161" s="65">
        <v>1196</v>
      </c>
      <c r="D161" s="64" t="s">
        <v>5</v>
      </c>
      <c r="E161" s="79">
        <v>15</v>
      </c>
      <c r="F161" s="79">
        <f t="shared" si="34"/>
        <v>17940</v>
      </c>
      <c r="G161" s="239"/>
      <c r="H161" s="262">
        <f t="shared" si="32"/>
        <v>9716.7222222222226</v>
      </c>
      <c r="I161" s="262">
        <f t="shared" si="30"/>
        <v>11960</v>
      </c>
      <c r="J161" s="262">
        <f t="shared" si="31"/>
        <v>25258</v>
      </c>
      <c r="K161" s="180">
        <v>18</v>
      </c>
      <c r="L161" s="197">
        <v>21528</v>
      </c>
      <c r="M161" s="208">
        <v>15</v>
      </c>
      <c r="N161" s="201">
        <v>17940</v>
      </c>
      <c r="O161" s="212">
        <v>14</v>
      </c>
      <c r="P161" s="201">
        <v>16744</v>
      </c>
      <c r="Q161" s="212">
        <v>18</v>
      </c>
      <c r="R161" s="201">
        <v>21528</v>
      </c>
      <c r="S161" s="212">
        <v>18</v>
      </c>
      <c r="T161" s="201">
        <v>25258</v>
      </c>
      <c r="U161" s="212">
        <v>10</v>
      </c>
      <c r="V161" s="201">
        <v>11960</v>
      </c>
      <c r="W161" s="212">
        <v>20</v>
      </c>
      <c r="X161" s="201">
        <v>23920</v>
      </c>
      <c r="Y161" s="212">
        <v>10</v>
      </c>
      <c r="Z161" s="201">
        <v>11960</v>
      </c>
      <c r="AA161" s="126">
        <v>20</v>
      </c>
      <c r="AB161" s="157">
        <v>23920</v>
      </c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  <c r="IP161" s="58"/>
      <c r="IQ161" s="58"/>
      <c r="IR161" s="58"/>
      <c r="IS161" s="58"/>
      <c r="IT161" s="58"/>
      <c r="IU161" s="58"/>
      <c r="IV161" s="58"/>
      <c r="IW161" s="58"/>
      <c r="IX161" s="58"/>
      <c r="IY161" s="58"/>
      <c r="IZ161" s="58"/>
      <c r="JA161" s="58"/>
      <c r="JB161" s="58"/>
      <c r="JC161" s="58"/>
      <c r="JD161" s="58"/>
      <c r="JE161" s="58"/>
      <c r="JF161" s="58"/>
      <c r="JG161" s="58"/>
      <c r="JH161" s="58"/>
      <c r="JI161" s="58"/>
      <c r="JJ161" s="58"/>
      <c r="JK161" s="58"/>
      <c r="JL161" s="58"/>
      <c r="JM161" s="58"/>
      <c r="JN161" s="58"/>
      <c r="JO161" s="58"/>
      <c r="JP161" s="58"/>
      <c r="JQ161" s="58"/>
      <c r="JR161" s="58"/>
      <c r="JS161" s="58"/>
      <c r="JT161" s="58"/>
      <c r="JU161" s="58"/>
      <c r="JV161" s="58"/>
      <c r="JW161" s="58"/>
      <c r="JX161" s="58"/>
      <c r="JY161" s="58"/>
      <c r="JZ161" s="58"/>
      <c r="KA161" s="58"/>
      <c r="KB161" s="58"/>
      <c r="KC161" s="58"/>
      <c r="KD161" s="58"/>
      <c r="KE161" s="58"/>
      <c r="KF161" s="58"/>
      <c r="KG161" s="58"/>
      <c r="KH161" s="58"/>
      <c r="KI161" s="58"/>
      <c r="KJ161" s="58"/>
      <c r="KK161" s="58"/>
      <c r="KL161" s="58"/>
      <c r="KM161" s="58"/>
      <c r="KN161" s="58"/>
      <c r="KO161" s="58"/>
      <c r="KP161" s="58"/>
      <c r="KQ161" s="58"/>
      <c r="KR161" s="58"/>
      <c r="KS161" s="58"/>
      <c r="KT161" s="58"/>
      <c r="KU161" s="58"/>
      <c r="KV161" s="58"/>
      <c r="KW161" s="58"/>
      <c r="KX161" s="58"/>
      <c r="KY161" s="58"/>
      <c r="KZ161" s="58"/>
      <c r="LA161" s="58"/>
      <c r="LB161" s="58"/>
      <c r="LC161" s="58"/>
      <c r="LD161" s="58"/>
    </row>
    <row r="162" spans="1:316" s="46" customFormat="1" x14ac:dyDescent="0.2">
      <c r="A162" s="134" t="s">
        <v>307</v>
      </c>
      <c r="B162" s="32" t="s">
        <v>306</v>
      </c>
      <c r="C162" s="65">
        <v>1196</v>
      </c>
      <c r="D162" s="64" t="s">
        <v>5</v>
      </c>
      <c r="E162" s="79">
        <v>15</v>
      </c>
      <c r="F162" s="79">
        <f t="shared" si="34"/>
        <v>17940</v>
      </c>
      <c r="G162" s="239"/>
      <c r="H162" s="262">
        <f t="shared" si="32"/>
        <v>9509.5</v>
      </c>
      <c r="I162" s="262">
        <f t="shared" si="30"/>
        <v>11960</v>
      </c>
      <c r="J162" s="262">
        <f t="shared" si="31"/>
        <v>23920</v>
      </c>
      <c r="K162" s="180">
        <v>18</v>
      </c>
      <c r="L162" s="197">
        <v>21528</v>
      </c>
      <c r="M162" s="208">
        <v>15</v>
      </c>
      <c r="N162" s="201">
        <v>17940</v>
      </c>
      <c r="O162" s="212">
        <v>14</v>
      </c>
      <c r="P162" s="201">
        <v>16744</v>
      </c>
      <c r="Q162" s="212">
        <v>18</v>
      </c>
      <c r="R162" s="201">
        <v>21528</v>
      </c>
      <c r="S162" s="212">
        <v>18</v>
      </c>
      <c r="T162" s="201">
        <v>21528</v>
      </c>
      <c r="U162" s="212">
        <v>10</v>
      </c>
      <c r="V162" s="201">
        <v>11960</v>
      </c>
      <c r="W162" s="212">
        <v>20</v>
      </c>
      <c r="X162" s="201">
        <v>23920</v>
      </c>
      <c r="Y162" s="212">
        <v>10</v>
      </c>
      <c r="Z162" s="201">
        <v>11960</v>
      </c>
      <c r="AA162" s="126">
        <v>20</v>
      </c>
      <c r="AB162" s="157">
        <v>23920</v>
      </c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  <c r="IT162" s="58"/>
      <c r="IU162" s="58"/>
      <c r="IV162" s="58"/>
      <c r="IW162" s="58"/>
      <c r="IX162" s="58"/>
      <c r="IY162" s="58"/>
      <c r="IZ162" s="58"/>
      <c r="JA162" s="58"/>
      <c r="JB162" s="58"/>
      <c r="JC162" s="58"/>
      <c r="JD162" s="58"/>
      <c r="JE162" s="58"/>
      <c r="JF162" s="58"/>
      <c r="JG162" s="58"/>
      <c r="JH162" s="58"/>
      <c r="JI162" s="58"/>
      <c r="JJ162" s="58"/>
      <c r="JK162" s="58"/>
      <c r="JL162" s="58"/>
      <c r="JM162" s="58"/>
      <c r="JN162" s="58"/>
      <c r="JO162" s="58"/>
      <c r="JP162" s="58"/>
      <c r="JQ162" s="58"/>
      <c r="JR162" s="58"/>
      <c r="JS162" s="58"/>
      <c r="JT162" s="58"/>
      <c r="JU162" s="58"/>
      <c r="JV162" s="58"/>
      <c r="JW162" s="58"/>
      <c r="JX162" s="58"/>
      <c r="JY162" s="58"/>
      <c r="JZ162" s="58"/>
      <c r="KA162" s="58"/>
      <c r="KB162" s="58"/>
      <c r="KC162" s="58"/>
      <c r="KD162" s="58"/>
      <c r="KE162" s="58"/>
      <c r="KF162" s="58"/>
      <c r="KG162" s="58"/>
      <c r="KH162" s="58"/>
      <c r="KI162" s="58"/>
      <c r="KJ162" s="58"/>
      <c r="KK162" s="58"/>
      <c r="KL162" s="58"/>
      <c r="KM162" s="58"/>
      <c r="KN162" s="58"/>
      <c r="KO162" s="58"/>
      <c r="KP162" s="58"/>
      <c r="KQ162" s="58"/>
      <c r="KR162" s="58"/>
      <c r="KS162" s="58"/>
      <c r="KT162" s="58"/>
      <c r="KU162" s="58"/>
      <c r="KV162" s="58"/>
      <c r="KW162" s="58"/>
      <c r="KX162" s="58"/>
      <c r="KY162" s="58"/>
      <c r="KZ162" s="58"/>
      <c r="LA162" s="58"/>
      <c r="LB162" s="58"/>
      <c r="LC162" s="58"/>
      <c r="LD162" s="58"/>
    </row>
    <row r="163" spans="1:316" s="46" customFormat="1" x14ac:dyDescent="0.2">
      <c r="A163" s="134" t="s">
        <v>308</v>
      </c>
      <c r="B163" s="32" t="s">
        <v>325</v>
      </c>
      <c r="C163" s="65">
        <v>8</v>
      </c>
      <c r="D163" s="64" t="s">
        <v>5</v>
      </c>
      <c r="E163" s="79">
        <v>15</v>
      </c>
      <c r="F163" s="79">
        <f t="shared" si="34"/>
        <v>120</v>
      </c>
      <c r="G163" s="239"/>
      <c r="H163" s="262">
        <f t="shared" si="32"/>
        <v>96.5</v>
      </c>
      <c r="I163" s="262">
        <f t="shared" si="30"/>
        <v>80</v>
      </c>
      <c r="J163" s="262">
        <f t="shared" si="31"/>
        <v>240</v>
      </c>
      <c r="K163" s="180">
        <v>23</v>
      </c>
      <c r="L163" s="197">
        <v>184</v>
      </c>
      <c r="M163" s="208">
        <v>15</v>
      </c>
      <c r="N163" s="201">
        <v>120</v>
      </c>
      <c r="O163" s="212">
        <v>22</v>
      </c>
      <c r="P163" s="201">
        <v>176</v>
      </c>
      <c r="Q163" s="212">
        <v>23</v>
      </c>
      <c r="R163" s="201">
        <v>184</v>
      </c>
      <c r="S163" s="212">
        <v>25</v>
      </c>
      <c r="T163" s="201">
        <v>200</v>
      </c>
      <c r="U163" s="212">
        <v>20</v>
      </c>
      <c r="V163" s="201">
        <v>160</v>
      </c>
      <c r="W163" s="212">
        <v>25</v>
      </c>
      <c r="X163" s="201">
        <v>200</v>
      </c>
      <c r="Y163" s="212">
        <v>10</v>
      </c>
      <c r="Z163" s="201">
        <v>80</v>
      </c>
      <c r="AA163" s="126">
        <v>30</v>
      </c>
      <c r="AB163" s="157">
        <v>240</v>
      </c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  <c r="IS163" s="58"/>
      <c r="IT163" s="58"/>
      <c r="IU163" s="58"/>
      <c r="IV163" s="58"/>
      <c r="IW163" s="58"/>
      <c r="IX163" s="58"/>
      <c r="IY163" s="58"/>
      <c r="IZ163" s="58"/>
      <c r="JA163" s="58"/>
      <c r="JB163" s="58"/>
      <c r="JC163" s="58"/>
      <c r="JD163" s="58"/>
      <c r="JE163" s="58"/>
      <c r="JF163" s="58"/>
      <c r="JG163" s="58"/>
      <c r="JH163" s="58"/>
      <c r="JI163" s="58"/>
      <c r="JJ163" s="58"/>
      <c r="JK163" s="58"/>
      <c r="JL163" s="58"/>
      <c r="JM163" s="58"/>
      <c r="JN163" s="58"/>
      <c r="JO163" s="58"/>
      <c r="JP163" s="58"/>
      <c r="JQ163" s="58"/>
      <c r="JR163" s="58"/>
      <c r="JS163" s="58"/>
      <c r="JT163" s="58"/>
      <c r="JU163" s="58"/>
      <c r="JV163" s="58"/>
      <c r="JW163" s="58"/>
      <c r="JX163" s="58"/>
      <c r="JY163" s="58"/>
      <c r="JZ163" s="58"/>
      <c r="KA163" s="58"/>
      <c r="KB163" s="58"/>
      <c r="KC163" s="58"/>
      <c r="KD163" s="58"/>
      <c r="KE163" s="58"/>
      <c r="KF163" s="58"/>
      <c r="KG163" s="58"/>
      <c r="KH163" s="58"/>
      <c r="KI163" s="58"/>
      <c r="KJ163" s="58"/>
      <c r="KK163" s="58"/>
      <c r="KL163" s="58"/>
      <c r="KM163" s="58"/>
      <c r="KN163" s="58"/>
      <c r="KO163" s="58"/>
      <c r="KP163" s="58"/>
      <c r="KQ163" s="58"/>
      <c r="KR163" s="58"/>
      <c r="KS163" s="58"/>
      <c r="KT163" s="58"/>
      <c r="KU163" s="58"/>
      <c r="KV163" s="58"/>
      <c r="KW163" s="58"/>
      <c r="KX163" s="58"/>
      <c r="KY163" s="58"/>
      <c r="KZ163" s="58"/>
      <c r="LA163" s="58"/>
      <c r="LB163" s="58"/>
      <c r="LC163" s="58"/>
      <c r="LD163" s="58"/>
    </row>
    <row r="164" spans="1:316" s="46" customFormat="1" x14ac:dyDescent="0.2">
      <c r="A164" s="134" t="s">
        <v>309</v>
      </c>
      <c r="B164" s="32" t="s">
        <v>326</v>
      </c>
      <c r="C164" s="65">
        <v>8</v>
      </c>
      <c r="D164" s="64" t="s">
        <v>5</v>
      </c>
      <c r="E164" s="79">
        <v>15</v>
      </c>
      <c r="F164" s="79">
        <f t="shared" si="34"/>
        <v>120</v>
      </c>
      <c r="G164" s="239"/>
      <c r="H164" s="262">
        <f t="shared" si="32"/>
        <v>94.5</v>
      </c>
      <c r="I164" s="262">
        <f t="shared" si="30"/>
        <v>80</v>
      </c>
      <c r="J164" s="262">
        <f t="shared" si="31"/>
        <v>240</v>
      </c>
      <c r="K164" s="180">
        <v>25</v>
      </c>
      <c r="L164" s="201">
        <v>200</v>
      </c>
      <c r="M164" s="212">
        <v>15</v>
      </c>
      <c r="N164" s="201">
        <v>120</v>
      </c>
      <c r="O164" s="212">
        <v>22</v>
      </c>
      <c r="P164" s="201">
        <v>176</v>
      </c>
      <c r="Q164" s="212">
        <v>20</v>
      </c>
      <c r="R164" s="201">
        <v>160</v>
      </c>
      <c r="S164" s="212">
        <v>22</v>
      </c>
      <c r="T164" s="201">
        <v>176</v>
      </c>
      <c r="U164" s="212">
        <v>20</v>
      </c>
      <c r="V164" s="201">
        <v>160</v>
      </c>
      <c r="W164" s="212">
        <v>25</v>
      </c>
      <c r="X164" s="201">
        <v>200</v>
      </c>
      <c r="Y164" s="212">
        <v>10</v>
      </c>
      <c r="Z164" s="201">
        <v>80</v>
      </c>
      <c r="AA164" s="126">
        <v>30</v>
      </c>
      <c r="AB164" s="157">
        <v>240</v>
      </c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  <c r="IT164" s="58"/>
      <c r="IU164" s="58"/>
      <c r="IV164" s="58"/>
      <c r="IW164" s="58"/>
      <c r="IX164" s="58"/>
      <c r="IY164" s="58"/>
      <c r="IZ164" s="58"/>
      <c r="JA164" s="58"/>
      <c r="JB164" s="58"/>
      <c r="JC164" s="58"/>
      <c r="JD164" s="58"/>
      <c r="JE164" s="58"/>
      <c r="JF164" s="58"/>
      <c r="JG164" s="58"/>
      <c r="JH164" s="58"/>
      <c r="JI164" s="58"/>
      <c r="JJ164" s="58"/>
      <c r="JK164" s="58"/>
      <c r="JL164" s="58"/>
      <c r="JM164" s="58"/>
      <c r="JN164" s="58"/>
      <c r="JO164" s="58"/>
      <c r="JP164" s="58"/>
      <c r="JQ164" s="58"/>
      <c r="JR164" s="58"/>
      <c r="JS164" s="58"/>
      <c r="JT164" s="58"/>
      <c r="JU164" s="58"/>
      <c r="JV164" s="58"/>
      <c r="JW164" s="58"/>
      <c r="JX164" s="58"/>
      <c r="JY164" s="58"/>
      <c r="JZ164" s="58"/>
      <c r="KA164" s="58"/>
      <c r="KB164" s="58"/>
      <c r="KC164" s="58"/>
      <c r="KD164" s="58"/>
      <c r="KE164" s="58"/>
      <c r="KF164" s="58"/>
      <c r="KG164" s="58"/>
      <c r="KH164" s="58"/>
      <c r="KI164" s="58"/>
      <c r="KJ164" s="58"/>
      <c r="KK164" s="58"/>
      <c r="KL164" s="58"/>
      <c r="KM164" s="58"/>
      <c r="KN164" s="58"/>
      <c r="KO164" s="58"/>
      <c r="KP164" s="58"/>
      <c r="KQ164" s="58"/>
      <c r="KR164" s="58"/>
      <c r="KS164" s="58"/>
      <c r="KT164" s="58"/>
      <c r="KU164" s="58"/>
      <c r="KV164" s="58"/>
      <c r="KW164" s="58"/>
      <c r="KX164" s="58"/>
      <c r="KY164" s="58"/>
      <c r="KZ164" s="58"/>
      <c r="LA164" s="58"/>
      <c r="LB164" s="58"/>
      <c r="LC164" s="58"/>
      <c r="LD164" s="58"/>
    </row>
    <row r="165" spans="1:316" s="46" customFormat="1" x14ac:dyDescent="0.2">
      <c r="A165" s="134" t="s">
        <v>317</v>
      </c>
      <c r="B165" s="32" t="s">
        <v>244</v>
      </c>
      <c r="C165" s="65">
        <v>3.5</v>
      </c>
      <c r="D165" s="64" t="s">
        <v>126</v>
      </c>
      <c r="E165" s="79">
        <v>4</v>
      </c>
      <c r="F165" s="79">
        <f t="shared" si="34"/>
        <v>14</v>
      </c>
      <c r="G165" s="239"/>
      <c r="H165" s="262">
        <f t="shared" si="32"/>
        <v>15149</v>
      </c>
      <c r="I165" s="262">
        <f t="shared" si="30"/>
        <v>1400</v>
      </c>
      <c r="J165" s="262">
        <f t="shared" si="31"/>
        <v>35000</v>
      </c>
      <c r="K165" s="180">
        <v>10000</v>
      </c>
      <c r="L165" s="204">
        <v>35000</v>
      </c>
      <c r="M165" s="216">
        <v>3000</v>
      </c>
      <c r="N165" s="201">
        <v>10500</v>
      </c>
      <c r="O165" s="212">
        <v>400</v>
      </c>
      <c r="P165" s="201">
        <v>1400</v>
      </c>
      <c r="Q165" s="212">
        <v>9196</v>
      </c>
      <c r="R165" s="201">
        <v>32186</v>
      </c>
      <c r="S165" s="212">
        <v>6000</v>
      </c>
      <c r="T165" s="201">
        <v>21000</v>
      </c>
      <c r="U165" s="212">
        <v>2000</v>
      </c>
      <c r="V165" s="201">
        <v>7000</v>
      </c>
      <c r="W165" s="212">
        <v>10000</v>
      </c>
      <c r="X165" s="201">
        <v>35000</v>
      </c>
      <c r="Y165" s="212">
        <v>10000</v>
      </c>
      <c r="Z165" s="201">
        <v>35000</v>
      </c>
      <c r="AA165" s="126">
        <v>10000</v>
      </c>
      <c r="AB165" s="157">
        <v>35000</v>
      </c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  <c r="IW165" s="58"/>
      <c r="IX165" s="58"/>
      <c r="IY165" s="58"/>
      <c r="IZ165" s="58"/>
      <c r="JA165" s="58"/>
      <c r="JB165" s="58"/>
      <c r="JC165" s="58"/>
      <c r="JD165" s="58"/>
      <c r="JE165" s="58"/>
      <c r="JF165" s="58"/>
      <c r="JG165" s="58"/>
      <c r="JH165" s="58"/>
      <c r="JI165" s="58"/>
      <c r="JJ165" s="58"/>
      <c r="JK165" s="58"/>
      <c r="JL165" s="58"/>
      <c r="JM165" s="58"/>
      <c r="JN165" s="58"/>
      <c r="JO165" s="58"/>
      <c r="JP165" s="58"/>
      <c r="JQ165" s="58"/>
      <c r="JR165" s="58"/>
      <c r="JS165" s="58"/>
      <c r="JT165" s="58"/>
      <c r="JU165" s="58"/>
      <c r="JV165" s="58"/>
      <c r="JW165" s="58"/>
      <c r="JX165" s="58"/>
      <c r="JY165" s="58"/>
      <c r="JZ165" s="58"/>
      <c r="KA165" s="58"/>
      <c r="KB165" s="58"/>
      <c r="KC165" s="58"/>
      <c r="KD165" s="58"/>
      <c r="KE165" s="58"/>
      <c r="KF165" s="58"/>
      <c r="KG165" s="58"/>
      <c r="KH165" s="58"/>
      <c r="KI165" s="58"/>
      <c r="KJ165" s="58"/>
      <c r="KK165" s="58"/>
      <c r="KL165" s="58"/>
      <c r="KM165" s="58"/>
      <c r="KN165" s="58"/>
      <c r="KO165" s="58"/>
      <c r="KP165" s="58"/>
      <c r="KQ165" s="58"/>
      <c r="KR165" s="58"/>
      <c r="KS165" s="58"/>
      <c r="KT165" s="58"/>
      <c r="KU165" s="58"/>
      <c r="KV165" s="58"/>
      <c r="KW165" s="58"/>
      <c r="KX165" s="58"/>
      <c r="KY165" s="58"/>
      <c r="KZ165" s="58"/>
      <c r="LA165" s="58"/>
      <c r="LB165" s="58"/>
      <c r="LC165" s="58"/>
      <c r="LD165" s="58"/>
    </row>
    <row r="166" spans="1:316" s="9" customFormat="1" x14ac:dyDescent="0.2">
      <c r="A166" s="134"/>
      <c r="B166" s="55" t="s">
        <v>44</v>
      </c>
      <c r="C166" s="65"/>
      <c r="D166" s="64"/>
      <c r="E166" s="81"/>
      <c r="F166" s="79"/>
      <c r="G166" s="239">
        <f>SUM(F144:F165)</f>
        <v>187554</v>
      </c>
      <c r="H166" s="262">
        <f t="shared" si="32"/>
        <v>214361.88888888888</v>
      </c>
      <c r="I166" s="262">
        <f t="shared" si="30"/>
        <v>178620</v>
      </c>
      <c r="J166" s="262">
        <f t="shared" si="31"/>
        <v>257960</v>
      </c>
      <c r="K166" s="180"/>
      <c r="L166" s="203">
        <f>SUM(L144:L165)</f>
        <v>224138</v>
      </c>
      <c r="M166" s="215"/>
      <c r="N166" s="203">
        <f t="shared" ref="N166:AB166" si="35">SUM(N144:N165)</f>
        <v>189195</v>
      </c>
      <c r="O166" s="215"/>
      <c r="P166" s="203">
        <f t="shared" si="35"/>
        <v>195915</v>
      </c>
      <c r="Q166" s="215"/>
      <c r="R166" s="203">
        <f t="shared" si="35"/>
        <v>222376</v>
      </c>
      <c r="S166" s="215"/>
      <c r="T166" s="221">
        <f t="shared" si="35"/>
        <v>229013</v>
      </c>
      <c r="U166" s="215"/>
      <c r="V166" s="203">
        <f t="shared" si="35"/>
        <v>178620</v>
      </c>
      <c r="W166" s="215"/>
      <c r="X166" s="221">
        <f t="shared" si="35"/>
        <v>257960</v>
      </c>
      <c r="Y166" s="215"/>
      <c r="Z166" s="203">
        <f t="shared" si="35"/>
        <v>189010</v>
      </c>
      <c r="AA166" s="125"/>
      <c r="AB166" s="191">
        <f t="shared" si="35"/>
        <v>243030</v>
      </c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  <c r="IP166" s="58"/>
      <c r="IQ166" s="58"/>
      <c r="IR166" s="58"/>
      <c r="IS166" s="58"/>
      <c r="IT166" s="58"/>
      <c r="IU166" s="58"/>
      <c r="IV166" s="58"/>
      <c r="IW166" s="58"/>
      <c r="IX166" s="58"/>
      <c r="IY166" s="58"/>
      <c r="IZ166" s="58"/>
      <c r="JA166" s="58"/>
      <c r="JB166" s="58"/>
      <c r="JC166" s="58"/>
      <c r="JD166" s="58"/>
      <c r="JE166" s="58"/>
      <c r="JF166" s="58"/>
      <c r="JG166" s="58"/>
      <c r="JH166" s="58"/>
      <c r="JI166" s="58"/>
      <c r="JJ166" s="58"/>
      <c r="JK166" s="58"/>
      <c r="JL166" s="58"/>
      <c r="JM166" s="58"/>
      <c r="JN166" s="58"/>
      <c r="JO166" s="58"/>
      <c r="JP166" s="58"/>
      <c r="JQ166" s="58"/>
      <c r="JR166" s="58"/>
      <c r="JS166" s="58"/>
      <c r="JT166" s="58"/>
      <c r="JU166" s="58"/>
      <c r="JV166" s="58"/>
      <c r="JW166" s="58"/>
      <c r="JX166" s="58"/>
      <c r="JY166" s="58"/>
      <c r="JZ166" s="58"/>
      <c r="KA166" s="58"/>
      <c r="KB166" s="58"/>
      <c r="KC166" s="58"/>
      <c r="KD166" s="58"/>
      <c r="KE166" s="58"/>
      <c r="KF166" s="58"/>
      <c r="KG166" s="58"/>
      <c r="KH166" s="58"/>
      <c r="KI166" s="58"/>
      <c r="KJ166" s="58"/>
      <c r="KK166" s="58"/>
      <c r="KL166" s="58"/>
      <c r="KM166" s="58"/>
      <c r="KN166" s="58"/>
      <c r="KO166" s="58"/>
      <c r="KP166" s="58"/>
      <c r="KQ166" s="58"/>
      <c r="KR166" s="58"/>
      <c r="KS166" s="58"/>
      <c r="KT166" s="58"/>
      <c r="KU166" s="58"/>
      <c r="KV166" s="58"/>
      <c r="KW166" s="58"/>
      <c r="KX166" s="58"/>
      <c r="KY166" s="58"/>
      <c r="KZ166" s="58"/>
      <c r="LA166" s="58"/>
      <c r="LB166" s="58"/>
      <c r="LC166" s="58"/>
      <c r="LD166" s="58"/>
    </row>
    <row r="167" spans="1:316" s="9" customFormat="1" x14ac:dyDescent="0.2">
      <c r="A167" s="134"/>
      <c r="B167" s="55"/>
      <c r="C167" s="65"/>
      <c r="D167" s="64"/>
      <c r="E167" s="81"/>
      <c r="F167" s="79"/>
      <c r="G167" s="239"/>
      <c r="H167" s="262"/>
      <c r="I167" s="262"/>
      <c r="J167" s="262"/>
      <c r="K167" s="180"/>
      <c r="L167" s="204"/>
      <c r="M167" s="216"/>
      <c r="N167" s="201"/>
      <c r="O167" s="212"/>
      <c r="P167" s="201"/>
      <c r="Q167" s="212"/>
      <c r="R167" s="201"/>
      <c r="S167" s="212"/>
      <c r="T167" s="201"/>
      <c r="U167" s="212"/>
      <c r="V167" s="201"/>
      <c r="W167" s="212"/>
      <c r="X167" s="201"/>
      <c r="Y167" s="212"/>
      <c r="Z167" s="201"/>
      <c r="AA167" s="126"/>
      <c r="AB167" s="157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  <c r="HP167" s="58"/>
      <c r="HQ167" s="58"/>
      <c r="HR167" s="58"/>
      <c r="HS167" s="58"/>
      <c r="HT167" s="58"/>
      <c r="HU167" s="58"/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8"/>
      <c r="IP167" s="58"/>
      <c r="IQ167" s="58"/>
      <c r="IR167" s="58"/>
      <c r="IS167" s="58"/>
      <c r="IT167" s="58"/>
      <c r="IU167" s="58"/>
      <c r="IV167" s="58"/>
      <c r="IW167" s="58"/>
      <c r="IX167" s="58"/>
      <c r="IY167" s="58"/>
      <c r="IZ167" s="58"/>
      <c r="JA167" s="58"/>
      <c r="JB167" s="58"/>
      <c r="JC167" s="58"/>
      <c r="JD167" s="58"/>
      <c r="JE167" s="58"/>
      <c r="JF167" s="58"/>
      <c r="JG167" s="58"/>
      <c r="JH167" s="58"/>
      <c r="JI167" s="58"/>
      <c r="JJ167" s="58"/>
      <c r="JK167" s="58"/>
      <c r="JL167" s="58"/>
      <c r="JM167" s="58"/>
      <c r="JN167" s="58"/>
      <c r="JO167" s="58"/>
      <c r="JP167" s="58"/>
      <c r="JQ167" s="58"/>
      <c r="JR167" s="58"/>
      <c r="JS167" s="58"/>
      <c r="JT167" s="58"/>
      <c r="JU167" s="58"/>
      <c r="JV167" s="58"/>
      <c r="JW167" s="58"/>
      <c r="JX167" s="58"/>
      <c r="JY167" s="58"/>
      <c r="JZ167" s="58"/>
      <c r="KA167" s="58"/>
      <c r="KB167" s="58"/>
      <c r="KC167" s="58"/>
      <c r="KD167" s="58"/>
      <c r="KE167" s="58"/>
      <c r="KF167" s="58"/>
      <c r="KG167" s="58"/>
      <c r="KH167" s="58"/>
      <c r="KI167" s="58"/>
      <c r="KJ167" s="58"/>
      <c r="KK167" s="58"/>
      <c r="KL167" s="58"/>
      <c r="KM167" s="58"/>
      <c r="KN167" s="58"/>
      <c r="KO167" s="58"/>
      <c r="KP167" s="58"/>
      <c r="KQ167" s="58"/>
      <c r="KR167" s="58"/>
      <c r="KS167" s="58"/>
      <c r="KT167" s="58"/>
      <c r="KU167" s="58"/>
      <c r="KV167" s="58"/>
      <c r="KW167" s="58"/>
      <c r="KX167" s="58"/>
      <c r="KY167" s="58"/>
      <c r="KZ167" s="58"/>
      <c r="LA167" s="58"/>
      <c r="LB167" s="58"/>
      <c r="LC167" s="58"/>
      <c r="LD167" s="58"/>
    </row>
    <row r="168" spans="1:316" s="9" customFormat="1" ht="13.5" thickBot="1" x14ac:dyDescent="0.25">
      <c r="A168" s="133" t="s">
        <v>185</v>
      </c>
      <c r="B168" s="33" t="s">
        <v>45</v>
      </c>
      <c r="C168" s="24"/>
      <c r="D168" s="24"/>
      <c r="E168" s="78"/>
      <c r="F168" s="78"/>
      <c r="G168" s="247"/>
      <c r="H168" s="262"/>
      <c r="I168" s="262"/>
      <c r="J168" s="262"/>
      <c r="K168" s="183"/>
      <c r="L168" s="204"/>
      <c r="M168" s="216"/>
      <c r="N168" s="201"/>
      <c r="O168" s="212"/>
      <c r="P168" s="201"/>
      <c r="Q168" s="212"/>
      <c r="R168" s="201"/>
      <c r="S168" s="212"/>
      <c r="T168" s="201"/>
      <c r="U168" s="212"/>
      <c r="V168" s="201"/>
      <c r="W168" s="212"/>
      <c r="X168" s="201"/>
      <c r="Y168" s="212"/>
      <c r="Z168" s="201"/>
      <c r="AA168" s="126"/>
      <c r="AB168" s="157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  <c r="HP168" s="58"/>
      <c r="HQ168" s="58"/>
      <c r="HR168" s="58"/>
      <c r="HS168" s="58"/>
      <c r="HT168" s="58"/>
      <c r="HU168" s="58"/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58"/>
      <c r="IL168" s="58"/>
      <c r="IM168" s="58"/>
      <c r="IN168" s="58"/>
      <c r="IO168" s="58"/>
      <c r="IP168" s="58"/>
      <c r="IQ168" s="58"/>
      <c r="IR168" s="58"/>
      <c r="IS168" s="58"/>
      <c r="IT168" s="58"/>
      <c r="IU168" s="58"/>
      <c r="IV168" s="58"/>
      <c r="IW168" s="58"/>
      <c r="IX168" s="58"/>
      <c r="IY168" s="58"/>
      <c r="IZ168" s="58"/>
      <c r="JA168" s="58"/>
      <c r="JB168" s="58"/>
      <c r="JC168" s="58"/>
      <c r="JD168" s="58"/>
      <c r="JE168" s="58"/>
      <c r="JF168" s="58"/>
      <c r="JG168" s="58"/>
      <c r="JH168" s="58"/>
      <c r="JI168" s="58"/>
      <c r="JJ168" s="58"/>
      <c r="JK168" s="58"/>
      <c r="JL168" s="58"/>
      <c r="JM168" s="58"/>
      <c r="JN168" s="58"/>
      <c r="JO168" s="58"/>
      <c r="JP168" s="58"/>
      <c r="JQ168" s="58"/>
      <c r="JR168" s="58"/>
      <c r="JS168" s="58"/>
      <c r="JT168" s="58"/>
      <c r="JU168" s="58"/>
      <c r="JV168" s="58"/>
      <c r="JW168" s="58"/>
      <c r="JX168" s="58"/>
      <c r="JY168" s="58"/>
      <c r="JZ168" s="58"/>
      <c r="KA168" s="58"/>
      <c r="KB168" s="58"/>
      <c r="KC168" s="58"/>
      <c r="KD168" s="58"/>
      <c r="KE168" s="58"/>
      <c r="KF168" s="58"/>
      <c r="KG168" s="58"/>
      <c r="KH168" s="58"/>
      <c r="KI168" s="58"/>
      <c r="KJ168" s="58"/>
      <c r="KK168" s="58"/>
      <c r="KL168" s="58"/>
      <c r="KM168" s="58"/>
      <c r="KN168" s="58"/>
      <c r="KO168" s="58"/>
      <c r="KP168" s="58"/>
      <c r="KQ168" s="58"/>
      <c r="KR168" s="58"/>
      <c r="KS168" s="58"/>
      <c r="KT168" s="58"/>
      <c r="KU168" s="58"/>
      <c r="KV168" s="58"/>
      <c r="KW168" s="58"/>
      <c r="KX168" s="58"/>
      <c r="KY168" s="58"/>
      <c r="KZ168" s="58"/>
      <c r="LA168" s="58"/>
      <c r="LB168" s="58"/>
      <c r="LC168" s="58"/>
      <c r="LD168" s="58"/>
    </row>
    <row r="169" spans="1:316" s="46" customFormat="1" x14ac:dyDescent="0.2">
      <c r="A169" s="134" t="s">
        <v>255</v>
      </c>
      <c r="B169" s="32" t="s">
        <v>329</v>
      </c>
      <c r="C169" s="30">
        <v>14920</v>
      </c>
      <c r="D169" s="64" t="s">
        <v>6</v>
      </c>
      <c r="E169" s="79">
        <v>4</v>
      </c>
      <c r="F169" s="79">
        <f>C169*E169</f>
        <v>59680</v>
      </c>
      <c r="G169" s="253"/>
      <c r="H169" s="262">
        <f t="shared" si="32"/>
        <v>13511.794444444446</v>
      </c>
      <c r="I169" s="262">
        <f t="shared" si="30"/>
        <v>8952</v>
      </c>
      <c r="J169" s="262">
        <f t="shared" si="31"/>
        <v>59680</v>
      </c>
      <c r="K169" s="187">
        <v>1.95</v>
      </c>
      <c r="L169" s="204">
        <v>29094</v>
      </c>
      <c r="M169" s="216">
        <v>1</v>
      </c>
      <c r="N169" s="201">
        <v>14920</v>
      </c>
      <c r="O169" s="212">
        <v>0.75</v>
      </c>
      <c r="P169" s="201">
        <v>11190</v>
      </c>
      <c r="Q169" s="212">
        <v>2</v>
      </c>
      <c r="R169" s="201">
        <v>29840</v>
      </c>
      <c r="S169" s="212">
        <v>4</v>
      </c>
      <c r="T169" s="201">
        <v>59680</v>
      </c>
      <c r="U169" s="212">
        <v>0.6</v>
      </c>
      <c r="V169" s="201">
        <v>8952</v>
      </c>
      <c r="W169" s="212">
        <v>2</v>
      </c>
      <c r="X169" s="201">
        <v>29840</v>
      </c>
      <c r="Y169" s="212">
        <v>2</v>
      </c>
      <c r="Z169" s="201">
        <v>29840</v>
      </c>
      <c r="AA169" s="126">
        <v>2</v>
      </c>
      <c r="AB169" s="157">
        <v>29840</v>
      </c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8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  <c r="IK169" s="58"/>
      <c r="IL169" s="58"/>
      <c r="IM169" s="58"/>
      <c r="IN169" s="58"/>
      <c r="IO169" s="58"/>
      <c r="IP169" s="58"/>
      <c r="IQ169" s="58"/>
      <c r="IR169" s="58"/>
      <c r="IS169" s="58"/>
      <c r="IT169" s="58"/>
      <c r="IU169" s="58"/>
      <c r="IV169" s="58"/>
      <c r="IW169" s="58"/>
      <c r="IX169" s="58"/>
      <c r="IY169" s="58"/>
      <c r="IZ169" s="58"/>
      <c r="JA169" s="58"/>
      <c r="JB169" s="58"/>
      <c r="JC169" s="58"/>
      <c r="JD169" s="58"/>
      <c r="JE169" s="58"/>
      <c r="JF169" s="58"/>
      <c r="JG169" s="58"/>
      <c r="JH169" s="58"/>
      <c r="JI169" s="58"/>
      <c r="JJ169" s="58"/>
      <c r="JK169" s="58"/>
      <c r="JL169" s="58"/>
      <c r="JM169" s="58"/>
      <c r="JN169" s="58"/>
      <c r="JO169" s="58"/>
      <c r="JP169" s="58"/>
      <c r="JQ169" s="58"/>
      <c r="JR169" s="58"/>
      <c r="JS169" s="58"/>
      <c r="JT169" s="58"/>
      <c r="JU169" s="58"/>
      <c r="JV169" s="58"/>
      <c r="JW169" s="58"/>
      <c r="JX169" s="58"/>
      <c r="JY169" s="58"/>
      <c r="JZ169" s="58"/>
      <c r="KA169" s="58"/>
      <c r="KB169" s="58"/>
      <c r="KC169" s="58"/>
      <c r="KD169" s="58"/>
      <c r="KE169" s="58"/>
      <c r="KF169" s="58"/>
      <c r="KG169" s="58"/>
      <c r="KH169" s="58"/>
      <c r="KI169" s="58"/>
      <c r="KJ169" s="58"/>
      <c r="KK169" s="58"/>
      <c r="KL169" s="58"/>
      <c r="KM169" s="58"/>
      <c r="KN169" s="58"/>
      <c r="KO169" s="58"/>
      <c r="KP169" s="58"/>
      <c r="KQ169" s="58"/>
      <c r="KR169" s="58"/>
      <c r="KS169" s="58"/>
      <c r="KT169" s="58"/>
      <c r="KU169" s="58"/>
      <c r="KV169" s="58"/>
      <c r="KW169" s="58"/>
      <c r="KX169" s="58"/>
      <c r="KY169" s="58"/>
      <c r="KZ169" s="58"/>
      <c r="LA169" s="58"/>
      <c r="LB169" s="58"/>
      <c r="LC169" s="58"/>
      <c r="LD169" s="58"/>
    </row>
    <row r="170" spans="1:316" s="9" customFormat="1" x14ac:dyDescent="0.2">
      <c r="A170" s="134"/>
      <c r="B170" s="55" t="s">
        <v>46</v>
      </c>
      <c r="C170" s="65"/>
      <c r="D170" s="64"/>
      <c r="E170" s="81"/>
      <c r="F170" s="79"/>
      <c r="G170" s="239">
        <f>SUM(F169:F169)</f>
        <v>59680</v>
      </c>
      <c r="H170" s="262">
        <f t="shared" si="32"/>
        <v>27021.777777777777</v>
      </c>
      <c r="I170" s="262">
        <f t="shared" si="30"/>
        <v>8952</v>
      </c>
      <c r="J170" s="262">
        <f t="shared" si="31"/>
        <v>59680</v>
      </c>
      <c r="K170" s="180"/>
      <c r="L170" s="203">
        <f>SUM(L169)</f>
        <v>29094</v>
      </c>
      <c r="M170" s="215"/>
      <c r="N170" s="203">
        <f t="shared" ref="N170:AB170" si="36">SUM(N169)</f>
        <v>14920</v>
      </c>
      <c r="O170" s="215"/>
      <c r="P170" s="203">
        <f t="shared" si="36"/>
        <v>11190</v>
      </c>
      <c r="Q170" s="215"/>
      <c r="R170" s="203">
        <f t="shared" si="36"/>
        <v>29840</v>
      </c>
      <c r="S170" s="215"/>
      <c r="T170" s="203">
        <f t="shared" si="36"/>
        <v>59680</v>
      </c>
      <c r="U170" s="215"/>
      <c r="V170" s="203">
        <f t="shared" si="36"/>
        <v>8952</v>
      </c>
      <c r="W170" s="215"/>
      <c r="X170" s="203">
        <f t="shared" si="36"/>
        <v>29840</v>
      </c>
      <c r="Y170" s="215"/>
      <c r="Z170" s="203">
        <f t="shared" si="36"/>
        <v>29840</v>
      </c>
      <c r="AA170" s="125"/>
      <c r="AB170" s="189">
        <f t="shared" si="36"/>
        <v>29840</v>
      </c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  <c r="IK170" s="58"/>
      <c r="IL170" s="58"/>
      <c r="IM170" s="58"/>
      <c r="IN170" s="58"/>
      <c r="IO170" s="58"/>
      <c r="IP170" s="58"/>
      <c r="IQ170" s="58"/>
      <c r="IR170" s="58"/>
      <c r="IS170" s="58"/>
      <c r="IT170" s="58"/>
      <c r="IU170" s="58"/>
      <c r="IV170" s="58"/>
      <c r="IW170" s="58"/>
      <c r="IX170" s="58"/>
      <c r="IY170" s="58"/>
      <c r="IZ170" s="58"/>
      <c r="JA170" s="58"/>
      <c r="JB170" s="58"/>
      <c r="JC170" s="58"/>
      <c r="JD170" s="58"/>
      <c r="JE170" s="58"/>
      <c r="JF170" s="58"/>
      <c r="JG170" s="58"/>
      <c r="JH170" s="58"/>
      <c r="JI170" s="58"/>
      <c r="JJ170" s="58"/>
      <c r="JK170" s="58"/>
      <c r="JL170" s="58"/>
      <c r="JM170" s="58"/>
      <c r="JN170" s="58"/>
      <c r="JO170" s="58"/>
      <c r="JP170" s="58"/>
      <c r="JQ170" s="58"/>
      <c r="JR170" s="58"/>
      <c r="JS170" s="58"/>
      <c r="JT170" s="58"/>
      <c r="JU170" s="58"/>
      <c r="JV170" s="58"/>
      <c r="JW170" s="58"/>
      <c r="JX170" s="58"/>
      <c r="JY170" s="58"/>
      <c r="JZ170" s="58"/>
      <c r="KA170" s="58"/>
      <c r="KB170" s="58"/>
      <c r="KC170" s="58"/>
      <c r="KD170" s="58"/>
      <c r="KE170" s="58"/>
      <c r="KF170" s="58"/>
      <c r="KG170" s="58"/>
      <c r="KH170" s="58"/>
      <c r="KI170" s="58"/>
      <c r="KJ170" s="58"/>
      <c r="KK170" s="58"/>
      <c r="KL170" s="58"/>
      <c r="KM170" s="58"/>
      <c r="KN170" s="58"/>
      <c r="KO170" s="58"/>
      <c r="KP170" s="58"/>
      <c r="KQ170" s="58"/>
      <c r="KR170" s="58"/>
      <c r="KS170" s="58"/>
      <c r="KT170" s="58"/>
      <c r="KU170" s="58"/>
      <c r="KV170" s="58"/>
      <c r="KW170" s="58"/>
      <c r="KX170" s="58"/>
      <c r="KY170" s="58"/>
      <c r="KZ170" s="58"/>
      <c r="LA170" s="58"/>
      <c r="LB170" s="58"/>
      <c r="LC170" s="58"/>
      <c r="LD170" s="58"/>
    </row>
    <row r="171" spans="1:316" s="9" customFormat="1" x14ac:dyDescent="0.2">
      <c r="A171" s="134"/>
      <c r="B171" s="55"/>
      <c r="C171" s="65"/>
      <c r="D171" s="64"/>
      <c r="E171" s="81"/>
      <c r="F171" s="79"/>
      <c r="G171" s="239"/>
      <c r="H171" s="262"/>
      <c r="I171" s="262"/>
      <c r="J171" s="262"/>
      <c r="K171" s="180"/>
      <c r="L171" s="204"/>
      <c r="M171" s="216"/>
      <c r="N171" s="201"/>
      <c r="O171" s="212"/>
      <c r="P171" s="201"/>
      <c r="Q171" s="212"/>
      <c r="R171" s="201"/>
      <c r="S171" s="212"/>
      <c r="T171" s="201"/>
      <c r="U171" s="212"/>
      <c r="V171" s="201"/>
      <c r="W171" s="212"/>
      <c r="X171" s="201"/>
      <c r="Y171" s="212"/>
      <c r="Z171" s="201"/>
      <c r="AA171" s="126"/>
      <c r="AB171" s="157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8"/>
      <c r="II171" s="58"/>
      <c r="IJ171" s="58"/>
      <c r="IK171" s="58"/>
      <c r="IL171" s="58"/>
      <c r="IM171" s="58"/>
      <c r="IN171" s="58"/>
      <c r="IO171" s="58"/>
      <c r="IP171" s="58"/>
      <c r="IQ171" s="58"/>
      <c r="IR171" s="58"/>
      <c r="IS171" s="58"/>
      <c r="IT171" s="58"/>
      <c r="IU171" s="58"/>
      <c r="IV171" s="58"/>
      <c r="IW171" s="58"/>
      <c r="IX171" s="58"/>
      <c r="IY171" s="58"/>
      <c r="IZ171" s="58"/>
      <c r="JA171" s="58"/>
      <c r="JB171" s="58"/>
      <c r="JC171" s="58"/>
      <c r="JD171" s="58"/>
      <c r="JE171" s="58"/>
      <c r="JF171" s="58"/>
      <c r="JG171" s="58"/>
      <c r="JH171" s="58"/>
      <c r="JI171" s="58"/>
      <c r="JJ171" s="58"/>
      <c r="JK171" s="58"/>
      <c r="JL171" s="58"/>
      <c r="JM171" s="58"/>
      <c r="JN171" s="58"/>
      <c r="JO171" s="58"/>
      <c r="JP171" s="58"/>
      <c r="JQ171" s="58"/>
      <c r="JR171" s="58"/>
      <c r="JS171" s="58"/>
      <c r="JT171" s="58"/>
      <c r="JU171" s="58"/>
      <c r="JV171" s="58"/>
      <c r="JW171" s="58"/>
      <c r="JX171" s="58"/>
      <c r="JY171" s="58"/>
      <c r="JZ171" s="58"/>
      <c r="KA171" s="58"/>
      <c r="KB171" s="58"/>
      <c r="KC171" s="58"/>
      <c r="KD171" s="58"/>
      <c r="KE171" s="58"/>
      <c r="KF171" s="58"/>
      <c r="KG171" s="58"/>
      <c r="KH171" s="58"/>
      <c r="KI171" s="58"/>
      <c r="KJ171" s="58"/>
      <c r="KK171" s="58"/>
      <c r="KL171" s="58"/>
      <c r="KM171" s="58"/>
      <c r="KN171" s="58"/>
      <c r="KO171" s="58"/>
      <c r="KP171" s="58"/>
      <c r="KQ171" s="58"/>
      <c r="KR171" s="58"/>
      <c r="KS171" s="58"/>
      <c r="KT171" s="58"/>
      <c r="KU171" s="58"/>
      <c r="KV171" s="58"/>
      <c r="KW171" s="58"/>
      <c r="KX171" s="58"/>
      <c r="KY171" s="58"/>
      <c r="KZ171" s="58"/>
      <c r="LA171" s="58"/>
      <c r="LB171" s="58"/>
      <c r="LC171" s="58"/>
      <c r="LD171" s="58"/>
    </row>
    <row r="172" spans="1:316" s="58" customFormat="1" ht="13.5" thickBot="1" x14ac:dyDescent="0.25">
      <c r="A172" s="133" t="s">
        <v>417</v>
      </c>
      <c r="B172" s="33" t="s">
        <v>416</v>
      </c>
      <c r="C172" s="24"/>
      <c r="D172" s="24"/>
      <c r="E172" s="78"/>
      <c r="F172" s="78"/>
      <c r="G172" s="247"/>
      <c r="H172" s="262"/>
      <c r="I172" s="262"/>
      <c r="J172" s="262"/>
      <c r="K172" s="183"/>
      <c r="L172" s="204"/>
      <c r="M172" s="216"/>
      <c r="N172" s="201"/>
      <c r="O172" s="212"/>
      <c r="P172" s="201"/>
      <c r="Q172" s="212"/>
      <c r="R172" s="201"/>
      <c r="S172" s="212"/>
      <c r="T172" s="201"/>
      <c r="U172" s="212"/>
      <c r="V172" s="201"/>
      <c r="W172" s="212"/>
      <c r="X172" s="201"/>
      <c r="Y172" s="212"/>
      <c r="Z172" s="201"/>
      <c r="AA172" s="126"/>
      <c r="AB172" s="157"/>
    </row>
    <row r="173" spans="1:316" s="58" customFormat="1" x14ac:dyDescent="0.2">
      <c r="A173" s="134" t="s">
        <v>414</v>
      </c>
      <c r="B173" s="32" t="s">
        <v>415</v>
      </c>
      <c r="C173" s="30">
        <v>1</v>
      </c>
      <c r="D173" s="64" t="s">
        <v>8</v>
      </c>
      <c r="E173" s="79">
        <v>10000</v>
      </c>
      <c r="F173" s="79">
        <f>C173*E173</f>
        <v>10000</v>
      </c>
      <c r="G173" s="253"/>
      <c r="H173" s="262">
        <f t="shared" si="32"/>
        <v>18722.222222222223</v>
      </c>
      <c r="I173" s="262">
        <f t="shared" si="30"/>
        <v>5000</v>
      </c>
      <c r="J173" s="262">
        <f t="shared" si="31"/>
        <v>50000</v>
      </c>
      <c r="K173" s="187">
        <v>10000</v>
      </c>
      <c r="L173" s="204">
        <v>10000</v>
      </c>
      <c r="M173" s="216">
        <v>15000</v>
      </c>
      <c r="N173" s="201">
        <v>15000</v>
      </c>
      <c r="O173" s="212">
        <v>8500</v>
      </c>
      <c r="P173" s="201">
        <v>8500</v>
      </c>
      <c r="Q173" s="212">
        <v>50000</v>
      </c>
      <c r="R173" s="201">
        <v>50000</v>
      </c>
      <c r="S173" s="212">
        <v>10000</v>
      </c>
      <c r="T173" s="201">
        <v>10000</v>
      </c>
      <c r="U173" s="212">
        <v>5000</v>
      </c>
      <c r="V173" s="201">
        <v>5000</v>
      </c>
      <c r="W173" s="212">
        <v>15000</v>
      </c>
      <c r="X173" s="201">
        <v>15000</v>
      </c>
      <c r="Y173" s="212">
        <v>5000</v>
      </c>
      <c r="Z173" s="201">
        <v>5000</v>
      </c>
      <c r="AA173" s="126">
        <v>50000</v>
      </c>
      <c r="AB173" s="157">
        <v>50000</v>
      </c>
    </row>
    <row r="174" spans="1:316" s="58" customFormat="1" x14ac:dyDescent="0.2">
      <c r="A174" s="134"/>
      <c r="B174" s="55" t="s">
        <v>46</v>
      </c>
      <c r="C174" s="65"/>
      <c r="D174" s="64"/>
      <c r="E174" s="81"/>
      <c r="F174" s="79"/>
      <c r="G174" s="239">
        <f>SUM(F173:F173)</f>
        <v>10000</v>
      </c>
      <c r="H174" s="262">
        <f t="shared" si="32"/>
        <v>18722.222222222223</v>
      </c>
      <c r="I174" s="262">
        <f t="shared" si="30"/>
        <v>5000</v>
      </c>
      <c r="J174" s="262">
        <f t="shared" si="31"/>
        <v>50000</v>
      </c>
      <c r="K174" s="180"/>
      <c r="L174" s="203">
        <f>SUM(L173)</f>
        <v>10000</v>
      </c>
      <c r="M174" s="215"/>
      <c r="N174" s="203">
        <f t="shared" ref="N174:AB174" si="37">SUM(N173)</f>
        <v>15000</v>
      </c>
      <c r="O174" s="215"/>
      <c r="P174" s="203">
        <f t="shared" si="37"/>
        <v>8500</v>
      </c>
      <c r="Q174" s="215"/>
      <c r="R174" s="203">
        <f t="shared" si="37"/>
        <v>50000</v>
      </c>
      <c r="S174" s="215"/>
      <c r="T174" s="203">
        <f t="shared" si="37"/>
        <v>10000</v>
      </c>
      <c r="U174" s="215"/>
      <c r="V174" s="203">
        <f t="shared" si="37"/>
        <v>5000</v>
      </c>
      <c r="W174" s="215"/>
      <c r="X174" s="203">
        <f t="shared" si="37"/>
        <v>15000</v>
      </c>
      <c r="Y174" s="215"/>
      <c r="Z174" s="203">
        <f t="shared" si="37"/>
        <v>5000</v>
      </c>
      <c r="AA174" s="125"/>
      <c r="AB174" s="189">
        <f t="shared" si="37"/>
        <v>50000</v>
      </c>
    </row>
    <row r="175" spans="1:316" s="58" customFormat="1" x14ac:dyDescent="0.2">
      <c r="A175" s="134"/>
      <c r="B175" s="55"/>
      <c r="C175" s="65"/>
      <c r="D175" s="64"/>
      <c r="E175" s="81"/>
      <c r="F175" s="79"/>
      <c r="G175" s="239"/>
      <c r="H175" s="262"/>
      <c r="I175" s="262"/>
      <c r="J175" s="262"/>
      <c r="K175" s="180"/>
      <c r="L175" s="203"/>
      <c r="M175" s="215"/>
      <c r="N175" s="201"/>
      <c r="O175" s="212"/>
      <c r="P175" s="201"/>
      <c r="Q175" s="212"/>
      <c r="R175" s="201"/>
      <c r="S175" s="212"/>
      <c r="T175" s="201"/>
      <c r="U175" s="212"/>
      <c r="V175" s="201"/>
      <c r="W175" s="212"/>
      <c r="X175" s="201"/>
      <c r="Y175" s="212"/>
      <c r="Z175" s="201"/>
      <c r="AA175" s="126"/>
      <c r="AB175" s="157"/>
    </row>
    <row r="176" spans="1:316" s="9" customFormat="1" ht="13.5" thickBot="1" x14ac:dyDescent="0.25">
      <c r="A176" s="158" t="s">
        <v>186</v>
      </c>
      <c r="B176" s="108" t="s">
        <v>191</v>
      </c>
      <c r="C176" s="105"/>
      <c r="D176" s="105"/>
      <c r="E176" s="109"/>
      <c r="F176" s="110"/>
      <c r="G176" s="238"/>
      <c r="H176" s="262"/>
      <c r="I176" s="262"/>
      <c r="J176" s="262"/>
      <c r="K176" s="180"/>
      <c r="L176" s="204"/>
      <c r="M176" s="216"/>
      <c r="N176" s="201"/>
      <c r="O176" s="212"/>
      <c r="P176" s="201"/>
      <c r="Q176" s="212"/>
      <c r="R176" s="201"/>
      <c r="S176" s="212"/>
      <c r="T176" s="201"/>
      <c r="U176" s="212"/>
      <c r="V176" s="201"/>
      <c r="W176" s="212"/>
      <c r="X176" s="201"/>
      <c r="Y176" s="212"/>
      <c r="Z176" s="201"/>
      <c r="AA176" s="126"/>
      <c r="AB176" s="157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8"/>
      <c r="GM176" s="58"/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  <c r="HH176" s="58"/>
      <c r="HI176" s="58"/>
      <c r="HJ176" s="58"/>
      <c r="HK176" s="58"/>
      <c r="HL176" s="58"/>
      <c r="HM176" s="58"/>
      <c r="HN176" s="58"/>
      <c r="HO176" s="58"/>
      <c r="HP176" s="58"/>
      <c r="HQ176" s="58"/>
      <c r="HR176" s="58"/>
      <c r="HS176" s="58"/>
      <c r="HT176" s="58"/>
      <c r="HU176" s="58"/>
      <c r="HV176" s="58"/>
      <c r="HW176" s="58"/>
      <c r="HX176" s="58"/>
      <c r="HY176" s="58"/>
      <c r="HZ176" s="58"/>
      <c r="IA176" s="58"/>
      <c r="IB176" s="58"/>
      <c r="IC176" s="58"/>
      <c r="ID176" s="58"/>
      <c r="IE176" s="58"/>
      <c r="IF176" s="58"/>
      <c r="IG176" s="58"/>
      <c r="IH176" s="58"/>
      <c r="II176" s="58"/>
      <c r="IJ176" s="58"/>
      <c r="IK176" s="58"/>
      <c r="IL176" s="58"/>
      <c r="IM176" s="58"/>
      <c r="IN176" s="58"/>
      <c r="IO176" s="58"/>
      <c r="IP176" s="58"/>
      <c r="IQ176" s="58"/>
      <c r="IR176" s="58"/>
      <c r="IS176" s="58"/>
      <c r="IT176" s="58"/>
      <c r="IU176" s="58"/>
      <c r="IV176" s="58"/>
      <c r="IW176" s="58"/>
      <c r="IX176" s="58"/>
      <c r="IY176" s="58"/>
      <c r="IZ176" s="58"/>
      <c r="JA176" s="58"/>
      <c r="JB176" s="58"/>
      <c r="JC176" s="58"/>
      <c r="JD176" s="58"/>
      <c r="JE176" s="58"/>
      <c r="JF176" s="58"/>
      <c r="JG176" s="58"/>
      <c r="JH176" s="58"/>
      <c r="JI176" s="58"/>
      <c r="JJ176" s="58"/>
      <c r="JK176" s="58"/>
      <c r="JL176" s="58"/>
      <c r="JM176" s="58"/>
      <c r="JN176" s="58"/>
      <c r="JO176" s="58"/>
      <c r="JP176" s="58"/>
      <c r="JQ176" s="58"/>
      <c r="JR176" s="58"/>
      <c r="JS176" s="58"/>
      <c r="JT176" s="58"/>
      <c r="JU176" s="58"/>
      <c r="JV176" s="58"/>
      <c r="JW176" s="58"/>
      <c r="JX176" s="58"/>
      <c r="JY176" s="58"/>
      <c r="JZ176" s="58"/>
      <c r="KA176" s="58"/>
      <c r="KB176" s="58"/>
      <c r="KC176" s="58"/>
      <c r="KD176" s="58"/>
      <c r="KE176" s="58"/>
      <c r="KF176" s="58"/>
      <c r="KG176" s="58"/>
      <c r="KH176" s="58"/>
      <c r="KI176" s="58"/>
      <c r="KJ176" s="58"/>
      <c r="KK176" s="58"/>
      <c r="KL176" s="58"/>
      <c r="KM176" s="58"/>
      <c r="KN176" s="58"/>
      <c r="KO176" s="58"/>
      <c r="KP176" s="58"/>
      <c r="KQ176" s="58"/>
      <c r="KR176" s="58"/>
      <c r="KS176" s="58"/>
      <c r="KT176" s="58"/>
      <c r="KU176" s="58"/>
      <c r="KV176" s="58"/>
      <c r="KW176" s="58"/>
      <c r="KX176" s="58"/>
      <c r="KY176" s="58"/>
      <c r="KZ176" s="58"/>
      <c r="LA176" s="58"/>
      <c r="LB176" s="58"/>
      <c r="LC176" s="58"/>
      <c r="LD176" s="58"/>
    </row>
    <row r="177" spans="1:316" s="9" customFormat="1" x14ac:dyDescent="0.2">
      <c r="A177" s="143" t="s">
        <v>163</v>
      </c>
      <c r="B177" s="144" t="s">
        <v>288</v>
      </c>
      <c r="C177" s="119">
        <v>260</v>
      </c>
      <c r="D177" s="120" t="s">
        <v>7</v>
      </c>
      <c r="E177" s="146">
        <v>1360</v>
      </c>
      <c r="F177" s="147">
        <f>C177*E177</f>
        <v>353600</v>
      </c>
      <c r="G177" s="239"/>
      <c r="H177" s="262">
        <f t="shared" si="32"/>
        <v>192212</v>
      </c>
      <c r="I177" s="262">
        <f t="shared" si="30"/>
        <v>234000</v>
      </c>
      <c r="J177" s="262">
        <f t="shared" si="31"/>
        <v>624000</v>
      </c>
      <c r="K177" s="180">
        <v>1200</v>
      </c>
      <c r="L177" s="204">
        <v>312000</v>
      </c>
      <c r="M177" s="216">
        <v>1500</v>
      </c>
      <c r="N177" s="201">
        <v>390000</v>
      </c>
      <c r="O177" s="212">
        <v>1450</v>
      </c>
      <c r="P177" s="201">
        <v>377000</v>
      </c>
      <c r="Q177" s="212">
        <v>1506</v>
      </c>
      <c r="R177" s="201">
        <v>391560</v>
      </c>
      <c r="S177" s="212">
        <v>1200</v>
      </c>
      <c r="T177" s="201">
        <v>312000</v>
      </c>
      <c r="U177" s="212">
        <v>2400</v>
      </c>
      <c r="V177" s="201">
        <v>624000</v>
      </c>
      <c r="W177" s="212">
        <v>900</v>
      </c>
      <c r="X177" s="201">
        <v>234000</v>
      </c>
      <c r="Y177" s="212">
        <v>1800</v>
      </c>
      <c r="Z177" s="201">
        <v>468000</v>
      </c>
      <c r="AA177" s="126">
        <v>1300</v>
      </c>
      <c r="AB177" s="157">
        <v>338000</v>
      </c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  <c r="GA177" s="58"/>
      <c r="GB177" s="58"/>
      <c r="GC177" s="58"/>
      <c r="GD177" s="58"/>
      <c r="GE177" s="58"/>
      <c r="GF177" s="58"/>
      <c r="GG177" s="58"/>
      <c r="GH177" s="58"/>
      <c r="GI177" s="58"/>
      <c r="GJ177" s="58"/>
      <c r="GK177" s="58"/>
      <c r="GL177" s="58"/>
      <c r="GM177" s="58"/>
      <c r="GN177" s="58"/>
      <c r="GO177" s="58"/>
      <c r="GP177" s="58"/>
      <c r="GQ177" s="58"/>
      <c r="GR177" s="58"/>
      <c r="GS177" s="58"/>
      <c r="GT177" s="58"/>
      <c r="GU177" s="58"/>
      <c r="GV177" s="58"/>
      <c r="GW177" s="58"/>
      <c r="GX177" s="58"/>
      <c r="GY177" s="58"/>
      <c r="GZ177" s="58"/>
      <c r="HA177" s="58"/>
      <c r="HB177" s="58"/>
      <c r="HC177" s="58"/>
      <c r="HD177" s="58"/>
      <c r="HE177" s="58"/>
      <c r="HF177" s="58"/>
      <c r="HG177" s="58"/>
      <c r="HH177" s="58"/>
      <c r="HI177" s="58"/>
      <c r="HJ177" s="58"/>
      <c r="HK177" s="58"/>
      <c r="HL177" s="58"/>
      <c r="HM177" s="58"/>
      <c r="HN177" s="58"/>
      <c r="HO177" s="58"/>
      <c r="HP177" s="58"/>
      <c r="HQ177" s="58"/>
      <c r="HR177" s="58"/>
      <c r="HS177" s="58"/>
      <c r="HT177" s="58"/>
      <c r="HU177" s="58"/>
      <c r="HV177" s="58"/>
      <c r="HW177" s="58"/>
      <c r="HX177" s="58"/>
      <c r="HY177" s="58"/>
      <c r="HZ177" s="58"/>
      <c r="IA177" s="58"/>
      <c r="IB177" s="58"/>
      <c r="IC177" s="58"/>
      <c r="ID177" s="58"/>
      <c r="IE177" s="58"/>
      <c r="IF177" s="58"/>
      <c r="IG177" s="58"/>
      <c r="IH177" s="58"/>
      <c r="II177" s="58"/>
      <c r="IJ177" s="58"/>
      <c r="IK177" s="58"/>
      <c r="IL177" s="58"/>
      <c r="IM177" s="58"/>
      <c r="IN177" s="58"/>
      <c r="IO177" s="58"/>
      <c r="IP177" s="58"/>
      <c r="IQ177" s="58"/>
      <c r="IR177" s="58"/>
      <c r="IS177" s="58"/>
      <c r="IT177" s="58"/>
      <c r="IU177" s="58"/>
      <c r="IV177" s="58"/>
      <c r="IW177" s="58"/>
      <c r="IX177" s="58"/>
      <c r="IY177" s="58"/>
      <c r="IZ177" s="58"/>
      <c r="JA177" s="58"/>
      <c r="JB177" s="58"/>
      <c r="JC177" s="58"/>
      <c r="JD177" s="58"/>
      <c r="JE177" s="58"/>
      <c r="JF177" s="58"/>
      <c r="JG177" s="58"/>
      <c r="JH177" s="58"/>
      <c r="JI177" s="58"/>
      <c r="JJ177" s="58"/>
      <c r="JK177" s="58"/>
      <c r="JL177" s="58"/>
      <c r="JM177" s="58"/>
      <c r="JN177" s="58"/>
      <c r="JO177" s="58"/>
      <c r="JP177" s="58"/>
      <c r="JQ177" s="58"/>
      <c r="JR177" s="58"/>
      <c r="JS177" s="58"/>
      <c r="JT177" s="58"/>
      <c r="JU177" s="58"/>
      <c r="JV177" s="58"/>
      <c r="JW177" s="58"/>
      <c r="JX177" s="58"/>
      <c r="JY177" s="58"/>
      <c r="JZ177" s="58"/>
      <c r="KA177" s="58"/>
      <c r="KB177" s="58"/>
      <c r="KC177" s="58"/>
      <c r="KD177" s="58"/>
      <c r="KE177" s="58"/>
      <c r="KF177" s="58"/>
      <c r="KG177" s="58"/>
      <c r="KH177" s="58"/>
      <c r="KI177" s="58"/>
      <c r="KJ177" s="58"/>
      <c r="KK177" s="58"/>
      <c r="KL177" s="58"/>
      <c r="KM177" s="58"/>
      <c r="KN177" s="58"/>
      <c r="KO177" s="58"/>
      <c r="KP177" s="58"/>
      <c r="KQ177" s="58"/>
      <c r="KR177" s="58"/>
      <c r="KS177" s="58"/>
      <c r="KT177" s="58"/>
      <c r="KU177" s="58"/>
      <c r="KV177" s="58"/>
      <c r="KW177" s="58"/>
      <c r="KX177" s="58"/>
      <c r="KY177" s="58"/>
      <c r="KZ177" s="58"/>
      <c r="LA177" s="58"/>
      <c r="LB177" s="58"/>
      <c r="LC177" s="58"/>
      <c r="LD177" s="58"/>
    </row>
    <row r="178" spans="1:316" x14ac:dyDescent="0.2">
      <c r="A178" s="143" t="s">
        <v>192</v>
      </c>
      <c r="B178" s="144" t="s">
        <v>289</v>
      </c>
      <c r="C178" s="119">
        <v>90</v>
      </c>
      <c r="D178" s="120" t="s">
        <v>7</v>
      </c>
      <c r="E178" s="146">
        <v>1360</v>
      </c>
      <c r="F178" s="147">
        <f t="shared" ref="F178:F182" si="38">C178*E178</f>
        <v>122400</v>
      </c>
      <c r="G178" s="239"/>
      <c r="H178" s="262">
        <f t="shared" si="32"/>
        <v>63452.277777777781</v>
      </c>
      <c r="I178" s="262">
        <f t="shared" si="30"/>
        <v>45000</v>
      </c>
      <c r="J178" s="262">
        <f t="shared" si="31"/>
        <v>225000</v>
      </c>
      <c r="K178" s="180">
        <v>1200</v>
      </c>
      <c r="L178" s="197">
        <v>108000</v>
      </c>
      <c r="M178" s="208">
        <v>2000</v>
      </c>
      <c r="N178" s="201">
        <v>180000</v>
      </c>
      <c r="O178" s="212">
        <v>1171</v>
      </c>
      <c r="P178" s="201">
        <v>105390</v>
      </c>
      <c r="Q178" s="212">
        <v>980</v>
      </c>
      <c r="R178" s="201">
        <v>88200</v>
      </c>
      <c r="S178" s="212">
        <v>500</v>
      </c>
      <c r="T178" s="201">
        <v>45000</v>
      </c>
      <c r="U178" s="212">
        <v>2500</v>
      </c>
      <c r="V178" s="201">
        <v>225000</v>
      </c>
      <c r="W178" s="212">
        <v>1100</v>
      </c>
      <c r="X178" s="201">
        <v>99000</v>
      </c>
      <c r="Y178" s="212">
        <v>1800</v>
      </c>
      <c r="Z178" s="201">
        <v>162000</v>
      </c>
      <c r="AA178" s="126">
        <v>1300</v>
      </c>
      <c r="AB178" s="157">
        <v>117000</v>
      </c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8"/>
      <c r="HL178" s="58"/>
      <c r="HM178" s="58"/>
      <c r="HN178" s="58"/>
      <c r="HO178" s="58"/>
      <c r="HP178" s="58"/>
      <c r="HQ178" s="58"/>
      <c r="HR178" s="58"/>
      <c r="HS178" s="58"/>
      <c r="HT178" s="58"/>
      <c r="HU178" s="58"/>
      <c r="HV178" s="58"/>
      <c r="HW178" s="58"/>
      <c r="HX178" s="58"/>
      <c r="HY178" s="58"/>
      <c r="HZ178" s="58"/>
      <c r="IA178" s="58"/>
      <c r="IB178" s="58"/>
      <c r="IC178" s="58"/>
      <c r="ID178" s="58"/>
      <c r="IE178" s="58"/>
      <c r="IF178" s="58"/>
      <c r="IG178" s="58"/>
      <c r="IH178" s="58"/>
      <c r="II178" s="58"/>
      <c r="IJ178" s="58"/>
      <c r="IK178" s="58"/>
      <c r="IL178" s="58"/>
      <c r="IM178" s="58"/>
      <c r="IN178" s="58"/>
      <c r="IO178" s="58"/>
      <c r="IP178" s="58"/>
      <c r="IQ178" s="58"/>
      <c r="IR178" s="58"/>
      <c r="IS178" s="58"/>
      <c r="IT178" s="58"/>
      <c r="IU178" s="58"/>
      <c r="IV178" s="58"/>
      <c r="IW178" s="58"/>
      <c r="IX178" s="58"/>
      <c r="IY178" s="58"/>
      <c r="IZ178" s="58"/>
      <c r="JA178" s="58"/>
      <c r="JB178" s="58"/>
      <c r="JC178" s="58"/>
      <c r="JD178" s="58"/>
      <c r="JE178" s="58"/>
      <c r="JF178" s="58"/>
      <c r="JG178" s="58"/>
      <c r="JH178" s="58"/>
      <c r="JI178" s="58"/>
      <c r="JJ178" s="58"/>
      <c r="JK178" s="58"/>
      <c r="JL178" s="58"/>
      <c r="JM178" s="58"/>
      <c r="JN178" s="58"/>
      <c r="JO178" s="58"/>
      <c r="JP178" s="58"/>
      <c r="JQ178" s="58"/>
      <c r="JR178" s="58"/>
      <c r="JS178" s="58"/>
      <c r="JT178" s="58"/>
      <c r="JU178" s="58"/>
      <c r="JV178" s="58"/>
      <c r="JW178" s="58"/>
      <c r="JX178" s="58"/>
      <c r="JY178" s="58"/>
      <c r="JZ178" s="58"/>
      <c r="KA178" s="58"/>
      <c r="KB178" s="58"/>
      <c r="KC178" s="58"/>
      <c r="KD178" s="58"/>
      <c r="KE178" s="58"/>
      <c r="KF178" s="58"/>
      <c r="KG178" s="58"/>
      <c r="KH178" s="58"/>
      <c r="KI178" s="58"/>
      <c r="KJ178" s="58"/>
      <c r="KK178" s="58"/>
      <c r="KL178" s="58"/>
      <c r="KM178" s="58"/>
      <c r="KN178" s="58"/>
      <c r="KO178" s="58"/>
      <c r="KP178" s="58"/>
      <c r="KQ178" s="58"/>
      <c r="KR178" s="58"/>
      <c r="KS178" s="58"/>
      <c r="KT178" s="58"/>
      <c r="KU178" s="58"/>
      <c r="KV178" s="58"/>
      <c r="KW178" s="58"/>
      <c r="KX178" s="58"/>
      <c r="KY178" s="58"/>
      <c r="KZ178" s="58"/>
      <c r="LA178" s="58"/>
      <c r="LB178" s="58"/>
      <c r="LC178" s="58"/>
      <c r="LD178" s="58"/>
    </row>
    <row r="179" spans="1:316" x14ac:dyDescent="0.2">
      <c r="A179" s="143" t="s">
        <v>193</v>
      </c>
      <c r="B179" s="144" t="s">
        <v>290</v>
      </c>
      <c r="C179" s="119">
        <v>55</v>
      </c>
      <c r="D179" s="120" t="s">
        <v>7</v>
      </c>
      <c r="E179" s="146">
        <v>1360</v>
      </c>
      <c r="F179" s="147">
        <f t="shared" si="38"/>
        <v>74800</v>
      </c>
      <c r="G179" s="239"/>
      <c r="H179" s="262">
        <f t="shared" si="32"/>
        <v>47226.666666666664</v>
      </c>
      <c r="I179" s="262">
        <f t="shared" si="30"/>
        <v>66000</v>
      </c>
      <c r="J179" s="262">
        <f t="shared" si="31"/>
        <v>181500</v>
      </c>
      <c r="K179" s="180">
        <v>1250</v>
      </c>
      <c r="L179" s="197">
        <v>68750</v>
      </c>
      <c r="M179" s="208">
        <v>1500</v>
      </c>
      <c r="N179" s="201">
        <v>82500</v>
      </c>
      <c r="O179" s="212">
        <v>2100</v>
      </c>
      <c r="P179" s="201">
        <v>115500</v>
      </c>
      <c r="Q179" s="212">
        <v>1430</v>
      </c>
      <c r="R179" s="201">
        <v>78650</v>
      </c>
      <c r="S179" s="212">
        <v>1200</v>
      </c>
      <c r="T179" s="201">
        <v>66000</v>
      </c>
      <c r="U179" s="212">
        <v>3300</v>
      </c>
      <c r="V179" s="201">
        <v>181500</v>
      </c>
      <c r="W179" s="212">
        <v>1200</v>
      </c>
      <c r="X179" s="201">
        <v>66000</v>
      </c>
      <c r="Y179" s="212">
        <v>1800</v>
      </c>
      <c r="Z179" s="201">
        <v>99000</v>
      </c>
      <c r="AA179" s="126">
        <v>1400</v>
      </c>
      <c r="AB179" s="157">
        <v>77000</v>
      </c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8"/>
      <c r="HL179" s="58"/>
      <c r="HM179" s="58"/>
      <c r="HN179" s="58"/>
      <c r="HO179" s="58"/>
      <c r="HP179" s="58"/>
      <c r="HQ179" s="58"/>
      <c r="HR179" s="58"/>
      <c r="HS179" s="58"/>
      <c r="HT179" s="58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8"/>
      <c r="II179" s="58"/>
      <c r="IJ179" s="58"/>
      <c r="IK179" s="58"/>
      <c r="IL179" s="58"/>
      <c r="IM179" s="58"/>
      <c r="IN179" s="58"/>
      <c r="IO179" s="58"/>
      <c r="IP179" s="58"/>
      <c r="IQ179" s="58"/>
      <c r="IR179" s="58"/>
      <c r="IS179" s="58"/>
      <c r="IT179" s="58"/>
      <c r="IU179" s="58"/>
      <c r="IV179" s="58"/>
      <c r="IW179" s="58"/>
      <c r="IX179" s="58"/>
      <c r="IY179" s="58"/>
      <c r="IZ179" s="58"/>
      <c r="JA179" s="58"/>
      <c r="JB179" s="58"/>
      <c r="JC179" s="58"/>
      <c r="JD179" s="58"/>
      <c r="JE179" s="58"/>
      <c r="JF179" s="58"/>
      <c r="JG179" s="58"/>
      <c r="JH179" s="58"/>
      <c r="JI179" s="58"/>
      <c r="JJ179" s="58"/>
      <c r="JK179" s="58"/>
      <c r="JL179" s="58"/>
      <c r="JM179" s="58"/>
      <c r="JN179" s="58"/>
      <c r="JO179" s="58"/>
      <c r="JP179" s="58"/>
      <c r="JQ179" s="58"/>
      <c r="JR179" s="58"/>
      <c r="JS179" s="58"/>
      <c r="JT179" s="58"/>
      <c r="JU179" s="58"/>
      <c r="JV179" s="58"/>
      <c r="JW179" s="58"/>
      <c r="JX179" s="58"/>
      <c r="JY179" s="58"/>
      <c r="JZ179" s="58"/>
      <c r="KA179" s="58"/>
      <c r="KB179" s="58"/>
      <c r="KC179" s="58"/>
      <c r="KD179" s="58"/>
      <c r="KE179" s="58"/>
      <c r="KF179" s="58"/>
      <c r="KG179" s="58"/>
      <c r="KH179" s="58"/>
      <c r="KI179" s="58"/>
      <c r="KJ179" s="58"/>
      <c r="KK179" s="58"/>
      <c r="KL179" s="58"/>
      <c r="KM179" s="58"/>
      <c r="KN179" s="58"/>
      <c r="KO179" s="58"/>
      <c r="KP179" s="58"/>
      <c r="KQ179" s="58"/>
      <c r="KR179" s="58"/>
      <c r="KS179" s="58"/>
      <c r="KT179" s="58"/>
      <c r="KU179" s="58"/>
      <c r="KV179" s="58"/>
      <c r="KW179" s="58"/>
      <c r="KX179" s="58"/>
      <c r="KY179" s="58"/>
      <c r="KZ179" s="58"/>
      <c r="LA179" s="58"/>
      <c r="LB179" s="58"/>
      <c r="LC179" s="58"/>
      <c r="LD179" s="58"/>
    </row>
    <row r="180" spans="1:316" x14ac:dyDescent="0.2">
      <c r="A180" s="143" t="s">
        <v>194</v>
      </c>
      <c r="B180" s="144" t="s">
        <v>291</v>
      </c>
      <c r="C180" s="119">
        <v>3</v>
      </c>
      <c r="D180" s="120" t="s">
        <v>7</v>
      </c>
      <c r="E180" s="146">
        <v>1360</v>
      </c>
      <c r="F180" s="147">
        <f t="shared" si="38"/>
        <v>4080</v>
      </c>
      <c r="G180" s="239"/>
      <c r="H180" s="262">
        <f t="shared" si="32"/>
        <v>3098.6666666666665</v>
      </c>
      <c r="I180" s="262">
        <f t="shared" si="30"/>
        <v>900</v>
      </c>
      <c r="J180" s="262">
        <f t="shared" si="31"/>
        <v>6300</v>
      </c>
      <c r="K180" s="180">
        <v>2000</v>
      </c>
      <c r="L180" s="197">
        <v>6000</v>
      </c>
      <c r="M180" s="208">
        <v>1700</v>
      </c>
      <c r="N180" s="201">
        <v>5100</v>
      </c>
      <c r="O180" s="212">
        <v>2100</v>
      </c>
      <c r="P180" s="201">
        <v>6300</v>
      </c>
      <c r="Q180" s="212">
        <v>1544</v>
      </c>
      <c r="R180" s="201">
        <v>4632</v>
      </c>
      <c r="S180" s="212">
        <v>300</v>
      </c>
      <c r="T180" s="201">
        <v>900</v>
      </c>
      <c r="U180" s="212">
        <v>2000</v>
      </c>
      <c r="V180" s="201">
        <v>6000</v>
      </c>
      <c r="W180" s="212">
        <v>1100</v>
      </c>
      <c r="X180" s="201">
        <v>3300</v>
      </c>
      <c r="Y180" s="212">
        <v>1200</v>
      </c>
      <c r="Z180" s="201">
        <v>3600</v>
      </c>
      <c r="AA180" s="126">
        <v>2000</v>
      </c>
      <c r="AB180" s="157">
        <v>6000</v>
      </c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8"/>
      <c r="HL180" s="58"/>
      <c r="HM180" s="58"/>
      <c r="HN180" s="58"/>
      <c r="HO180" s="58"/>
      <c r="HP180" s="58"/>
      <c r="HQ180" s="58"/>
      <c r="HR180" s="58"/>
      <c r="HS180" s="58"/>
      <c r="HT180" s="58"/>
      <c r="HU180" s="58"/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8"/>
      <c r="II180" s="58"/>
      <c r="IJ180" s="58"/>
      <c r="IK180" s="58"/>
      <c r="IL180" s="58"/>
      <c r="IM180" s="58"/>
      <c r="IN180" s="58"/>
      <c r="IO180" s="58"/>
      <c r="IP180" s="58"/>
      <c r="IQ180" s="58"/>
      <c r="IR180" s="58"/>
      <c r="IS180" s="58"/>
      <c r="IT180" s="58"/>
      <c r="IU180" s="58"/>
      <c r="IV180" s="58"/>
      <c r="IW180" s="58"/>
      <c r="IX180" s="58"/>
      <c r="IY180" s="58"/>
      <c r="IZ180" s="58"/>
      <c r="JA180" s="58"/>
      <c r="JB180" s="58"/>
      <c r="JC180" s="58"/>
      <c r="JD180" s="58"/>
      <c r="JE180" s="58"/>
      <c r="JF180" s="58"/>
      <c r="JG180" s="58"/>
      <c r="JH180" s="58"/>
      <c r="JI180" s="58"/>
      <c r="JJ180" s="58"/>
      <c r="JK180" s="58"/>
      <c r="JL180" s="58"/>
      <c r="JM180" s="58"/>
      <c r="JN180" s="58"/>
      <c r="JO180" s="58"/>
      <c r="JP180" s="58"/>
      <c r="JQ180" s="58"/>
      <c r="JR180" s="58"/>
      <c r="JS180" s="58"/>
      <c r="JT180" s="58"/>
      <c r="JU180" s="58"/>
      <c r="JV180" s="58"/>
      <c r="JW180" s="58"/>
      <c r="JX180" s="58"/>
      <c r="JY180" s="58"/>
      <c r="JZ180" s="58"/>
      <c r="KA180" s="58"/>
      <c r="KB180" s="58"/>
      <c r="KC180" s="58"/>
      <c r="KD180" s="58"/>
      <c r="KE180" s="58"/>
      <c r="KF180" s="58"/>
      <c r="KG180" s="58"/>
      <c r="KH180" s="58"/>
      <c r="KI180" s="58"/>
      <c r="KJ180" s="58"/>
      <c r="KK180" s="58"/>
      <c r="KL180" s="58"/>
      <c r="KM180" s="58"/>
      <c r="KN180" s="58"/>
      <c r="KO180" s="58"/>
      <c r="KP180" s="58"/>
      <c r="KQ180" s="58"/>
      <c r="KR180" s="58"/>
      <c r="KS180" s="58"/>
      <c r="KT180" s="58"/>
      <c r="KU180" s="58"/>
      <c r="KV180" s="58"/>
      <c r="KW180" s="58"/>
      <c r="KX180" s="58"/>
      <c r="KY180" s="58"/>
      <c r="KZ180" s="58"/>
      <c r="LA180" s="58"/>
      <c r="LB180" s="58"/>
      <c r="LC180" s="58"/>
      <c r="LD180" s="58"/>
    </row>
    <row r="181" spans="1:316" x14ac:dyDescent="0.2">
      <c r="A181" s="143" t="s">
        <v>195</v>
      </c>
      <c r="B181" s="144" t="s">
        <v>292</v>
      </c>
      <c r="C181" s="119">
        <v>12</v>
      </c>
      <c r="D181" s="120" t="s">
        <v>7</v>
      </c>
      <c r="E181" s="146">
        <v>1360</v>
      </c>
      <c r="F181" s="147">
        <f t="shared" si="38"/>
        <v>16320</v>
      </c>
      <c r="G181" s="239"/>
      <c r="H181" s="262">
        <f t="shared" si="32"/>
        <v>15495.277777777777</v>
      </c>
      <c r="I181" s="262">
        <f t="shared" si="30"/>
        <v>12060</v>
      </c>
      <c r="J181" s="262">
        <f t="shared" si="31"/>
        <v>48000</v>
      </c>
      <c r="K181" s="180">
        <v>2500</v>
      </c>
      <c r="L181" s="197">
        <v>30000</v>
      </c>
      <c r="M181" s="208">
        <v>3350</v>
      </c>
      <c r="N181" s="201">
        <v>40200</v>
      </c>
      <c r="O181" s="212">
        <v>3200</v>
      </c>
      <c r="P181" s="201">
        <v>38400</v>
      </c>
      <c r="Q181" s="212">
        <v>1005</v>
      </c>
      <c r="R181" s="201">
        <v>12060</v>
      </c>
      <c r="S181" s="212">
        <v>1500</v>
      </c>
      <c r="T181" s="201">
        <v>18000</v>
      </c>
      <c r="U181" s="212">
        <v>2800</v>
      </c>
      <c r="V181" s="201">
        <v>33600</v>
      </c>
      <c r="W181" s="212">
        <v>1100</v>
      </c>
      <c r="X181" s="201">
        <v>13200</v>
      </c>
      <c r="Y181" s="212">
        <v>4000</v>
      </c>
      <c r="Z181" s="201">
        <v>48000</v>
      </c>
      <c r="AA181" s="126">
        <v>2000</v>
      </c>
      <c r="AB181" s="157">
        <v>24000</v>
      </c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8"/>
      <c r="HU181" s="58"/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8"/>
      <c r="II181" s="58"/>
      <c r="IJ181" s="58"/>
      <c r="IK181" s="58"/>
      <c r="IL181" s="58"/>
      <c r="IM181" s="58"/>
      <c r="IN181" s="58"/>
      <c r="IO181" s="58"/>
      <c r="IP181" s="58"/>
      <c r="IQ181" s="58"/>
      <c r="IR181" s="58"/>
      <c r="IS181" s="58"/>
      <c r="IT181" s="58"/>
      <c r="IU181" s="58"/>
      <c r="IV181" s="58"/>
      <c r="IW181" s="58"/>
      <c r="IX181" s="58"/>
      <c r="IY181" s="58"/>
      <c r="IZ181" s="58"/>
      <c r="JA181" s="58"/>
      <c r="JB181" s="58"/>
      <c r="JC181" s="58"/>
      <c r="JD181" s="58"/>
      <c r="JE181" s="58"/>
      <c r="JF181" s="58"/>
      <c r="JG181" s="58"/>
      <c r="JH181" s="58"/>
      <c r="JI181" s="58"/>
      <c r="JJ181" s="58"/>
      <c r="JK181" s="58"/>
      <c r="JL181" s="58"/>
      <c r="JM181" s="58"/>
      <c r="JN181" s="58"/>
      <c r="JO181" s="58"/>
      <c r="JP181" s="58"/>
      <c r="JQ181" s="58"/>
      <c r="JR181" s="58"/>
      <c r="JS181" s="58"/>
      <c r="JT181" s="58"/>
      <c r="JU181" s="58"/>
      <c r="JV181" s="58"/>
      <c r="JW181" s="58"/>
      <c r="JX181" s="58"/>
      <c r="JY181" s="58"/>
      <c r="JZ181" s="58"/>
      <c r="KA181" s="58"/>
      <c r="KB181" s="58"/>
      <c r="KC181" s="58"/>
      <c r="KD181" s="58"/>
      <c r="KE181" s="58"/>
      <c r="KF181" s="58"/>
      <c r="KG181" s="58"/>
      <c r="KH181" s="58"/>
      <c r="KI181" s="58"/>
      <c r="KJ181" s="58"/>
      <c r="KK181" s="58"/>
      <c r="KL181" s="58"/>
      <c r="KM181" s="58"/>
      <c r="KN181" s="58"/>
      <c r="KO181" s="58"/>
      <c r="KP181" s="58"/>
      <c r="KQ181" s="58"/>
      <c r="KR181" s="58"/>
      <c r="KS181" s="58"/>
      <c r="KT181" s="58"/>
      <c r="KU181" s="58"/>
      <c r="KV181" s="58"/>
      <c r="KW181" s="58"/>
      <c r="KX181" s="58"/>
      <c r="KY181" s="58"/>
      <c r="KZ181" s="58"/>
      <c r="LA181" s="58"/>
      <c r="LB181" s="58"/>
      <c r="LC181" s="58"/>
      <c r="LD181" s="58"/>
    </row>
    <row r="182" spans="1:316" ht="12.75" customHeight="1" x14ac:dyDescent="0.2">
      <c r="A182" s="143" t="s">
        <v>196</v>
      </c>
      <c r="B182" s="144" t="s">
        <v>293</v>
      </c>
      <c r="C182" s="119">
        <v>1</v>
      </c>
      <c r="D182" s="120" t="s">
        <v>8</v>
      </c>
      <c r="E182" s="146">
        <v>15000</v>
      </c>
      <c r="F182" s="147">
        <f t="shared" si="38"/>
        <v>15000</v>
      </c>
      <c r="G182" s="254"/>
      <c r="H182" s="262">
        <f t="shared" si="32"/>
        <v>6606.666666666667</v>
      </c>
      <c r="I182" s="262">
        <f t="shared" si="30"/>
        <v>2160</v>
      </c>
      <c r="J182" s="262">
        <f t="shared" si="31"/>
        <v>15000</v>
      </c>
      <c r="K182" s="183">
        <v>12500</v>
      </c>
      <c r="L182" s="197">
        <v>12500</v>
      </c>
      <c r="M182" s="208">
        <v>7500</v>
      </c>
      <c r="N182" s="201">
        <v>7500</v>
      </c>
      <c r="O182" s="212">
        <v>2300</v>
      </c>
      <c r="P182" s="201">
        <v>2300</v>
      </c>
      <c r="Q182" s="212">
        <v>2160</v>
      </c>
      <c r="R182" s="201">
        <v>2160</v>
      </c>
      <c r="S182" s="212">
        <v>5000</v>
      </c>
      <c r="T182" s="201">
        <v>5000</v>
      </c>
      <c r="U182" s="212">
        <v>6000</v>
      </c>
      <c r="V182" s="201">
        <v>6000</v>
      </c>
      <c r="W182" s="212">
        <v>4000</v>
      </c>
      <c r="X182" s="201">
        <v>4000</v>
      </c>
      <c r="Y182" s="212">
        <v>5000</v>
      </c>
      <c r="Z182" s="201">
        <v>5000</v>
      </c>
      <c r="AA182" s="126">
        <v>15000</v>
      </c>
      <c r="AB182" s="157">
        <v>15000</v>
      </c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8"/>
      <c r="HL182" s="58"/>
      <c r="HM182" s="58"/>
      <c r="HN182" s="58"/>
      <c r="HO182" s="58"/>
      <c r="HP182" s="58"/>
      <c r="HQ182" s="58"/>
      <c r="HR182" s="58"/>
      <c r="HS182" s="58"/>
      <c r="HT182" s="58"/>
      <c r="HU182" s="58"/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8"/>
      <c r="II182" s="58"/>
      <c r="IJ182" s="58"/>
      <c r="IK182" s="58"/>
      <c r="IL182" s="58"/>
      <c r="IM182" s="58"/>
      <c r="IN182" s="58"/>
      <c r="IO182" s="58"/>
      <c r="IP182" s="58"/>
      <c r="IQ182" s="58"/>
      <c r="IR182" s="58"/>
      <c r="IS182" s="58"/>
      <c r="IT182" s="58"/>
      <c r="IU182" s="58"/>
      <c r="IV182" s="58"/>
      <c r="IW182" s="58"/>
      <c r="IX182" s="58"/>
      <c r="IY182" s="58"/>
      <c r="IZ182" s="58"/>
      <c r="JA182" s="58"/>
      <c r="JB182" s="58"/>
      <c r="JC182" s="58"/>
      <c r="JD182" s="58"/>
      <c r="JE182" s="58"/>
      <c r="JF182" s="58"/>
      <c r="JG182" s="58"/>
      <c r="JH182" s="58"/>
      <c r="JI182" s="58"/>
      <c r="JJ182" s="58"/>
      <c r="JK182" s="58"/>
      <c r="JL182" s="58"/>
      <c r="JM182" s="58"/>
      <c r="JN182" s="58"/>
      <c r="JO182" s="58"/>
      <c r="JP182" s="58"/>
      <c r="JQ182" s="58"/>
      <c r="JR182" s="58"/>
      <c r="JS182" s="58"/>
      <c r="JT182" s="58"/>
      <c r="JU182" s="58"/>
      <c r="JV182" s="58"/>
      <c r="JW182" s="58"/>
      <c r="JX182" s="58"/>
      <c r="JY182" s="58"/>
      <c r="JZ182" s="58"/>
      <c r="KA182" s="58"/>
      <c r="KB182" s="58"/>
      <c r="KC182" s="58"/>
      <c r="KD182" s="58"/>
      <c r="KE182" s="58"/>
      <c r="KF182" s="58"/>
      <c r="KG182" s="58"/>
      <c r="KH182" s="58"/>
      <c r="KI182" s="58"/>
      <c r="KJ182" s="58"/>
      <c r="KK182" s="58"/>
      <c r="KL182" s="58"/>
      <c r="KM182" s="58"/>
      <c r="KN182" s="58"/>
      <c r="KO182" s="58"/>
      <c r="KP182" s="58"/>
      <c r="KQ182" s="58"/>
      <c r="KR182" s="58"/>
      <c r="KS182" s="58"/>
      <c r="KT182" s="58"/>
      <c r="KU182" s="58"/>
      <c r="KV182" s="58"/>
      <c r="KW182" s="58"/>
      <c r="KX182" s="58"/>
      <c r="KY182" s="58"/>
      <c r="KZ182" s="58"/>
      <c r="LA182" s="58"/>
      <c r="LB182" s="58"/>
      <c r="LC182" s="58"/>
      <c r="LD182" s="58"/>
    </row>
    <row r="183" spans="1:316" s="63" customFormat="1" ht="12.75" customHeight="1" x14ac:dyDescent="0.2">
      <c r="A183" s="134" t="s">
        <v>198</v>
      </c>
      <c r="B183" s="32" t="s">
        <v>295</v>
      </c>
      <c r="C183" s="65">
        <v>24</v>
      </c>
      <c r="D183" s="64" t="s">
        <v>7</v>
      </c>
      <c r="E183" s="81">
        <v>1360</v>
      </c>
      <c r="F183" s="79">
        <f>C183*E183</f>
        <v>32640</v>
      </c>
      <c r="G183" s="254"/>
      <c r="H183" s="262">
        <f t="shared" si="32"/>
        <v>18618.055555555555</v>
      </c>
      <c r="I183" s="262">
        <f t="shared" si="30"/>
        <v>24000</v>
      </c>
      <c r="J183" s="262">
        <f t="shared" si="31"/>
        <v>62400</v>
      </c>
      <c r="K183" s="183">
        <v>1600</v>
      </c>
      <c r="L183" s="197">
        <v>38400</v>
      </c>
      <c r="M183" s="208">
        <v>1300</v>
      </c>
      <c r="N183" s="201">
        <v>31200</v>
      </c>
      <c r="O183" s="212">
        <v>2200</v>
      </c>
      <c r="P183" s="201">
        <v>52800</v>
      </c>
      <c r="Q183" s="212">
        <v>1005</v>
      </c>
      <c r="R183" s="201">
        <v>24120</v>
      </c>
      <c r="S183" s="212">
        <v>1100</v>
      </c>
      <c r="T183" s="201">
        <v>26400</v>
      </c>
      <c r="U183" s="212">
        <v>2600</v>
      </c>
      <c r="V183" s="201">
        <v>62400</v>
      </c>
      <c r="W183" s="212">
        <v>1000</v>
      </c>
      <c r="X183" s="201">
        <v>24000</v>
      </c>
      <c r="Y183" s="212">
        <v>1400</v>
      </c>
      <c r="Z183" s="201">
        <v>33600</v>
      </c>
      <c r="AA183" s="126">
        <v>1200</v>
      </c>
      <c r="AB183" s="157">
        <v>28800</v>
      </c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8"/>
      <c r="HQ183" s="58"/>
      <c r="HR183" s="58"/>
      <c r="HS183" s="58"/>
      <c r="HT183" s="58"/>
      <c r="HU183" s="58"/>
      <c r="HV183" s="58"/>
      <c r="HW183" s="58"/>
      <c r="HX183" s="58"/>
      <c r="HY183" s="58"/>
      <c r="HZ183" s="58"/>
      <c r="IA183" s="58"/>
      <c r="IB183" s="58"/>
      <c r="IC183" s="58"/>
      <c r="ID183" s="58"/>
      <c r="IE183" s="58"/>
      <c r="IF183" s="58"/>
      <c r="IG183" s="58"/>
      <c r="IH183" s="58"/>
      <c r="II183" s="58"/>
      <c r="IJ183" s="58"/>
      <c r="IK183" s="58"/>
      <c r="IL183" s="58"/>
      <c r="IM183" s="58"/>
      <c r="IN183" s="58"/>
      <c r="IO183" s="58"/>
      <c r="IP183" s="58"/>
      <c r="IQ183" s="58"/>
      <c r="IR183" s="58"/>
      <c r="IS183" s="58"/>
      <c r="IT183" s="58"/>
      <c r="IU183" s="58"/>
      <c r="IV183" s="58"/>
      <c r="IW183" s="58"/>
      <c r="IX183" s="58"/>
      <c r="IY183" s="58"/>
      <c r="IZ183" s="58"/>
      <c r="JA183" s="58"/>
      <c r="JB183" s="58"/>
      <c r="JC183" s="58"/>
      <c r="JD183" s="58"/>
      <c r="JE183" s="58"/>
      <c r="JF183" s="58"/>
      <c r="JG183" s="58"/>
      <c r="JH183" s="58"/>
      <c r="JI183" s="58"/>
      <c r="JJ183" s="58"/>
      <c r="JK183" s="58"/>
      <c r="JL183" s="58"/>
      <c r="JM183" s="58"/>
      <c r="JN183" s="58"/>
      <c r="JO183" s="58"/>
      <c r="JP183" s="58"/>
      <c r="JQ183" s="58"/>
      <c r="JR183" s="58"/>
      <c r="JS183" s="58"/>
      <c r="JT183" s="58"/>
      <c r="JU183" s="58"/>
      <c r="JV183" s="58"/>
      <c r="JW183" s="58"/>
      <c r="JX183" s="58"/>
      <c r="JY183" s="58"/>
      <c r="JZ183" s="58"/>
      <c r="KA183" s="58"/>
      <c r="KB183" s="58"/>
      <c r="KC183" s="58"/>
      <c r="KD183" s="58"/>
      <c r="KE183" s="58"/>
      <c r="KF183" s="58"/>
      <c r="KG183" s="58"/>
      <c r="KH183" s="58"/>
      <c r="KI183" s="58"/>
      <c r="KJ183" s="58"/>
      <c r="KK183" s="58"/>
      <c r="KL183" s="58"/>
      <c r="KM183" s="58"/>
      <c r="KN183" s="58"/>
      <c r="KO183" s="58"/>
      <c r="KP183" s="58"/>
      <c r="KQ183" s="58"/>
      <c r="KR183" s="58"/>
      <c r="KS183" s="58"/>
      <c r="KT183" s="58"/>
      <c r="KU183" s="58"/>
      <c r="KV183" s="58"/>
      <c r="KW183" s="58"/>
      <c r="KX183" s="58"/>
      <c r="KY183" s="58"/>
      <c r="KZ183" s="58"/>
      <c r="LA183" s="58"/>
      <c r="LB183" s="58"/>
      <c r="LC183" s="58"/>
      <c r="LD183" s="58"/>
    </row>
    <row r="184" spans="1:316" customFormat="1" x14ac:dyDescent="0.2">
      <c r="A184" s="134" t="s">
        <v>199</v>
      </c>
      <c r="B184" s="32" t="s">
        <v>330</v>
      </c>
      <c r="C184" s="65">
        <v>9</v>
      </c>
      <c r="D184" s="64" t="s">
        <v>7</v>
      </c>
      <c r="E184" s="81">
        <v>1360</v>
      </c>
      <c r="F184" s="79">
        <f t="shared" ref="F184:F186" si="39">C184*E184</f>
        <v>12240</v>
      </c>
      <c r="G184" s="241"/>
      <c r="H184" s="262">
        <f t="shared" si="32"/>
        <v>7225</v>
      </c>
      <c r="I184" s="262">
        <f t="shared" si="30"/>
        <v>8100</v>
      </c>
      <c r="J184" s="262">
        <f t="shared" si="31"/>
        <v>23850</v>
      </c>
      <c r="K184" s="183">
        <v>1500</v>
      </c>
      <c r="L184" s="197">
        <v>13500</v>
      </c>
      <c r="M184" s="208">
        <v>1350</v>
      </c>
      <c r="N184" s="201">
        <v>12150</v>
      </c>
      <c r="O184" s="212">
        <v>2650</v>
      </c>
      <c r="P184" s="201">
        <v>23850</v>
      </c>
      <c r="Q184" s="212">
        <v>1005</v>
      </c>
      <c r="R184" s="201">
        <v>9045</v>
      </c>
      <c r="S184" s="212">
        <v>1600</v>
      </c>
      <c r="T184" s="201">
        <v>14400</v>
      </c>
      <c r="U184" s="212">
        <v>1200</v>
      </c>
      <c r="V184" s="201">
        <v>10800</v>
      </c>
      <c r="W184" s="212">
        <v>900</v>
      </c>
      <c r="X184" s="201">
        <v>8100</v>
      </c>
      <c r="Y184" s="212">
        <v>1500</v>
      </c>
      <c r="Z184" s="201">
        <v>13500</v>
      </c>
      <c r="AA184" s="126">
        <v>1300</v>
      </c>
      <c r="AB184" s="157">
        <v>11700</v>
      </c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  <c r="IV184" s="45"/>
      <c r="IW184" s="45"/>
      <c r="IX184" s="45"/>
      <c r="IY184" s="45"/>
      <c r="IZ184" s="45"/>
      <c r="JA184" s="45"/>
      <c r="JB184" s="45"/>
      <c r="JC184" s="45"/>
      <c r="JD184" s="45"/>
      <c r="JE184" s="45"/>
      <c r="JF184" s="45"/>
      <c r="JG184" s="45"/>
      <c r="JH184" s="45"/>
      <c r="JI184" s="45"/>
      <c r="JJ184" s="45"/>
      <c r="JK184" s="45"/>
      <c r="JL184" s="45"/>
      <c r="JM184" s="45"/>
      <c r="JN184" s="45"/>
      <c r="JO184" s="45"/>
      <c r="JP184" s="45"/>
      <c r="JQ184" s="45"/>
      <c r="JR184" s="45"/>
      <c r="JS184" s="45"/>
      <c r="JT184" s="45"/>
      <c r="JU184" s="45"/>
      <c r="JV184" s="45"/>
      <c r="JW184" s="45"/>
      <c r="JX184" s="45"/>
      <c r="JY184" s="45"/>
      <c r="JZ184" s="45"/>
      <c r="KA184" s="45"/>
      <c r="KB184" s="45"/>
      <c r="KC184" s="45"/>
      <c r="KD184" s="45"/>
      <c r="KE184" s="45"/>
      <c r="KF184" s="45"/>
      <c r="KG184" s="45"/>
      <c r="KH184" s="45"/>
      <c r="KI184" s="45"/>
      <c r="KJ184" s="45"/>
      <c r="KK184" s="45"/>
      <c r="KL184" s="45"/>
      <c r="KM184" s="45"/>
      <c r="KN184" s="45"/>
      <c r="KO184" s="45"/>
      <c r="KP184" s="45"/>
      <c r="KQ184" s="45"/>
      <c r="KR184" s="45"/>
      <c r="KS184" s="45"/>
      <c r="KT184" s="45"/>
      <c r="KU184" s="45"/>
      <c r="KV184" s="45"/>
      <c r="KW184" s="45"/>
      <c r="KX184" s="45"/>
      <c r="KY184" s="45"/>
      <c r="KZ184" s="45"/>
      <c r="LA184" s="45"/>
      <c r="LB184" s="45"/>
      <c r="LC184" s="45"/>
      <c r="LD184" s="45"/>
    </row>
    <row r="185" spans="1:316" customFormat="1" x14ac:dyDescent="0.2">
      <c r="A185" s="134" t="s">
        <v>200</v>
      </c>
      <c r="B185" s="32" t="s">
        <v>327</v>
      </c>
      <c r="C185" s="65">
        <v>8</v>
      </c>
      <c r="D185" s="64" t="s">
        <v>7</v>
      </c>
      <c r="E185" s="81">
        <v>1360</v>
      </c>
      <c r="F185" s="79">
        <f t="shared" si="39"/>
        <v>10880</v>
      </c>
      <c r="G185" s="241"/>
      <c r="H185" s="262">
        <f t="shared" si="32"/>
        <v>6727.625</v>
      </c>
      <c r="I185" s="262">
        <f t="shared" si="30"/>
        <v>7200</v>
      </c>
      <c r="J185" s="262">
        <f t="shared" si="31"/>
        <v>19200</v>
      </c>
      <c r="K185" s="183">
        <v>2000</v>
      </c>
      <c r="L185" s="197">
        <v>16000</v>
      </c>
      <c r="M185" s="208">
        <v>1450</v>
      </c>
      <c r="N185" s="201">
        <v>11600</v>
      </c>
      <c r="O185" s="212">
        <v>2400</v>
      </c>
      <c r="P185" s="201">
        <v>19200</v>
      </c>
      <c r="Q185" s="212">
        <v>1005.25</v>
      </c>
      <c r="R185" s="201">
        <v>8042</v>
      </c>
      <c r="S185" s="212">
        <v>1600</v>
      </c>
      <c r="T185" s="201">
        <v>12800</v>
      </c>
      <c r="U185" s="212">
        <v>1200</v>
      </c>
      <c r="V185" s="201">
        <v>9600</v>
      </c>
      <c r="W185" s="212">
        <v>900</v>
      </c>
      <c r="X185" s="201">
        <v>7200</v>
      </c>
      <c r="Y185" s="212">
        <v>1500</v>
      </c>
      <c r="Z185" s="201">
        <v>12000</v>
      </c>
      <c r="AA185" s="126">
        <v>1400</v>
      </c>
      <c r="AB185" s="157">
        <v>11200</v>
      </c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  <c r="IV185" s="45"/>
      <c r="IW185" s="45"/>
      <c r="IX185" s="45"/>
      <c r="IY185" s="45"/>
      <c r="IZ185" s="45"/>
      <c r="JA185" s="45"/>
      <c r="JB185" s="45"/>
      <c r="JC185" s="45"/>
      <c r="JD185" s="45"/>
      <c r="JE185" s="45"/>
      <c r="JF185" s="45"/>
      <c r="JG185" s="45"/>
      <c r="JH185" s="45"/>
      <c r="JI185" s="45"/>
      <c r="JJ185" s="45"/>
      <c r="JK185" s="45"/>
      <c r="JL185" s="45"/>
      <c r="JM185" s="45"/>
      <c r="JN185" s="45"/>
      <c r="JO185" s="45"/>
      <c r="JP185" s="45"/>
      <c r="JQ185" s="45"/>
      <c r="JR185" s="45"/>
      <c r="JS185" s="45"/>
      <c r="JT185" s="45"/>
      <c r="JU185" s="45"/>
      <c r="JV185" s="45"/>
      <c r="JW185" s="45"/>
      <c r="JX185" s="45"/>
      <c r="JY185" s="45"/>
      <c r="JZ185" s="45"/>
      <c r="KA185" s="45"/>
      <c r="KB185" s="45"/>
      <c r="KC185" s="45"/>
      <c r="KD185" s="45"/>
      <c r="KE185" s="45"/>
      <c r="KF185" s="45"/>
      <c r="KG185" s="45"/>
      <c r="KH185" s="45"/>
      <c r="KI185" s="45"/>
      <c r="KJ185" s="45"/>
      <c r="KK185" s="45"/>
      <c r="KL185" s="45"/>
      <c r="KM185" s="45"/>
      <c r="KN185" s="45"/>
      <c r="KO185" s="45"/>
      <c r="KP185" s="45"/>
      <c r="KQ185" s="45"/>
      <c r="KR185" s="45"/>
      <c r="KS185" s="45"/>
      <c r="KT185" s="45"/>
      <c r="KU185" s="45"/>
      <c r="KV185" s="45"/>
      <c r="KW185" s="45"/>
      <c r="KX185" s="45"/>
      <c r="KY185" s="45"/>
      <c r="KZ185" s="45"/>
      <c r="LA185" s="45"/>
      <c r="LB185" s="45"/>
      <c r="LC185" s="45"/>
      <c r="LD185" s="45"/>
    </row>
    <row r="186" spans="1:316" customFormat="1" x14ac:dyDescent="0.2">
      <c r="A186" s="134" t="s">
        <v>201</v>
      </c>
      <c r="B186" s="32" t="s">
        <v>294</v>
      </c>
      <c r="C186" s="65">
        <v>54</v>
      </c>
      <c r="D186" s="64" t="s">
        <v>4</v>
      </c>
      <c r="E186" s="81">
        <v>45</v>
      </c>
      <c r="F186" s="79">
        <f t="shared" si="39"/>
        <v>2430</v>
      </c>
      <c r="G186" s="241"/>
      <c r="H186" s="262">
        <f t="shared" si="32"/>
        <v>1909.7222222222222</v>
      </c>
      <c r="I186" s="262">
        <f t="shared" si="30"/>
        <v>648</v>
      </c>
      <c r="J186" s="262">
        <f t="shared" si="31"/>
        <v>6480</v>
      </c>
      <c r="K186" s="183">
        <v>65</v>
      </c>
      <c r="L186" s="197">
        <v>3510</v>
      </c>
      <c r="M186" s="208">
        <v>45</v>
      </c>
      <c r="N186" s="201">
        <v>2430</v>
      </c>
      <c r="O186" s="212">
        <v>120</v>
      </c>
      <c r="P186" s="201">
        <v>6480</v>
      </c>
      <c r="Q186" s="212">
        <v>108</v>
      </c>
      <c r="R186" s="201">
        <v>5832</v>
      </c>
      <c r="S186" s="212">
        <v>65</v>
      </c>
      <c r="T186" s="201">
        <v>3510</v>
      </c>
      <c r="U186" s="212">
        <v>60</v>
      </c>
      <c r="V186" s="201">
        <v>3240</v>
      </c>
      <c r="W186" s="212">
        <v>50</v>
      </c>
      <c r="X186" s="201">
        <v>2700</v>
      </c>
      <c r="Y186" s="212">
        <v>12</v>
      </c>
      <c r="Z186" s="201">
        <v>648</v>
      </c>
      <c r="AA186" s="126">
        <v>100</v>
      </c>
      <c r="AB186" s="157">
        <v>5400</v>
      </c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  <c r="IV186" s="45"/>
      <c r="IW186" s="45"/>
      <c r="IX186" s="45"/>
      <c r="IY186" s="45"/>
      <c r="IZ186" s="45"/>
      <c r="JA186" s="45"/>
      <c r="JB186" s="45"/>
      <c r="JC186" s="45"/>
      <c r="JD186" s="45"/>
      <c r="JE186" s="45"/>
      <c r="JF186" s="45"/>
      <c r="JG186" s="45"/>
      <c r="JH186" s="45"/>
      <c r="JI186" s="45"/>
      <c r="JJ186" s="45"/>
      <c r="JK186" s="45"/>
      <c r="JL186" s="45"/>
      <c r="JM186" s="45"/>
      <c r="JN186" s="45"/>
      <c r="JO186" s="45"/>
      <c r="JP186" s="45"/>
      <c r="JQ186" s="45"/>
      <c r="JR186" s="45"/>
      <c r="JS186" s="45"/>
      <c r="JT186" s="45"/>
      <c r="JU186" s="45"/>
      <c r="JV186" s="45"/>
      <c r="JW186" s="45"/>
      <c r="JX186" s="45"/>
      <c r="JY186" s="45"/>
      <c r="JZ186" s="45"/>
      <c r="KA186" s="45"/>
      <c r="KB186" s="45"/>
      <c r="KC186" s="45"/>
      <c r="KD186" s="45"/>
      <c r="KE186" s="45"/>
      <c r="KF186" s="45"/>
      <c r="KG186" s="45"/>
      <c r="KH186" s="45"/>
      <c r="KI186" s="45"/>
      <c r="KJ186" s="45"/>
      <c r="KK186" s="45"/>
      <c r="KL186" s="45"/>
      <c r="KM186" s="45"/>
      <c r="KN186" s="45"/>
      <c r="KO186" s="45"/>
      <c r="KP186" s="45"/>
      <c r="KQ186" s="45"/>
      <c r="KR186" s="45"/>
      <c r="KS186" s="45"/>
      <c r="KT186" s="45"/>
      <c r="KU186" s="45"/>
      <c r="KV186" s="45"/>
      <c r="KW186" s="45"/>
      <c r="KX186" s="45"/>
      <c r="KY186" s="45"/>
      <c r="KZ186" s="45"/>
      <c r="LA186" s="45"/>
      <c r="LB186" s="45"/>
      <c r="LC186" s="45"/>
      <c r="LD186" s="45"/>
    </row>
    <row r="187" spans="1:316" s="63" customFormat="1" x14ac:dyDescent="0.2">
      <c r="A187" s="134"/>
      <c r="B187" s="55" t="s">
        <v>202</v>
      </c>
      <c r="C187" s="65"/>
      <c r="D187" s="64"/>
      <c r="E187" s="81"/>
      <c r="F187" s="79"/>
      <c r="G187" s="237">
        <f>SUM(F177:F186)</f>
        <v>644390</v>
      </c>
      <c r="H187" s="262">
        <f t="shared" si="32"/>
        <v>705551</v>
      </c>
      <c r="I187" s="262">
        <f t="shared" si="30"/>
        <v>461500</v>
      </c>
      <c r="J187" s="262">
        <f t="shared" si="31"/>
        <v>1162140</v>
      </c>
      <c r="K187" s="176"/>
      <c r="L187" s="200">
        <f>SUM(L177:L186)</f>
        <v>608660</v>
      </c>
      <c r="M187" s="210"/>
      <c r="N187" s="200">
        <f t="shared" ref="N187:AB187" si="40">SUM(N177:N186)</f>
        <v>762680</v>
      </c>
      <c r="O187" s="210"/>
      <c r="P187" s="199">
        <f t="shared" si="40"/>
        <v>747220</v>
      </c>
      <c r="Q187" s="210"/>
      <c r="R187" s="200">
        <f t="shared" si="40"/>
        <v>624301</v>
      </c>
      <c r="S187" s="210"/>
      <c r="T187" s="200">
        <f t="shared" si="40"/>
        <v>504010</v>
      </c>
      <c r="U187" s="210"/>
      <c r="V187" s="199">
        <f t="shared" si="40"/>
        <v>1162140</v>
      </c>
      <c r="W187" s="210"/>
      <c r="X187" s="200">
        <f t="shared" si="40"/>
        <v>461500</v>
      </c>
      <c r="Y187" s="210"/>
      <c r="Z187" s="199">
        <f t="shared" si="40"/>
        <v>845348</v>
      </c>
      <c r="AA187" s="127"/>
      <c r="AB187" s="159">
        <f t="shared" si="40"/>
        <v>634100</v>
      </c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  <c r="GA187" s="58"/>
      <c r="GB187" s="58"/>
      <c r="GC187" s="58"/>
      <c r="GD187" s="58"/>
      <c r="GE187" s="58"/>
      <c r="GF187" s="58"/>
      <c r="GG187" s="58"/>
      <c r="GH187" s="58"/>
      <c r="GI187" s="58"/>
      <c r="GJ187" s="58"/>
      <c r="GK187" s="58"/>
      <c r="GL187" s="58"/>
      <c r="GM187" s="58"/>
      <c r="GN187" s="58"/>
      <c r="GO187" s="58"/>
      <c r="GP187" s="58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  <c r="HH187" s="58"/>
      <c r="HI187" s="58"/>
      <c r="HJ187" s="58"/>
      <c r="HK187" s="58"/>
      <c r="HL187" s="58"/>
      <c r="HM187" s="58"/>
      <c r="HN187" s="58"/>
      <c r="HO187" s="58"/>
      <c r="HP187" s="58"/>
      <c r="HQ187" s="58"/>
      <c r="HR187" s="58"/>
      <c r="HS187" s="58"/>
      <c r="HT187" s="58"/>
      <c r="HU187" s="58"/>
      <c r="HV187" s="58"/>
      <c r="HW187" s="58"/>
      <c r="HX187" s="58"/>
      <c r="HY187" s="58"/>
      <c r="HZ187" s="58"/>
      <c r="IA187" s="58"/>
      <c r="IB187" s="58"/>
      <c r="IC187" s="58"/>
      <c r="ID187" s="58"/>
      <c r="IE187" s="58"/>
      <c r="IF187" s="58"/>
      <c r="IG187" s="58"/>
      <c r="IH187" s="58"/>
      <c r="II187" s="58"/>
      <c r="IJ187" s="58"/>
      <c r="IK187" s="58"/>
      <c r="IL187" s="58"/>
      <c r="IM187" s="58"/>
      <c r="IN187" s="58"/>
      <c r="IO187" s="58"/>
      <c r="IP187" s="58"/>
      <c r="IQ187" s="58"/>
      <c r="IR187" s="58"/>
      <c r="IS187" s="58"/>
      <c r="IT187" s="58"/>
      <c r="IU187" s="58"/>
      <c r="IV187" s="58"/>
      <c r="IW187" s="58"/>
      <c r="IX187" s="58"/>
      <c r="IY187" s="58"/>
      <c r="IZ187" s="58"/>
      <c r="JA187" s="58"/>
      <c r="JB187" s="58"/>
      <c r="JC187" s="58"/>
      <c r="JD187" s="58"/>
      <c r="JE187" s="58"/>
      <c r="JF187" s="58"/>
      <c r="JG187" s="58"/>
      <c r="JH187" s="58"/>
      <c r="JI187" s="58"/>
      <c r="JJ187" s="58"/>
      <c r="JK187" s="58"/>
      <c r="JL187" s="58"/>
      <c r="JM187" s="58"/>
      <c r="JN187" s="58"/>
      <c r="JO187" s="58"/>
      <c r="JP187" s="58"/>
      <c r="JQ187" s="58"/>
      <c r="JR187" s="58"/>
      <c r="JS187" s="58"/>
      <c r="JT187" s="58"/>
      <c r="JU187" s="58"/>
      <c r="JV187" s="58"/>
      <c r="JW187" s="58"/>
      <c r="JX187" s="58"/>
      <c r="JY187" s="58"/>
      <c r="JZ187" s="58"/>
      <c r="KA187" s="58"/>
      <c r="KB187" s="58"/>
      <c r="KC187" s="58"/>
      <c r="KD187" s="58"/>
      <c r="KE187" s="58"/>
      <c r="KF187" s="58"/>
      <c r="KG187" s="58"/>
      <c r="KH187" s="58"/>
      <c r="KI187" s="58"/>
      <c r="KJ187" s="58"/>
      <c r="KK187" s="58"/>
      <c r="KL187" s="58"/>
      <c r="KM187" s="58"/>
      <c r="KN187" s="58"/>
      <c r="KO187" s="58"/>
      <c r="KP187" s="58"/>
      <c r="KQ187" s="58"/>
      <c r="KR187" s="58"/>
      <c r="KS187" s="58"/>
      <c r="KT187" s="58"/>
      <c r="KU187" s="58"/>
      <c r="KV187" s="58"/>
      <c r="KW187" s="58"/>
      <c r="KX187" s="58"/>
      <c r="KY187" s="58"/>
      <c r="KZ187" s="58"/>
      <c r="LA187" s="58"/>
      <c r="LB187" s="58"/>
      <c r="LC187" s="58"/>
      <c r="LD187" s="58"/>
    </row>
    <row r="188" spans="1:316" x14ac:dyDescent="0.2">
      <c r="A188" s="134"/>
      <c r="B188" s="55"/>
      <c r="C188" s="65"/>
      <c r="D188" s="64"/>
      <c r="E188" s="81"/>
      <c r="F188" s="79"/>
      <c r="G188" s="248"/>
      <c r="H188" s="262"/>
      <c r="I188" s="262"/>
      <c r="J188" s="262"/>
      <c r="K188" s="184"/>
      <c r="L188" s="197"/>
      <c r="M188" s="208"/>
      <c r="N188" s="201"/>
      <c r="O188" s="212"/>
      <c r="P188" s="201"/>
      <c r="Q188" s="212"/>
      <c r="R188" s="201"/>
      <c r="S188" s="212"/>
      <c r="T188" s="201"/>
      <c r="U188" s="212"/>
      <c r="V188" s="201"/>
      <c r="W188" s="212"/>
      <c r="X188" s="201"/>
      <c r="Y188" s="212"/>
      <c r="Z188" s="201"/>
      <c r="AA188" s="126"/>
      <c r="AB188" s="157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58"/>
      <c r="IO188" s="58"/>
      <c r="IP188" s="58"/>
      <c r="IQ188" s="58"/>
      <c r="IR188" s="58"/>
      <c r="IS188" s="58"/>
      <c r="IT188" s="58"/>
      <c r="IU188" s="58"/>
      <c r="IV188" s="58"/>
      <c r="IW188" s="58"/>
      <c r="IX188" s="58"/>
      <c r="IY188" s="58"/>
      <c r="IZ188" s="58"/>
      <c r="JA188" s="58"/>
      <c r="JB188" s="58"/>
      <c r="JC188" s="58"/>
      <c r="JD188" s="58"/>
      <c r="JE188" s="58"/>
      <c r="JF188" s="58"/>
      <c r="JG188" s="58"/>
      <c r="JH188" s="58"/>
      <c r="JI188" s="58"/>
      <c r="JJ188" s="58"/>
      <c r="JK188" s="58"/>
      <c r="JL188" s="58"/>
      <c r="JM188" s="58"/>
      <c r="JN188" s="58"/>
      <c r="JO188" s="58"/>
      <c r="JP188" s="58"/>
      <c r="JQ188" s="58"/>
      <c r="JR188" s="58"/>
      <c r="JS188" s="58"/>
      <c r="JT188" s="58"/>
      <c r="JU188" s="58"/>
      <c r="JV188" s="58"/>
      <c r="JW188" s="58"/>
      <c r="JX188" s="58"/>
      <c r="JY188" s="58"/>
      <c r="JZ188" s="58"/>
      <c r="KA188" s="58"/>
      <c r="KB188" s="58"/>
      <c r="KC188" s="58"/>
      <c r="KD188" s="58"/>
      <c r="KE188" s="58"/>
      <c r="KF188" s="58"/>
      <c r="KG188" s="58"/>
      <c r="KH188" s="58"/>
      <c r="KI188" s="58"/>
      <c r="KJ188" s="58"/>
      <c r="KK188" s="58"/>
      <c r="KL188" s="58"/>
      <c r="KM188" s="58"/>
      <c r="KN188" s="58"/>
      <c r="KO188" s="58"/>
      <c r="KP188" s="58"/>
      <c r="KQ188" s="58"/>
      <c r="KR188" s="58"/>
      <c r="KS188" s="58"/>
      <c r="KT188" s="58"/>
      <c r="KU188" s="58"/>
      <c r="KV188" s="58"/>
      <c r="KW188" s="58"/>
      <c r="KX188" s="58"/>
      <c r="KY188" s="58"/>
      <c r="KZ188" s="58"/>
      <c r="LA188" s="58"/>
      <c r="LB188" s="58"/>
      <c r="LC188" s="58"/>
      <c r="LD188" s="58"/>
    </row>
    <row r="189" spans="1:316" ht="13.5" thickBot="1" x14ac:dyDescent="0.25">
      <c r="A189" s="133" t="s">
        <v>187</v>
      </c>
      <c r="B189" s="39" t="s">
        <v>82</v>
      </c>
      <c r="C189" s="24"/>
      <c r="D189" s="24"/>
      <c r="E189" s="78"/>
      <c r="F189" s="78"/>
      <c r="G189" s="247"/>
      <c r="H189" s="262"/>
      <c r="I189" s="262"/>
      <c r="J189" s="262"/>
      <c r="K189" s="183"/>
      <c r="L189" s="197"/>
      <c r="M189" s="208"/>
      <c r="N189" s="201"/>
      <c r="O189" s="212"/>
      <c r="P189" s="201"/>
      <c r="Q189" s="212"/>
      <c r="R189" s="201"/>
      <c r="S189" s="212"/>
      <c r="T189" s="201"/>
      <c r="U189" s="212"/>
      <c r="V189" s="201"/>
      <c r="W189" s="212"/>
      <c r="X189" s="201"/>
      <c r="Y189" s="212"/>
      <c r="Z189" s="201"/>
      <c r="AA189" s="126"/>
      <c r="AB189" s="157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8"/>
      <c r="IP189" s="58"/>
      <c r="IQ189" s="58"/>
      <c r="IR189" s="58"/>
      <c r="IS189" s="58"/>
      <c r="IT189" s="58"/>
      <c r="IU189" s="58"/>
      <c r="IV189" s="58"/>
      <c r="IW189" s="58"/>
      <c r="IX189" s="58"/>
      <c r="IY189" s="58"/>
      <c r="IZ189" s="58"/>
      <c r="JA189" s="58"/>
      <c r="JB189" s="58"/>
      <c r="JC189" s="58"/>
      <c r="JD189" s="58"/>
      <c r="JE189" s="58"/>
      <c r="JF189" s="58"/>
      <c r="JG189" s="58"/>
      <c r="JH189" s="58"/>
      <c r="JI189" s="58"/>
      <c r="JJ189" s="58"/>
      <c r="JK189" s="58"/>
      <c r="JL189" s="58"/>
      <c r="JM189" s="58"/>
      <c r="JN189" s="58"/>
      <c r="JO189" s="58"/>
      <c r="JP189" s="58"/>
      <c r="JQ189" s="58"/>
      <c r="JR189" s="58"/>
      <c r="JS189" s="58"/>
      <c r="JT189" s="58"/>
      <c r="JU189" s="58"/>
      <c r="JV189" s="58"/>
      <c r="JW189" s="58"/>
      <c r="JX189" s="58"/>
      <c r="JY189" s="58"/>
      <c r="JZ189" s="58"/>
      <c r="KA189" s="58"/>
      <c r="KB189" s="58"/>
      <c r="KC189" s="58"/>
      <c r="KD189" s="58"/>
      <c r="KE189" s="58"/>
      <c r="KF189" s="58"/>
      <c r="KG189" s="58"/>
      <c r="KH189" s="58"/>
      <c r="KI189" s="58"/>
      <c r="KJ189" s="58"/>
      <c r="KK189" s="58"/>
      <c r="KL189" s="58"/>
      <c r="KM189" s="58"/>
      <c r="KN189" s="58"/>
      <c r="KO189" s="58"/>
      <c r="KP189" s="58"/>
      <c r="KQ189" s="58"/>
      <c r="KR189" s="58"/>
      <c r="KS189" s="58"/>
      <c r="KT189" s="58"/>
      <c r="KU189" s="58"/>
      <c r="KV189" s="58"/>
      <c r="KW189" s="58"/>
      <c r="KX189" s="58"/>
      <c r="KY189" s="58"/>
      <c r="KZ189" s="58"/>
      <c r="LA189" s="58"/>
      <c r="LB189" s="58"/>
      <c r="LC189" s="58"/>
      <c r="LD189" s="58"/>
    </row>
    <row r="190" spans="1:316" s="54" customFormat="1" x14ac:dyDescent="0.2">
      <c r="A190" s="131" t="s">
        <v>137</v>
      </c>
      <c r="B190" s="32" t="s">
        <v>378</v>
      </c>
      <c r="C190" s="65">
        <v>5</v>
      </c>
      <c r="D190" s="64" t="s">
        <v>5</v>
      </c>
      <c r="E190" s="81">
        <v>2500</v>
      </c>
      <c r="F190" s="79">
        <f>C190*E190</f>
        <v>12500</v>
      </c>
      <c r="G190" s="248"/>
      <c r="H190" s="262">
        <f t="shared" si="32"/>
        <v>13385.333333333334</v>
      </c>
      <c r="I190" s="262">
        <f t="shared" si="30"/>
        <v>12500</v>
      </c>
      <c r="J190" s="262">
        <f t="shared" si="31"/>
        <v>46530</v>
      </c>
      <c r="K190" s="184">
        <v>4000</v>
      </c>
      <c r="L190" s="197">
        <v>20000</v>
      </c>
      <c r="M190" s="208">
        <v>3750</v>
      </c>
      <c r="N190" s="201">
        <v>18750</v>
      </c>
      <c r="O190" s="212">
        <v>4500</v>
      </c>
      <c r="P190" s="201">
        <v>22500</v>
      </c>
      <c r="Q190" s="212">
        <v>9306</v>
      </c>
      <c r="R190" s="201">
        <v>46530</v>
      </c>
      <c r="S190" s="212">
        <v>3500</v>
      </c>
      <c r="T190" s="201">
        <v>17500</v>
      </c>
      <c r="U190" s="212">
        <v>3600</v>
      </c>
      <c r="V190" s="201">
        <v>18000</v>
      </c>
      <c r="W190" s="212">
        <v>2500</v>
      </c>
      <c r="X190" s="201">
        <v>12500</v>
      </c>
      <c r="Y190" s="212">
        <v>4000</v>
      </c>
      <c r="Z190" s="201">
        <v>20000</v>
      </c>
      <c r="AA190" s="126">
        <v>5000</v>
      </c>
      <c r="AB190" s="157">
        <v>25000</v>
      </c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8"/>
      <c r="HL190" s="58"/>
      <c r="HM190" s="58"/>
      <c r="HN190" s="58"/>
      <c r="HO190" s="58"/>
      <c r="HP190" s="58"/>
      <c r="HQ190" s="58"/>
      <c r="HR190" s="58"/>
      <c r="HS190" s="58"/>
      <c r="HT190" s="58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8"/>
      <c r="IP190" s="58"/>
      <c r="IQ190" s="58"/>
      <c r="IR190" s="58"/>
      <c r="IS190" s="58"/>
      <c r="IT190" s="58"/>
      <c r="IU190" s="58"/>
      <c r="IV190" s="58"/>
      <c r="IW190" s="58"/>
      <c r="IX190" s="58"/>
      <c r="IY190" s="58"/>
      <c r="IZ190" s="58"/>
      <c r="JA190" s="58"/>
      <c r="JB190" s="58"/>
      <c r="JC190" s="58"/>
      <c r="JD190" s="58"/>
      <c r="JE190" s="58"/>
      <c r="JF190" s="58"/>
      <c r="JG190" s="58"/>
      <c r="JH190" s="58"/>
      <c r="JI190" s="58"/>
      <c r="JJ190" s="58"/>
      <c r="JK190" s="58"/>
      <c r="JL190" s="58"/>
      <c r="JM190" s="58"/>
      <c r="JN190" s="58"/>
      <c r="JO190" s="58"/>
      <c r="JP190" s="58"/>
      <c r="JQ190" s="58"/>
      <c r="JR190" s="58"/>
      <c r="JS190" s="58"/>
      <c r="JT190" s="58"/>
      <c r="JU190" s="58"/>
      <c r="JV190" s="58"/>
      <c r="JW190" s="58"/>
      <c r="JX190" s="58"/>
      <c r="JY190" s="58"/>
      <c r="JZ190" s="58"/>
      <c r="KA190" s="58"/>
      <c r="KB190" s="58"/>
      <c r="KC190" s="58"/>
      <c r="KD190" s="58"/>
      <c r="KE190" s="58"/>
      <c r="KF190" s="58"/>
      <c r="KG190" s="58"/>
      <c r="KH190" s="58"/>
      <c r="KI190" s="58"/>
      <c r="KJ190" s="58"/>
      <c r="KK190" s="58"/>
      <c r="KL190" s="58"/>
      <c r="KM190" s="58"/>
      <c r="KN190" s="58"/>
      <c r="KO190" s="58"/>
      <c r="KP190" s="58"/>
      <c r="KQ190" s="58"/>
      <c r="KR190" s="58"/>
      <c r="KS190" s="58"/>
      <c r="KT190" s="58"/>
      <c r="KU190" s="58"/>
      <c r="KV190" s="58"/>
      <c r="KW190" s="58"/>
      <c r="KX190" s="58"/>
      <c r="KY190" s="58"/>
      <c r="KZ190" s="58"/>
      <c r="LA190" s="58"/>
      <c r="LB190" s="58"/>
      <c r="LC190" s="58"/>
      <c r="LD190" s="58"/>
    </row>
    <row r="191" spans="1:316" s="56" customFormat="1" x14ac:dyDescent="0.2">
      <c r="A191" s="131" t="s">
        <v>138</v>
      </c>
      <c r="B191" s="117" t="s">
        <v>83</v>
      </c>
      <c r="C191" s="65">
        <v>8</v>
      </c>
      <c r="D191" s="64" t="s">
        <v>5</v>
      </c>
      <c r="E191" s="81">
        <v>500</v>
      </c>
      <c r="F191" s="79">
        <f t="shared" ref="F191:F193" si="41">C191*E191</f>
        <v>4000</v>
      </c>
      <c r="G191" s="241"/>
      <c r="H191" s="262">
        <f t="shared" si="32"/>
        <v>4572.5</v>
      </c>
      <c r="I191" s="262">
        <f t="shared" si="30"/>
        <v>2400</v>
      </c>
      <c r="J191" s="262">
        <f t="shared" si="31"/>
        <v>12000</v>
      </c>
      <c r="K191" s="183">
        <v>1500</v>
      </c>
      <c r="L191" s="197">
        <v>12000</v>
      </c>
      <c r="M191" s="208">
        <v>650</v>
      </c>
      <c r="N191" s="201">
        <v>5200</v>
      </c>
      <c r="O191" s="212">
        <v>950</v>
      </c>
      <c r="P191" s="201">
        <v>7600</v>
      </c>
      <c r="Q191" s="212">
        <v>1345</v>
      </c>
      <c r="R191" s="201">
        <v>10760</v>
      </c>
      <c r="S191" s="212">
        <v>1000</v>
      </c>
      <c r="T191" s="201">
        <v>8000</v>
      </c>
      <c r="U191" s="212">
        <v>300</v>
      </c>
      <c r="V191" s="201">
        <v>2400</v>
      </c>
      <c r="W191" s="212">
        <v>1000</v>
      </c>
      <c r="X191" s="201">
        <v>8000</v>
      </c>
      <c r="Y191" s="212">
        <v>1500</v>
      </c>
      <c r="Z191" s="201">
        <v>12000</v>
      </c>
      <c r="AA191" s="126">
        <v>900</v>
      </c>
      <c r="AB191" s="157">
        <v>7200</v>
      </c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8"/>
      <c r="HL191" s="58"/>
      <c r="HM191" s="58"/>
      <c r="HN191" s="58"/>
      <c r="HO191" s="58"/>
      <c r="HP191" s="58"/>
      <c r="HQ191" s="58"/>
      <c r="HR191" s="58"/>
      <c r="HS191" s="58"/>
      <c r="HT191" s="58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  <c r="IN191" s="58"/>
      <c r="IO191" s="58"/>
      <c r="IP191" s="58"/>
      <c r="IQ191" s="58"/>
      <c r="IR191" s="58"/>
      <c r="IS191" s="58"/>
      <c r="IT191" s="58"/>
      <c r="IU191" s="58"/>
      <c r="IV191" s="58"/>
      <c r="IW191" s="58"/>
      <c r="IX191" s="58"/>
      <c r="IY191" s="58"/>
      <c r="IZ191" s="58"/>
      <c r="JA191" s="58"/>
      <c r="JB191" s="58"/>
      <c r="JC191" s="58"/>
      <c r="JD191" s="58"/>
      <c r="JE191" s="58"/>
      <c r="JF191" s="58"/>
      <c r="JG191" s="58"/>
      <c r="JH191" s="58"/>
      <c r="JI191" s="58"/>
      <c r="JJ191" s="58"/>
      <c r="JK191" s="58"/>
      <c r="JL191" s="58"/>
      <c r="JM191" s="58"/>
      <c r="JN191" s="58"/>
      <c r="JO191" s="58"/>
      <c r="JP191" s="58"/>
      <c r="JQ191" s="58"/>
      <c r="JR191" s="58"/>
      <c r="JS191" s="58"/>
      <c r="JT191" s="58"/>
      <c r="JU191" s="58"/>
      <c r="JV191" s="58"/>
      <c r="JW191" s="58"/>
      <c r="JX191" s="58"/>
      <c r="JY191" s="58"/>
      <c r="JZ191" s="58"/>
      <c r="KA191" s="58"/>
      <c r="KB191" s="58"/>
      <c r="KC191" s="58"/>
      <c r="KD191" s="58"/>
      <c r="KE191" s="58"/>
      <c r="KF191" s="58"/>
      <c r="KG191" s="58"/>
      <c r="KH191" s="58"/>
      <c r="KI191" s="58"/>
      <c r="KJ191" s="58"/>
      <c r="KK191" s="58"/>
      <c r="KL191" s="58"/>
      <c r="KM191" s="58"/>
      <c r="KN191" s="58"/>
      <c r="KO191" s="58"/>
      <c r="KP191" s="58"/>
      <c r="KQ191" s="58"/>
      <c r="KR191" s="58"/>
      <c r="KS191" s="58"/>
      <c r="KT191" s="58"/>
      <c r="KU191" s="58"/>
      <c r="KV191" s="58"/>
      <c r="KW191" s="58"/>
      <c r="KX191" s="58"/>
      <c r="KY191" s="58"/>
      <c r="KZ191" s="58"/>
      <c r="LA191" s="58"/>
      <c r="LB191" s="58"/>
      <c r="LC191" s="58"/>
      <c r="LD191" s="58"/>
    </row>
    <row r="192" spans="1:316" s="56" customFormat="1" x14ac:dyDescent="0.2">
      <c r="A192" s="131" t="s">
        <v>139</v>
      </c>
      <c r="B192" s="117" t="s">
        <v>407</v>
      </c>
      <c r="C192" s="5">
        <v>849</v>
      </c>
      <c r="D192" s="27" t="s">
        <v>164</v>
      </c>
      <c r="E192" s="81"/>
      <c r="F192" s="79">
        <f t="shared" si="41"/>
        <v>0</v>
      </c>
      <c r="G192" s="241"/>
      <c r="H192" s="262"/>
      <c r="I192" s="262"/>
      <c r="J192" s="262"/>
      <c r="K192" s="183"/>
      <c r="L192" s="197"/>
      <c r="M192" s="208"/>
      <c r="N192" s="201"/>
      <c r="O192" s="212"/>
      <c r="P192" s="201"/>
      <c r="Q192" s="212"/>
      <c r="R192" s="222"/>
      <c r="S192" s="224"/>
      <c r="T192" s="201"/>
      <c r="U192" s="226"/>
      <c r="V192" s="222"/>
      <c r="W192" s="212"/>
      <c r="X192" s="201"/>
      <c r="Y192" s="226"/>
      <c r="Z192" s="222"/>
      <c r="AA192" s="20"/>
      <c r="AB192" s="157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8"/>
      <c r="IP192" s="58"/>
      <c r="IQ192" s="58"/>
      <c r="IR192" s="58"/>
      <c r="IS192" s="58"/>
      <c r="IT192" s="58"/>
      <c r="IU192" s="58"/>
      <c r="IV192" s="58"/>
      <c r="IW192" s="58"/>
      <c r="IX192" s="58"/>
      <c r="IY192" s="58"/>
      <c r="IZ192" s="58"/>
      <c r="JA192" s="58"/>
      <c r="JB192" s="58"/>
      <c r="JC192" s="58"/>
      <c r="JD192" s="58"/>
      <c r="JE192" s="58"/>
      <c r="JF192" s="58"/>
      <c r="JG192" s="58"/>
      <c r="JH192" s="58"/>
      <c r="JI192" s="58"/>
      <c r="JJ192" s="58"/>
      <c r="JK192" s="58"/>
      <c r="JL192" s="58"/>
      <c r="JM192" s="58"/>
      <c r="JN192" s="58"/>
      <c r="JO192" s="58"/>
      <c r="JP192" s="58"/>
      <c r="JQ192" s="58"/>
      <c r="JR192" s="58"/>
      <c r="JS192" s="58"/>
      <c r="JT192" s="58"/>
      <c r="JU192" s="58"/>
      <c r="JV192" s="58"/>
      <c r="JW192" s="58"/>
      <c r="JX192" s="58"/>
      <c r="JY192" s="58"/>
      <c r="JZ192" s="58"/>
      <c r="KA192" s="58"/>
      <c r="KB192" s="58"/>
      <c r="KC192" s="58"/>
      <c r="KD192" s="58"/>
      <c r="KE192" s="58"/>
      <c r="KF192" s="58"/>
      <c r="KG192" s="58"/>
      <c r="KH192" s="58"/>
      <c r="KI192" s="58"/>
      <c r="KJ192" s="58"/>
      <c r="KK192" s="58"/>
      <c r="KL192" s="58"/>
      <c r="KM192" s="58"/>
      <c r="KN192" s="58"/>
      <c r="KO192" s="58"/>
      <c r="KP192" s="58"/>
      <c r="KQ192" s="58"/>
      <c r="KR192" s="58"/>
      <c r="KS192" s="58"/>
      <c r="KT192" s="58"/>
      <c r="KU192" s="58"/>
      <c r="KV192" s="58"/>
      <c r="KW192" s="58"/>
      <c r="KX192" s="58"/>
      <c r="KY192" s="58"/>
      <c r="KZ192" s="58"/>
      <c r="LA192" s="58"/>
      <c r="LB192" s="58"/>
      <c r="LC192" s="58"/>
      <c r="LD192" s="58"/>
    </row>
    <row r="193" spans="1:316" s="56" customFormat="1" x14ac:dyDescent="0.2">
      <c r="A193" s="156" t="s">
        <v>285</v>
      </c>
      <c r="B193" s="32" t="s">
        <v>286</v>
      </c>
      <c r="C193" s="20">
        <v>3</v>
      </c>
      <c r="D193" s="64" t="s">
        <v>5</v>
      </c>
      <c r="E193" s="81">
        <v>2500</v>
      </c>
      <c r="F193" s="79">
        <f t="shared" si="41"/>
        <v>7500</v>
      </c>
      <c r="G193" s="241"/>
      <c r="H193" s="262">
        <f t="shared" si="32"/>
        <v>5880.8888888888887</v>
      </c>
      <c r="I193" s="262">
        <f t="shared" si="30"/>
        <v>3000</v>
      </c>
      <c r="J193" s="262">
        <f t="shared" si="31"/>
        <v>19500</v>
      </c>
      <c r="K193" s="183">
        <v>1500</v>
      </c>
      <c r="L193" s="197">
        <v>4500</v>
      </c>
      <c r="M193" s="208">
        <v>1800</v>
      </c>
      <c r="N193" s="201">
        <v>5400</v>
      </c>
      <c r="O193" s="212">
        <v>6500</v>
      </c>
      <c r="P193" s="201">
        <v>19500</v>
      </c>
      <c r="Q193" s="212">
        <v>3164</v>
      </c>
      <c r="R193" s="201">
        <v>9492</v>
      </c>
      <c r="S193" s="212">
        <v>2200</v>
      </c>
      <c r="T193" s="201">
        <v>6600</v>
      </c>
      <c r="U193" s="212">
        <v>1300</v>
      </c>
      <c r="V193" s="201">
        <v>3900</v>
      </c>
      <c r="W193" s="212">
        <v>1000</v>
      </c>
      <c r="X193" s="201">
        <v>3000</v>
      </c>
      <c r="Y193" s="212">
        <v>6000</v>
      </c>
      <c r="Z193" s="201">
        <v>18000</v>
      </c>
      <c r="AA193" s="126">
        <v>3000</v>
      </c>
      <c r="AB193" s="157">
        <v>9000</v>
      </c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  <c r="GA193" s="58"/>
      <c r="GB193" s="58"/>
      <c r="GC193" s="58"/>
      <c r="GD193" s="58"/>
      <c r="GE193" s="58"/>
      <c r="GF193" s="58"/>
      <c r="GG193" s="58"/>
      <c r="GH193" s="58"/>
      <c r="GI193" s="58"/>
      <c r="GJ193" s="58"/>
      <c r="GK193" s="58"/>
      <c r="GL193" s="58"/>
      <c r="GM193" s="58"/>
      <c r="GN193" s="58"/>
      <c r="GO193" s="58"/>
      <c r="GP193" s="58"/>
      <c r="GQ193" s="58"/>
      <c r="GR193" s="58"/>
      <c r="GS193" s="58"/>
      <c r="GT193" s="58"/>
      <c r="GU193" s="58"/>
      <c r="GV193" s="58"/>
      <c r="GW193" s="58"/>
      <c r="GX193" s="58"/>
      <c r="GY193" s="58"/>
      <c r="GZ193" s="58"/>
      <c r="HA193" s="58"/>
      <c r="HB193" s="58"/>
      <c r="HC193" s="58"/>
      <c r="HD193" s="58"/>
      <c r="HE193" s="58"/>
      <c r="HF193" s="58"/>
      <c r="HG193" s="58"/>
      <c r="HH193" s="58"/>
      <c r="HI193" s="58"/>
      <c r="HJ193" s="58"/>
      <c r="HK193" s="58"/>
      <c r="HL193" s="58"/>
      <c r="HM193" s="58"/>
      <c r="HN193" s="58"/>
      <c r="HO193" s="58"/>
      <c r="HP193" s="58"/>
      <c r="HQ193" s="58"/>
      <c r="HR193" s="58"/>
      <c r="HS193" s="58"/>
      <c r="HT193" s="58"/>
      <c r="HU193" s="58"/>
      <c r="HV193" s="58"/>
      <c r="HW193" s="58"/>
      <c r="HX193" s="58"/>
      <c r="HY193" s="58"/>
      <c r="HZ193" s="58"/>
      <c r="IA193" s="58"/>
      <c r="IB193" s="58"/>
      <c r="IC193" s="58"/>
      <c r="ID193" s="58"/>
      <c r="IE193" s="58"/>
      <c r="IF193" s="58"/>
      <c r="IG193" s="58"/>
      <c r="IH193" s="58"/>
      <c r="II193" s="58"/>
      <c r="IJ193" s="58"/>
      <c r="IK193" s="58"/>
      <c r="IL193" s="58"/>
      <c r="IM193" s="58"/>
      <c r="IN193" s="58"/>
      <c r="IO193" s="58"/>
      <c r="IP193" s="58"/>
      <c r="IQ193" s="58"/>
      <c r="IR193" s="58"/>
      <c r="IS193" s="58"/>
      <c r="IT193" s="58"/>
      <c r="IU193" s="58"/>
      <c r="IV193" s="58"/>
      <c r="IW193" s="58"/>
      <c r="IX193" s="58"/>
      <c r="IY193" s="58"/>
      <c r="IZ193" s="58"/>
      <c r="JA193" s="58"/>
      <c r="JB193" s="58"/>
      <c r="JC193" s="58"/>
      <c r="JD193" s="58"/>
      <c r="JE193" s="58"/>
      <c r="JF193" s="58"/>
      <c r="JG193" s="58"/>
      <c r="JH193" s="58"/>
      <c r="JI193" s="58"/>
      <c r="JJ193" s="58"/>
      <c r="JK193" s="58"/>
      <c r="JL193" s="58"/>
      <c r="JM193" s="58"/>
      <c r="JN193" s="58"/>
      <c r="JO193" s="58"/>
      <c r="JP193" s="58"/>
      <c r="JQ193" s="58"/>
      <c r="JR193" s="58"/>
      <c r="JS193" s="58"/>
      <c r="JT193" s="58"/>
      <c r="JU193" s="58"/>
      <c r="JV193" s="58"/>
      <c r="JW193" s="58"/>
      <c r="JX193" s="58"/>
      <c r="JY193" s="58"/>
      <c r="JZ193" s="58"/>
      <c r="KA193" s="58"/>
      <c r="KB193" s="58"/>
      <c r="KC193" s="58"/>
      <c r="KD193" s="58"/>
      <c r="KE193" s="58"/>
      <c r="KF193" s="58"/>
      <c r="KG193" s="58"/>
      <c r="KH193" s="58"/>
      <c r="KI193" s="58"/>
      <c r="KJ193" s="58"/>
      <c r="KK193" s="58"/>
      <c r="KL193" s="58"/>
      <c r="KM193" s="58"/>
      <c r="KN193" s="58"/>
      <c r="KO193" s="58"/>
      <c r="KP193" s="58"/>
      <c r="KQ193" s="58"/>
      <c r="KR193" s="58"/>
      <c r="KS193" s="58"/>
      <c r="KT193" s="58"/>
      <c r="KU193" s="58"/>
      <c r="KV193" s="58"/>
      <c r="KW193" s="58"/>
      <c r="KX193" s="58"/>
      <c r="KY193" s="58"/>
      <c r="KZ193" s="58"/>
      <c r="LA193" s="58"/>
      <c r="LB193" s="58"/>
      <c r="LC193" s="58"/>
      <c r="LD193" s="58"/>
    </row>
    <row r="194" spans="1:316" s="63" customFormat="1" x14ac:dyDescent="0.2">
      <c r="A194" s="156" t="s">
        <v>352</v>
      </c>
      <c r="B194" s="32" t="s">
        <v>353</v>
      </c>
      <c r="C194" s="20">
        <v>2</v>
      </c>
      <c r="D194" s="64" t="s">
        <v>5</v>
      </c>
      <c r="E194" s="81">
        <v>1000</v>
      </c>
      <c r="F194" s="79">
        <f>C194*E194</f>
        <v>2000</v>
      </c>
      <c r="G194" s="241"/>
      <c r="H194" s="262">
        <f t="shared" si="32"/>
        <v>5171.833333333333</v>
      </c>
      <c r="I194" s="262">
        <f t="shared" si="30"/>
        <v>3700</v>
      </c>
      <c r="J194" s="262">
        <f t="shared" si="31"/>
        <v>11762</v>
      </c>
      <c r="K194" s="183">
        <v>3500</v>
      </c>
      <c r="L194" s="197">
        <v>7000</v>
      </c>
      <c r="M194" s="208">
        <v>1850</v>
      </c>
      <c r="N194" s="201">
        <v>3700</v>
      </c>
      <c r="O194" s="212">
        <v>4500</v>
      </c>
      <c r="P194" s="201">
        <v>9000</v>
      </c>
      <c r="Q194" s="212">
        <v>5881</v>
      </c>
      <c r="R194" s="201">
        <v>11762</v>
      </c>
      <c r="S194" s="212">
        <v>3000</v>
      </c>
      <c r="T194" s="201">
        <v>6000</v>
      </c>
      <c r="U194" s="212">
        <v>3800</v>
      </c>
      <c r="V194" s="201">
        <v>7600</v>
      </c>
      <c r="W194" s="212">
        <v>2500</v>
      </c>
      <c r="X194" s="201">
        <v>5000</v>
      </c>
      <c r="Y194" s="212">
        <v>4000</v>
      </c>
      <c r="Z194" s="201">
        <v>8000</v>
      </c>
      <c r="AA194" s="126">
        <v>2000</v>
      </c>
      <c r="AB194" s="157">
        <v>4000</v>
      </c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58"/>
      <c r="HQ194" s="58"/>
      <c r="HR194" s="58"/>
      <c r="HS194" s="58"/>
      <c r="HT194" s="58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  <c r="IN194" s="58"/>
      <c r="IO194" s="58"/>
      <c r="IP194" s="58"/>
      <c r="IQ194" s="58"/>
      <c r="IR194" s="58"/>
      <c r="IS194" s="58"/>
      <c r="IT194" s="58"/>
      <c r="IU194" s="58"/>
      <c r="IV194" s="58"/>
      <c r="IW194" s="58"/>
      <c r="IX194" s="58"/>
      <c r="IY194" s="58"/>
      <c r="IZ194" s="58"/>
      <c r="JA194" s="58"/>
      <c r="JB194" s="58"/>
      <c r="JC194" s="58"/>
      <c r="JD194" s="58"/>
      <c r="JE194" s="58"/>
      <c r="JF194" s="58"/>
      <c r="JG194" s="58"/>
      <c r="JH194" s="58"/>
      <c r="JI194" s="58"/>
      <c r="JJ194" s="58"/>
      <c r="JK194" s="58"/>
      <c r="JL194" s="58"/>
      <c r="JM194" s="58"/>
      <c r="JN194" s="58"/>
      <c r="JO194" s="58"/>
      <c r="JP194" s="58"/>
      <c r="JQ194" s="58"/>
      <c r="JR194" s="58"/>
      <c r="JS194" s="58"/>
      <c r="JT194" s="58"/>
      <c r="JU194" s="58"/>
      <c r="JV194" s="58"/>
      <c r="JW194" s="58"/>
      <c r="JX194" s="58"/>
      <c r="JY194" s="58"/>
      <c r="JZ194" s="58"/>
      <c r="KA194" s="58"/>
      <c r="KB194" s="58"/>
      <c r="KC194" s="58"/>
      <c r="KD194" s="58"/>
      <c r="KE194" s="58"/>
      <c r="KF194" s="58"/>
      <c r="KG194" s="58"/>
      <c r="KH194" s="58"/>
      <c r="KI194" s="58"/>
      <c r="KJ194" s="58"/>
      <c r="KK194" s="58"/>
      <c r="KL194" s="58"/>
      <c r="KM194" s="58"/>
      <c r="KN194" s="58"/>
      <c r="KO194" s="58"/>
      <c r="KP194" s="58"/>
      <c r="KQ194" s="58"/>
      <c r="KR194" s="58"/>
      <c r="KS194" s="58"/>
      <c r="KT194" s="58"/>
      <c r="KU194" s="58"/>
      <c r="KV194" s="58"/>
      <c r="KW194" s="58"/>
      <c r="KX194" s="58"/>
      <c r="KY194" s="58"/>
      <c r="KZ194" s="58"/>
      <c r="LA194" s="58"/>
      <c r="LB194" s="58"/>
      <c r="LC194" s="58"/>
      <c r="LD194" s="58"/>
    </row>
    <row r="195" spans="1:316" s="58" customFormat="1" x14ac:dyDescent="0.2">
      <c r="A195" s="131"/>
      <c r="B195" s="55" t="s">
        <v>160</v>
      </c>
      <c r="C195" s="5"/>
      <c r="D195" s="27"/>
      <c r="E195" s="81"/>
      <c r="F195" s="79"/>
      <c r="G195" s="239">
        <f>SUM(F190:F194)</f>
        <v>26000</v>
      </c>
      <c r="H195" s="262">
        <f t="shared" si="32"/>
        <v>46154.888888888891</v>
      </c>
      <c r="I195" s="262">
        <f t="shared" si="30"/>
        <v>28500</v>
      </c>
      <c r="J195" s="262">
        <f t="shared" si="31"/>
        <v>78544</v>
      </c>
      <c r="K195" s="180"/>
      <c r="L195" s="200">
        <f>SUM(L190:L194)</f>
        <v>43500</v>
      </c>
      <c r="M195" s="210"/>
      <c r="N195" s="200">
        <f t="shared" ref="N195:AB195" si="42">SUM(N190:N194)</f>
        <v>33050</v>
      </c>
      <c r="O195" s="210"/>
      <c r="P195" s="200">
        <f t="shared" si="42"/>
        <v>58600</v>
      </c>
      <c r="Q195" s="210"/>
      <c r="R195" s="200">
        <f>SUM(R190:R194)</f>
        <v>78544</v>
      </c>
      <c r="S195" s="210"/>
      <c r="T195" s="200">
        <f t="shared" si="42"/>
        <v>38100</v>
      </c>
      <c r="U195" s="210"/>
      <c r="V195" s="200">
        <f>SUM(V190:V194)</f>
        <v>31900</v>
      </c>
      <c r="W195" s="210"/>
      <c r="X195" s="200">
        <f t="shared" si="42"/>
        <v>28500</v>
      </c>
      <c r="Y195" s="210"/>
      <c r="Z195" s="200">
        <f>SUM(Z190:Z194)</f>
        <v>58000</v>
      </c>
      <c r="AA195" s="127"/>
      <c r="AB195" s="159">
        <f t="shared" si="42"/>
        <v>45200</v>
      </c>
    </row>
    <row r="196" spans="1:316" s="56" customFormat="1" x14ac:dyDescent="0.2">
      <c r="A196" s="131"/>
      <c r="B196" s="5"/>
      <c r="C196" s="5"/>
      <c r="D196" s="5"/>
      <c r="E196" s="127"/>
      <c r="F196" s="97"/>
      <c r="G196" s="241"/>
      <c r="H196" s="262"/>
      <c r="I196" s="262"/>
      <c r="J196" s="262"/>
      <c r="K196" s="183"/>
      <c r="L196" s="197"/>
      <c r="M196" s="208"/>
      <c r="N196" s="201"/>
      <c r="O196" s="212"/>
      <c r="P196" s="201"/>
      <c r="Q196" s="212"/>
      <c r="R196" s="201"/>
      <c r="S196" s="212"/>
      <c r="T196" s="201"/>
      <c r="U196" s="212"/>
      <c r="V196" s="201"/>
      <c r="W196" s="212"/>
      <c r="X196" s="201"/>
      <c r="Y196" s="212"/>
      <c r="Z196" s="201"/>
      <c r="AA196" s="126"/>
      <c r="AB196" s="157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  <c r="FV196" s="58"/>
      <c r="FW196" s="58"/>
      <c r="FX196" s="58"/>
      <c r="FY196" s="58"/>
      <c r="FZ196" s="58"/>
      <c r="GA196" s="58"/>
      <c r="GB196" s="58"/>
      <c r="GC196" s="58"/>
      <c r="GD196" s="58"/>
      <c r="GE196" s="58"/>
      <c r="GF196" s="58"/>
      <c r="GG196" s="58"/>
      <c r="GH196" s="58"/>
      <c r="GI196" s="58"/>
      <c r="GJ196" s="58"/>
      <c r="GK196" s="58"/>
      <c r="GL196" s="58"/>
      <c r="GM196" s="58"/>
      <c r="GN196" s="58"/>
      <c r="GO196" s="58"/>
      <c r="GP196" s="58"/>
      <c r="GQ196" s="58"/>
      <c r="GR196" s="58"/>
      <c r="GS196" s="58"/>
      <c r="GT196" s="58"/>
      <c r="GU196" s="58"/>
      <c r="GV196" s="58"/>
      <c r="GW196" s="58"/>
      <c r="GX196" s="58"/>
      <c r="GY196" s="58"/>
      <c r="GZ196" s="58"/>
      <c r="HA196" s="58"/>
      <c r="HB196" s="58"/>
      <c r="HC196" s="58"/>
      <c r="HD196" s="58"/>
      <c r="HE196" s="58"/>
      <c r="HF196" s="58"/>
      <c r="HG196" s="58"/>
      <c r="HH196" s="58"/>
      <c r="HI196" s="58"/>
      <c r="HJ196" s="58"/>
      <c r="HK196" s="58"/>
      <c r="HL196" s="58"/>
      <c r="HM196" s="58"/>
      <c r="HN196" s="58"/>
      <c r="HO196" s="58"/>
      <c r="HP196" s="58"/>
      <c r="HQ196" s="58"/>
      <c r="HR196" s="58"/>
      <c r="HS196" s="58"/>
      <c r="HT196" s="58"/>
      <c r="HU196" s="58"/>
      <c r="HV196" s="58"/>
      <c r="HW196" s="58"/>
      <c r="HX196" s="58"/>
      <c r="HY196" s="58"/>
      <c r="HZ196" s="58"/>
      <c r="IA196" s="58"/>
      <c r="IB196" s="58"/>
      <c r="IC196" s="58"/>
      <c r="ID196" s="58"/>
      <c r="IE196" s="58"/>
      <c r="IF196" s="58"/>
      <c r="IG196" s="58"/>
      <c r="IH196" s="58"/>
      <c r="II196" s="58"/>
      <c r="IJ196" s="58"/>
      <c r="IK196" s="58"/>
      <c r="IL196" s="58"/>
      <c r="IM196" s="58"/>
      <c r="IN196" s="58"/>
      <c r="IO196" s="58"/>
      <c r="IP196" s="58"/>
      <c r="IQ196" s="58"/>
      <c r="IR196" s="58"/>
      <c r="IS196" s="58"/>
      <c r="IT196" s="58"/>
      <c r="IU196" s="58"/>
      <c r="IV196" s="58"/>
      <c r="IW196" s="58"/>
      <c r="IX196" s="58"/>
      <c r="IY196" s="58"/>
      <c r="IZ196" s="58"/>
      <c r="JA196" s="58"/>
      <c r="JB196" s="58"/>
      <c r="JC196" s="58"/>
      <c r="JD196" s="58"/>
      <c r="JE196" s="58"/>
      <c r="JF196" s="58"/>
      <c r="JG196" s="58"/>
      <c r="JH196" s="58"/>
      <c r="JI196" s="58"/>
      <c r="JJ196" s="58"/>
      <c r="JK196" s="58"/>
      <c r="JL196" s="58"/>
      <c r="JM196" s="58"/>
      <c r="JN196" s="58"/>
      <c r="JO196" s="58"/>
      <c r="JP196" s="58"/>
      <c r="JQ196" s="58"/>
      <c r="JR196" s="58"/>
      <c r="JS196" s="58"/>
      <c r="JT196" s="58"/>
      <c r="JU196" s="58"/>
      <c r="JV196" s="58"/>
      <c r="JW196" s="58"/>
      <c r="JX196" s="58"/>
      <c r="JY196" s="58"/>
      <c r="JZ196" s="58"/>
      <c r="KA196" s="58"/>
      <c r="KB196" s="58"/>
      <c r="KC196" s="58"/>
      <c r="KD196" s="58"/>
      <c r="KE196" s="58"/>
      <c r="KF196" s="58"/>
      <c r="KG196" s="58"/>
      <c r="KH196" s="58"/>
      <c r="KI196" s="58"/>
      <c r="KJ196" s="58"/>
      <c r="KK196" s="58"/>
      <c r="KL196" s="58"/>
      <c r="KM196" s="58"/>
      <c r="KN196" s="58"/>
      <c r="KO196" s="58"/>
      <c r="KP196" s="58"/>
      <c r="KQ196" s="58"/>
      <c r="KR196" s="58"/>
      <c r="KS196" s="58"/>
      <c r="KT196" s="58"/>
      <c r="KU196" s="58"/>
      <c r="KV196" s="58"/>
      <c r="KW196" s="58"/>
      <c r="KX196" s="58"/>
      <c r="KY196" s="58"/>
      <c r="KZ196" s="58"/>
      <c r="LA196" s="58"/>
      <c r="LB196" s="58"/>
      <c r="LC196" s="58"/>
      <c r="LD196" s="58"/>
    </row>
    <row r="197" spans="1:316" ht="13.5" thickBot="1" x14ac:dyDescent="0.25">
      <c r="A197" s="160" t="s">
        <v>188</v>
      </c>
      <c r="B197" s="108" t="s">
        <v>161</v>
      </c>
      <c r="C197" s="104"/>
      <c r="D197" s="105"/>
      <c r="E197" s="111"/>
      <c r="F197" s="111"/>
      <c r="G197" s="250"/>
      <c r="H197" s="262"/>
      <c r="I197" s="262"/>
      <c r="J197" s="262"/>
      <c r="K197" s="190"/>
      <c r="L197" s="197"/>
      <c r="M197" s="208"/>
      <c r="N197" s="201"/>
      <c r="O197" s="212"/>
      <c r="P197" s="201"/>
      <c r="Q197" s="212"/>
      <c r="R197" s="201"/>
      <c r="S197" s="212"/>
      <c r="T197" s="201"/>
      <c r="U197" s="212"/>
      <c r="V197" s="201"/>
      <c r="W197" s="212"/>
      <c r="X197" s="201"/>
      <c r="Y197" s="212"/>
      <c r="Z197" s="201"/>
      <c r="AA197" s="126"/>
      <c r="AB197" s="157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58"/>
      <c r="FM197" s="58"/>
      <c r="FN197" s="58"/>
      <c r="FO197" s="58"/>
      <c r="FP197" s="58"/>
      <c r="FQ197" s="58"/>
      <c r="FR197" s="58"/>
      <c r="FS197" s="58"/>
      <c r="FT197" s="58"/>
      <c r="FU197" s="58"/>
      <c r="FV197" s="58"/>
      <c r="FW197" s="58"/>
      <c r="FX197" s="58"/>
      <c r="FY197" s="58"/>
      <c r="FZ197" s="58"/>
      <c r="GA197" s="58"/>
      <c r="GB197" s="58"/>
      <c r="GC197" s="58"/>
      <c r="GD197" s="58"/>
      <c r="GE197" s="58"/>
      <c r="GF197" s="58"/>
      <c r="GG197" s="58"/>
      <c r="GH197" s="58"/>
      <c r="GI197" s="58"/>
      <c r="GJ197" s="58"/>
      <c r="GK197" s="58"/>
      <c r="GL197" s="58"/>
      <c r="GM197" s="58"/>
      <c r="GN197" s="58"/>
      <c r="GO197" s="58"/>
      <c r="GP197" s="58"/>
      <c r="GQ197" s="58"/>
      <c r="GR197" s="58"/>
      <c r="GS197" s="58"/>
      <c r="GT197" s="58"/>
      <c r="GU197" s="58"/>
      <c r="GV197" s="58"/>
      <c r="GW197" s="58"/>
      <c r="GX197" s="58"/>
      <c r="GY197" s="58"/>
      <c r="GZ197" s="58"/>
      <c r="HA197" s="58"/>
      <c r="HB197" s="58"/>
      <c r="HC197" s="58"/>
      <c r="HD197" s="58"/>
      <c r="HE197" s="58"/>
      <c r="HF197" s="58"/>
      <c r="HG197" s="58"/>
      <c r="HH197" s="58"/>
      <c r="HI197" s="58"/>
      <c r="HJ197" s="58"/>
      <c r="HK197" s="58"/>
      <c r="HL197" s="58"/>
      <c r="HM197" s="58"/>
      <c r="HN197" s="58"/>
      <c r="HO197" s="58"/>
      <c r="HP197" s="58"/>
      <c r="HQ197" s="58"/>
      <c r="HR197" s="58"/>
      <c r="HS197" s="58"/>
      <c r="HT197" s="58"/>
      <c r="HU197" s="58"/>
      <c r="HV197" s="58"/>
      <c r="HW197" s="58"/>
      <c r="HX197" s="58"/>
      <c r="HY197" s="58"/>
      <c r="HZ197" s="58"/>
      <c r="IA197" s="58"/>
      <c r="IB197" s="58"/>
      <c r="IC197" s="58"/>
      <c r="ID197" s="58"/>
      <c r="IE197" s="58"/>
      <c r="IF197" s="58"/>
      <c r="IG197" s="58"/>
      <c r="IH197" s="58"/>
      <c r="II197" s="58"/>
      <c r="IJ197" s="58"/>
      <c r="IK197" s="58"/>
      <c r="IL197" s="58"/>
      <c r="IM197" s="58"/>
      <c r="IN197" s="58"/>
      <c r="IO197" s="58"/>
      <c r="IP197" s="58"/>
      <c r="IQ197" s="58"/>
      <c r="IR197" s="58"/>
      <c r="IS197" s="58"/>
      <c r="IT197" s="58"/>
      <c r="IU197" s="58"/>
      <c r="IV197" s="58"/>
      <c r="IW197" s="58"/>
      <c r="IX197" s="58"/>
      <c r="IY197" s="58"/>
      <c r="IZ197" s="58"/>
      <c r="JA197" s="58"/>
      <c r="JB197" s="58"/>
      <c r="JC197" s="58"/>
      <c r="JD197" s="58"/>
      <c r="JE197" s="58"/>
      <c r="JF197" s="58"/>
      <c r="JG197" s="58"/>
      <c r="JH197" s="58"/>
      <c r="JI197" s="58"/>
      <c r="JJ197" s="58"/>
      <c r="JK197" s="58"/>
      <c r="JL197" s="58"/>
      <c r="JM197" s="58"/>
      <c r="JN197" s="58"/>
      <c r="JO197" s="58"/>
      <c r="JP197" s="58"/>
      <c r="JQ197" s="58"/>
      <c r="JR197" s="58"/>
      <c r="JS197" s="58"/>
      <c r="JT197" s="58"/>
      <c r="JU197" s="58"/>
      <c r="JV197" s="58"/>
      <c r="JW197" s="58"/>
      <c r="JX197" s="58"/>
      <c r="JY197" s="58"/>
      <c r="JZ197" s="58"/>
      <c r="KA197" s="58"/>
      <c r="KB197" s="58"/>
      <c r="KC197" s="58"/>
      <c r="KD197" s="58"/>
      <c r="KE197" s="58"/>
      <c r="KF197" s="58"/>
      <c r="KG197" s="58"/>
      <c r="KH197" s="58"/>
      <c r="KI197" s="58"/>
      <c r="KJ197" s="58"/>
      <c r="KK197" s="58"/>
      <c r="KL197" s="58"/>
      <c r="KM197" s="58"/>
      <c r="KN197" s="58"/>
      <c r="KO197" s="58"/>
      <c r="KP197" s="58"/>
      <c r="KQ197" s="58"/>
      <c r="KR197" s="58"/>
      <c r="KS197" s="58"/>
      <c r="KT197" s="58"/>
      <c r="KU197" s="58"/>
      <c r="KV197" s="58"/>
      <c r="KW197" s="58"/>
      <c r="KX197" s="58"/>
      <c r="KY197" s="58"/>
      <c r="KZ197" s="58"/>
      <c r="LA197" s="58"/>
      <c r="LB197" s="58"/>
      <c r="LC197" s="58"/>
      <c r="LD197" s="58"/>
    </row>
    <row r="198" spans="1:316" x14ac:dyDescent="0.2">
      <c r="A198" s="143" t="s">
        <v>203</v>
      </c>
      <c r="B198" s="144" t="s">
        <v>204</v>
      </c>
      <c r="C198" s="119">
        <v>328000</v>
      </c>
      <c r="D198" s="120" t="s">
        <v>197</v>
      </c>
      <c r="E198" s="146">
        <v>4.2</v>
      </c>
      <c r="F198" s="147">
        <f>C198*E198</f>
        <v>1377600</v>
      </c>
      <c r="G198" s="251"/>
      <c r="H198" s="262">
        <f t="shared" si="32"/>
        <v>1385986.4477777777</v>
      </c>
      <c r="I198" s="262">
        <f t="shared" si="30"/>
        <v>1312000</v>
      </c>
      <c r="J198" s="262">
        <f t="shared" si="31"/>
        <v>3936000</v>
      </c>
      <c r="K198" s="190">
        <v>4</v>
      </c>
      <c r="L198" s="197">
        <v>1312000</v>
      </c>
      <c r="M198" s="208">
        <v>7</v>
      </c>
      <c r="N198" s="201">
        <v>2296000</v>
      </c>
      <c r="O198" s="212">
        <v>12</v>
      </c>
      <c r="P198" s="201">
        <v>3936000</v>
      </c>
      <c r="Q198" s="212">
        <v>8.06</v>
      </c>
      <c r="R198" s="201">
        <v>2643680</v>
      </c>
      <c r="S198" s="212">
        <v>10</v>
      </c>
      <c r="T198" s="201">
        <v>3280000</v>
      </c>
      <c r="U198" s="212">
        <v>12</v>
      </c>
      <c r="V198" s="201">
        <v>3936000</v>
      </c>
      <c r="W198" s="212">
        <v>8</v>
      </c>
      <c r="X198" s="201">
        <v>2624000</v>
      </c>
      <c r="Y198" s="212">
        <v>6.5</v>
      </c>
      <c r="Z198" s="201">
        <v>2132000</v>
      </c>
      <c r="AA198" s="126">
        <v>8.5</v>
      </c>
      <c r="AB198" s="157">
        <v>2788000</v>
      </c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  <c r="GA198" s="58"/>
      <c r="GB198" s="58"/>
      <c r="GC198" s="58"/>
      <c r="GD198" s="58"/>
      <c r="GE198" s="58"/>
      <c r="GF198" s="58"/>
      <c r="GG198" s="58"/>
      <c r="GH198" s="58"/>
      <c r="GI198" s="58"/>
      <c r="GJ198" s="58"/>
      <c r="GK198" s="58"/>
      <c r="GL198" s="58"/>
      <c r="GM198" s="58"/>
      <c r="GN198" s="58"/>
      <c r="GO198" s="58"/>
      <c r="GP198" s="58"/>
      <c r="GQ198" s="58"/>
      <c r="GR198" s="58"/>
      <c r="GS198" s="58"/>
      <c r="GT198" s="58"/>
      <c r="GU198" s="58"/>
      <c r="GV198" s="58"/>
      <c r="GW198" s="58"/>
      <c r="GX198" s="58"/>
      <c r="GY198" s="58"/>
      <c r="GZ198" s="58"/>
      <c r="HA198" s="58"/>
      <c r="HB198" s="58"/>
      <c r="HC198" s="58"/>
      <c r="HD198" s="58"/>
      <c r="HE198" s="58"/>
      <c r="HF198" s="58"/>
      <c r="HG198" s="58"/>
      <c r="HH198" s="58"/>
      <c r="HI198" s="58"/>
      <c r="HJ198" s="58"/>
      <c r="HK198" s="58"/>
      <c r="HL198" s="58"/>
      <c r="HM198" s="58"/>
      <c r="HN198" s="58"/>
      <c r="HO198" s="58"/>
      <c r="HP198" s="58"/>
      <c r="HQ198" s="58"/>
      <c r="HR198" s="58"/>
      <c r="HS198" s="58"/>
      <c r="HT198" s="58"/>
      <c r="HU198" s="58"/>
      <c r="HV198" s="58"/>
      <c r="HW198" s="58"/>
      <c r="HX198" s="58"/>
      <c r="HY198" s="58"/>
      <c r="HZ198" s="58"/>
      <c r="IA198" s="58"/>
      <c r="IB198" s="58"/>
      <c r="IC198" s="58"/>
      <c r="ID198" s="58"/>
      <c r="IE198" s="58"/>
      <c r="IF198" s="58"/>
      <c r="IG198" s="58"/>
      <c r="IH198" s="58"/>
      <c r="II198" s="58"/>
      <c r="IJ198" s="58"/>
      <c r="IK198" s="58"/>
      <c r="IL198" s="58"/>
      <c r="IM198" s="58"/>
      <c r="IN198" s="58"/>
      <c r="IO198" s="58"/>
      <c r="IP198" s="58"/>
      <c r="IQ198" s="58"/>
      <c r="IR198" s="58"/>
      <c r="IS198" s="58"/>
      <c r="IT198" s="58"/>
      <c r="IU198" s="58"/>
      <c r="IV198" s="58"/>
      <c r="IW198" s="58"/>
      <c r="IX198" s="58"/>
      <c r="IY198" s="58"/>
      <c r="IZ198" s="58"/>
      <c r="JA198" s="58"/>
      <c r="JB198" s="58"/>
      <c r="JC198" s="58"/>
      <c r="JD198" s="58"/>
      <c r="JE198" s="58"/>
      <c r="JF198" s="58"/>
      <c r="JG198" s="58"/>
      <c r="JH198" s="58"/>
      <c r="JI198" s="58"/>
      <c r="JJ198" s="58"/>
      <c r="JK198" s="58"/>
      <c r="JL198" s="58"/>
      <c r="JM198" s="58"/>
      <c r="JN198" s="58"/>
      <c r="JO198" s="58"/>
      <c r="JP198" s="58"/>
      <c r="JQ198" s="58"/>
      <c r="JR198" s="58"/>
      <c r="JS198" s="58"/>
      <c r="JT198" s="58"/>
      <c r="JU198" s="58"/>
      <c r="JV198" s="58"/>
      <c r="JW198" s="58"/>
      <c r="JX198" s="58"/>
      <c r="JY198" s="58"/>
      <c r="JZ198" s="58"/>
      <c r="KA198" s="58"/>
      <c r="KB198" s="58"/>
      <c r="KC198" s="58"/>
      <c r="KD198" s="58"/>
      <c r="KE198" s="58"/>
      <c r="KF198" s="58"/>
      <c r="KG198" s="58"/>
      <c r="KH198" s="58"/>
      <c r="KI198" s="58"/>
      <c r="KJ198" s="58"/>
      <c r="KK198" s="58"/>
      <c r="KL198" s="58"/>
      <c r="KM198" s="58"/>
      <c r="KN198" s="58"/>
      <c r="KO198" s="58"/>
      <c r="KP198" s="58"/>
      <c r="KQ198" s="58"/>
      <c r="KR198" s="58"/>
      <c r="KS198" s="58"/>
      <c r="KT198" s="58"/>
      <c r="KU198" s="58"/>
      <c r="KV198" s="58"/>
      <c r="KW198" s="58"/>
      <c r="KX198" s="58"/>
      <c r="KY198" s="58"/>
      <c r="KZ198" s="58"/>
      <c r="LA198" s="58"/>
      <c r="LB198" s="58"/>
      <c r="LC198" s="58"/>
      <c r="LD198" s="58"/>
    </row>
    <row r="199" spans="1:316" x14ac:dyDescent="0.2">
      <c r="A199" s="143" t="s">
        <v>205</v>
      </c>
      <c r="B199" s="144" t="s">
        <v>206</v>
      </c>
      <c r="C199" s="119">
        <v>55200</v>
      </c>
      <c r="D199" s="120" t="s">
        <v>197</v>
      </c>
      <c r="E199" s="146">
        <v>4.2</v>
      </c>
      <c r="F199" s="147">
        <f t="shared" ref="F199:F202" si="43">C199*E199</f>
        <v>231840</v>
      </c>
      <c r="G199" s="248"/>
      <c r="H199" s="262">
        <f t="shared" si="32"/>
        <v>243528.41166666668</v>
      </c>
      <c r="I199" s="262">
        <f t="shared" si="30"/>
        <v>240120</v>
      </c>
      <c r="J199" s="262">
        <f t="shared" si="31"/>
        <v>662400</v>
      </c>
      <c r="K199" s="184">
        <v>4.3499999999999996</v>
      </c>
      <c r="L199" s="197">
        <v>240120</v>
      </c>
      <c r="M199" s="208">
        <v>10</v>
      </c>
      <c r="N199" s="201">
        <v>552000</v>
      </c>
      <c r="O199" s="212">
        <v>12</v>
      </c>
      <c r="P199" s="201">
        <v>662400</v>
      </c>
      <c r="Q199" s="212">
        <v>8.06</v>
      </c>
      <c r="R199" s="201">
        <v>444912</v>
      </c>
      <c r="S199" s="212">
        <v>10</v>
      </c>
      <c r="T199" s="201">
        <v>552000</v>
      </c>
      <c r="U199" s="212">
        <v>11.5</v>
      </c>
      <c r="V199" s="201">
        <v>634800</v>
      </c>
      <c r="W199" s="212">
        <v>6</v>
      </c>
      <c r="X199" s="201">
        <v>331200</v>
      </c>
      <c r="Y199" s="212">
        <v>8</v>
      </c>
      <c r="Z199" s="201">
        <v>441600</v>
      </c>
      <c r="AA199" s="126">
        <v>9.5</v>
      </c>
      <c r="AB199" s="157">
        <v>524400</v>
      </c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8"/>
      <c r="FD199" s="58"/>
      <c r="FE199" s="58"/>
      <c r="FF199" s="58"/>
      <c r="FG199" s="58"/>
      <c r="FH199" s="58"/>
      <c r="FI199" s="58"/>
      <c r="FJ199" s="58"/>
      <c r="FK199" s="58"/>
      <c r="FL199" s="58"/>
      <c r="FM199" s="58"/>
      <c r="FN199" s="58"/>
      <c r="FO199" s="58"/>
      <c r="FP199" s="58"/>
      <c r="FQ199" s="58"/>
      <c r="FR199" s="58"/>
      <c r="FS199" s="58"/>
      <c r="FT199" s="58"/>
      <c r="FU199" s="58"/>
      <c r="FV199" s="58"/>
      <c r="FW199" s="58"/>
      <c r="FX199" s="58"/>
      <c r="FY199" s="58"/>
      <c r="FZ199" s="58"/>
      <c r="GA199" s="58"/>
      <c r="GB199" s="58"/>
      <c r="GC199" s="58"/>
      <c r="GD199" s="58"/>
      <c r="GE199" s="58"/>
      <c r="GF199" s="58"/>
      <c r="GG199" s="58"/>
      <c r="GH199" s="58"/>
      <c r="GI199" s="58"/>
      <c r="GJ199" s="58"/>
      <c r="GK199" s="58"/>
      <c r="GL199" s="58"/>
      <c r="GM199" s="58"/>
      <c r="GN199" s="58"/>
      <c r="GO199" s="58"/>
      <c r="GP199" s="58"/>
      <c r="GQ199" s="58"/>
      <c r="GR199" s="58"/>
      <c r="GS199" s="58"/>
      <c r="GT199" s="58"/>
      <c r="GU199" s="58"/>
      <c r="GV199" s="58"/>
      <c r="GW199" s="58"/>
      <c r="GX199" s="58"/>
      <c r="GY199" s="58"/>
      <c r="GZ199" s="58"/>
      <c r="HA199" s="58"/>
      <c r="HB199" s="58"/>
      <c r="HC199" s="58"/>
      <c r="HD199" s="58"/>
      <c r="HE199" s="58"/>
      <c r="HF199" s="58"/>
      <c r="HG199" s="58"/>
      <c r="HH199" s="58"/>
      <c r="HI199" s="58"/>
      <c r="HJ199" s="58"/>
      <c r="HK199" s="58"/>
      <c r="HL199" s="58"/>
      <c r="HM199" s="58"/>
      <c r="HN199" s="58"/>
      <c r="HO199" s="58"/>
      <c r="HP199" s="58"/>
      <c r="HQ199" s="58"/>
      <c r="HR199" s="58"/>
      <c r="HS199" s="58"/>
      <c r="HT199" s="58"/>
      <c r="HU199" s="58"/>
      <c r="HV199" s="58"/>
      <c r="HW199" s="58"/>
      <c r="HX199" s="58"/>
      <c r="HY199" s="58"/>
      <c r="HZ199" s="58"/>
      <c r="IA199" s="58"/>
      <c r="IB199" s="58"/>
      <c r="IC199" s="58"/>
      <c r="ID199" s="58"/>
      <c r="IE199" s="58"/>
      <c r="IF199" s="58"/>
      <c r="IG199" s="58"/>
      <c r="IH199" s="58"/>
      <c r="II199" s="58"/>
      <c r="IJ199" s="58"/>
      <c r="IK199" s="58"/>
      <c r="IL199" s="58"/>
      <c r="IM199" s="58"/>
      <c r="IN199" s="58"/>
      <c r="IO199" s="58"/>
      <c r="IP199" s="58"/>
      <c r="IQ199" s="58"/>
      <c r="IR199" s="58"/>
      <c r="IS199" s="58"/>
      <c r="IT199" s="58"/>
      <c r="IU199" s="58"/>
      <c r="IV199" s="58"/>
      <c r="IW199" s="58"/>
      <c r="IX199" s="58"/>
      <c r="IY199" s="58"/>
      <c r="IZ199" s="58"/>
      <c r="JA199" s="58"/>
      <c r="JB199" s="58"/>
      <c r="JC199" s="58"/>
      <c r="JD199" s="58"/>
      <c r="JE199" s="58"/>
      <c r="JF199" s="58"/>
      <c r="JG199" s="58"/>
      <c r="JH199" s="58"/>
      <c r="JI199" s="58"/>
      <c r="JJ199" s="58"/>
      <c r="JK199" s="58"/>
      <c r="JL199" s="58"/>
      <c r="JM199" s="58"/>
      <c r="JN199" s="58"/>
      <c r="JO199" s="58"/>
      <c r="JP199" s="58"/>
      <c r="JQ199" s="58"/>
      <c r="JR199" s="58"/>
      <c r="JS199" s="58"/>
      <c r="JT199" s="58"/>
      <c r="JU199" s="58"/>
      <c r="JV199" s="58"/>
      <c r="JW199" s="58"/>
      <c r="JX199" s="58"/>
      <c r="JY199" s="58"/>
      <c r="JZ199" s="58"/>
      <c r="KA199" s="58"/>
      <c r="KB199" s="58"/>
      <c r="KC199" s="58"/>
      <c r="KD199" s="58"/>
      <c r="KE199" s="58"/>
      <c r="KF199" s="58"/>
      <c r="KG199" s="58"/>
      <c r="KH199" s="58"/>
      <c r="KI199" s="58"/>
      <c r="KJ199" s="58"/>
      <c r="KK199" s="58"/>
      <c r="KL199" s="58"/>
      <c r="KM199" s="58"/>
      <c r="KN199" s="58"/>
      <c r="KO199" s="58"/>
      <c r="KP199" s="58"/>
      <c r="KQ199" s="58"/>
      <c r="KR199" s="58"/>
      <c r="KS199" s="58"/>
      <c r="KT199" s="58"/>
      <c r="KU199" s="58"/>
      <c r="KV199" s="58"/>
      <c r="KW199" s="58"/>
      <c r="KX199" s="58"/>
      <c r="KY199" s="58"/>
      <c r="KZ199" s="58"/>
      <c r="LA199" s="58"/>
      <c r="LB199" s="58"/>
      <c r="LC199" s="58"/>
      <c r="LD199" s="58"/>
    </row>
    <row r="200" spans="1:316" x14ac:dyDescent="0.2">
      <c r="A200" s="143" t="s">
        <v>207</v>
      </c>
      <c r="B200" s="144" t="s">
        <v>208</v>
      </c>
      <c r="C200" s="119">
        <v>152000</v>
      </c>
      <c r="D200" s="120" t="s">
        <v>197</v>
      </c>
      <c r="E200" s="146">
        <v>8.1999999999999993</v>
      </c>
      <c r="F200" s="147">
        <f t="shared" si="43"/>
        <v>1246400</v>
      </c>
      <c r="G200" s="251"/>
      <c r="H200" s="262">
        <f t="shared" si="32"/>
        <v>739569.31</v>
      </c>
      <c r="I200" s="262">
        <f t="shared" si="30"/>
        <v>836000</v>
      </c>
      <c r="J200" s="262">
        <f t="shared" si="31"/>
        <v>1976000</v>
      </c>
      <c r="K200" s="190">
        <v>5.5</v>
      </c>
      <c r="L200" s="197">
        <v>836000</v>
      </c>
      <c r="M200" s="208">
        <v>10.75</v>
      </c>
      <c r="N200" s="201">
        <v>1634000</v>
      </c>
      <c r="O200" s="212">
        <v>12</v>
      </c>
      <c r="P200" s="201">
        <v>1824000</v>
      </c>
      <c r="Q200" s="212">
        <v>9.83</v>
      </c>
      <c r="R200" s="201">
        <v>1494160</v>
      </c>
      <c r="S200" s="212">
        <v>10</v>
      </c>
      <c r="T200" s="201">
        <v>1520000</v>
      </c>
      <c r="U200" s="212">
        <v>8</v>
      </c>
      <c r="V200" s="201">
        <v>1216000</v>
      </c>
      <c r="W200" s="212">
        <v>6</v>
      </c>
      <c r="X200" s="201">
        <v>912000</v>
      </c>
      <c r="Y200" s="212">
        <v>13</v>
      </c>
      <c r="Z200" s="201">
        <v>1976000</v>
      </c>
      <c r="AA200" s="126">
        <v>12.5</v>
      </c>
      <c r="AB200" s="157">
        <v>1900000</v>
      </c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58"/>
      <c r="IO200" s="58"/>
      <c r="IP200" s="58"/>
      <c r="IQ200" s="58"/>
      <c r="IR200" s="58"/>
      <c r="IS200" s="58"/>
      <c r="IT200" s="58"/>
      <c r="IU200" s="58"/>
      <c r="IV200" s="58"/>
      <c r="IW200" s="58"/>
      <c r="IX200" s="58"/>
      <c r="IY200" s="58"/>
      <c r="IZ200" s="58"/>
      <c r="JA200" s="58"/>
      <c r="JB200" s="58"/>
      <c r="JC200" s="58"/>
      <c r="JD200" s="58"/>
      <c r="JE200" s="58"/>
      <c r="JF200" s="58"/>
      <c r="JG200" s="58"/>
      <c r="JH200" s="58"/>
      <c r="JI200" s="58"/>
      <c r="JJ200" s="58"/>
      <c r="JK200" s="58"/>
      <c r="JL200" s="58"/>
      <c r="JM200" s="58"/>
      <c r="JN200" s="58"/>
      <c r="JO200" s="58"/>
      <c r="JP200" s="58"/>
      <c r="JQ200" s="58"/>
      <c r="JR200" s="58"/>
      <c r="JS200" s="58"/>
      <c r="JT200" s="58"/>
      <c r="JU200" s="58"/>
      <c r="JV200" s="58"/>
      <c r="JW200" s="58"/>
      <c r="JX200" s="58"/>
      <c r="JY200" s="58"/>
      <c r="JZ200" s="58"/>
      <c r="KA200" s="58"/>
      <c r="KB200" s="58"/>
      <c r="KC200" s="58"/>
      <c r="KD200" s="58"/>
      <c r="KE200" s="58"/>
      <c r="KF200" s="58"/>
      <c r="KG200" s="58"/>
      <c r="KH200" s="58"/>
      <c r="KI200" s="58"/>
      <c r="KJ200" s="58"/>
      <c r="KK200" s="58"/>
      <c r="KL200" s="58"/>
      <c r="KM200" s="58"/>
      <c r="KN200" s="58"/>
      <c r="KO200" s="58"/>
      <c r="KP200" s="58"/>
      <c r="KQ200" s="58"/>
      <c r="KR200" s="58"/>
      <c r="KS200" s="58"/>
      <c r="KT200" s="58"/>
      <c r="KU200" s="58"/>
      <c r="KV200" s="58"/>
      <c r="KW200" s="58"/>
      <c r="KX200" s="58"/>
      <c r="KY200" s="58"/>
      <c r="KZ200" s="58"/>
      <c r="LA200" s="58"/>
      <c r="LB200" s="58"/>
      <c r="LC200" s="58"/>
      <c r="LD200" s="58"/>
    </row>
    <row r="201" spans="1:316" x14ac:dyDescent="0.2">
      <c r="A201" s="143" t="s">
        <v>209</v>
      </c>
      <c r="B201" s="144" t="s">
        <v>210</v>
      </c>
      <c r="C201" s="119">
        <v>0</v>
      </c>
      <c r="D201" s="120" t="s">
        <v>197</v>
      </c>
      <c r="E201" s="146">
        <v>4.2</v>
      </c>
      <c r="F201" s="147">
        <f t="shared" si="43"/>
        <v>0</v>
      </c>
      <c r="G201" s="251"/>
      <c r="H201" s="262"/>
      <c r="I201" s="262"/>
      <c r="J201" s="262"/>
      <c r="K201" s="190">
        <v>5</v>
      </c>
      <c r="L201" s="197"/>
      <c r="M201" s="208">
        <v>0</v>
      </c>
      <c r="N201" s="201"/>
      <c r="O201" s="212"/>
      <c r="P201" s="201"/>
      <c r="Q201" s="212"/>
      <c r="R201" s="201"/>
      <c r="S201" s="212"/>
      <c r="T201" s="201"/>
      <c r="U201" s="212"/>
      <c r="V201" s="201"/>
      <c r="W201" s="212">
        <v>10</v>
      </c>
      <c r="X201" s="201"/>
      <c r="Y201" s="212"/>
      <c r="Z201" s="201"/>
      <c r="AA201" s="126">
        <v>5</v>
      </c>
      <c r="AB201" s="157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58"/>
      <c r="FZ201" s="58"/>
      <c r="GA201" s="58"/>
      <c r="GB201" s="58"/>
      <c r="GC201" s="58"/>
      <c r="GD201" s="58"/>
      <c r="GE201" s="58"/>
      <c r="GF201" s="58"/>
      <c r="GG201" s="58"/>
      <c r="GH201" s="58"/>
      <c r="GI201" s="58"/>
      <c r="GJ201" s="58"/>
      <c r="GK201" s="58"/>
      <c r="GL201" s="58"/>
      <c r="GM201" s="58"/>
      <c r="GN201" s="58"/>
      <c r="GO201" s="58"/>
      <c r="GP201" s="58"/>
      <c r="GQ201" s="58"/>
      <c r="GR201" s="58"/>
      <c r="GS201" s="58"/>
      <c r="GT201" s="58"/>
      <c r="GU201" s="58"/>
      <c r="GV201" s="58"/>
      <c r="GW201" s="58"/>
      <c r="GX201" s="58"/>
      <c r="GY201" s="58"/>
      <c r="GZ201" s="58"/>
      <c r="HA201" s="58"/>
      <c r="HB201" s="58"/>
      <c r="HC201" s="58"/>
      <c r="HD201" s="58"/>
      <c r="HE201" s="58"/>
      <c r="HF201" s="58"/>
      <c r="HG201" s="58"/>
      <c r="HH201" s="58"/>
      <c r="HI201" s="58"/>
      <c r="HJ201" s="58"/>
      <c r="HK201" s="58"/>
      <c r="HL201" s="58"/>
      <c r="HM201" s="58"/>
      <c r="HN201" s="58"/>
      <c r="HO201" s="58"/>
      <c r="HP201" s="58"/>
      <c r="HQ201" s="58"/>
      <c r="HR201" s="58"/>
      <c r="HS201" s="58"/>
      <c r="HT201" s="58"/>
      <c r="HU201" s="58"/>
      <c r="HV201" s="58"/>
      <c r="HW201" s="58"/>
      <c r="HX201" s="58"/>
      <c r="HY201" s="58"/>
      <c r="HZ201" s="58"/>
      <c r="IA201" s="58"/>
      <c r="IB201" s="58"/>
      <c r="IC201" s="58"/>
      <c r="ID201" s="58"/>
      <c r="IE201" s="58"/>
      <c r="IF201" s="58"/>
      <c r="IG201" s="58"/>
      <c r="IH201" s="58"/>
      <c r="II201" s="58"/>
      <c r="IJ201" s="58"/>
      <c r="IK201" s="58"/>
      <c r="IL201" s="58"/>
      <c r="IM201" s="58"/>
      <c r="IN201" s="58"/>
      <c r="IO201" s="58"/>
      <c r="IP201" s="58"/>
      <c r="IQ201" s="58"/>
      <c r="IR201" s="58"/>
      <c r="IS201" s="58"/>
      <c r="IT201" s="58"/>
      <c r="IU201" s="58"/>
      <c r="IV201" s="58"/>
      <c r="IW201" s="58"/>
      <c r="IX201" s="58"/>
      <c r="IY201" s="58"/>
      <c r="IZ201" s="58"/>
      <c r="JA201" s="58"/>
      <c r="JB201" s="58"/>
      <c r="JC201" s="58"/>
      <c r="JD201" s="58"/>
      <c r="JE201" s="58"/>
      <c r="JF201" s="58"/>
      <c r="JG201" s="58"/>
      <c r="JH201" s="58"/>
      <c r="JI201" s="58"/>
      <c r="JJ201" s="58"/>
      <c r="JK201" s="58"/>
      <c r="JL201" s="58"/>
      <c r="JM201" s="58"/>
      <c r="JN201" s="58"/>
      <c r="JO201" s="58"/>
      <c r="JP201" s="58"/>
      <c r="JQ201" s="58"/>
      <c r="JR201" s="58"/>
      <c r="JS201" s="58"/>
      <c r="JT201" s="58"/>
      <c r="JU201" s="58"/>
      <c r="JV201" s="58"/>
      <c r="JW201" s="58"/>
      <c r="JX201" s="58"/>
      <c r="JY201" s="58"/>
      <c r="JZ201" s="58"/>
      <c r="KA201" s="58"/>
      <c r="KB201" s="58"/>
      <c r="KC201" s="58"/>
      <c r="KD201" s="58"/>
      <c r="KE201" s="58"/>
      <c r="KF201" s="58"/>
      <c r="KG201" s="58"/>
      <c r="KH201" s="58"/>
      <c r="KI201" s="58"/>
      <c r="KJ201" s="58"/>
      <c r="KK201" s="58"/>
      <c r="KL201" s="58"/>
      <c r="KM201" s="58"/>
      <c r="KN201" s="58"/>
      <c r="KO201" s="58"/>
      <c r="KP201" s="58"/>
      <c r="KQ201" s="58"/>
      <c r="KR201" s="58"/>
      <c r="KS201" s="58"/>
      <c r="KT201" s="58"/>
      <c r="KU201" s="58"/>
      <c r="KV201" s="58"/>
      <c r="KW201" s="58"/>
      <c r="KX201" s="58"/>
      <c r="KY201" s="58"/>
      <c r="KZ201" s="58"/>
      <c r="LA201" s="58"/>
      <c r="LB201" s="58"/>
      <c r="LC201" s="58"/>
      <c r="LD201" s="58"/>
    </row>
    <row r="202" spans="1:316" x14ac:dyDescent="0.2">
      <c r="A202" s="143" t="s">
        <v>246</v>
      </c>
      <c r="B202" s="144" t="s">
        <v>247</v>
      </c>
      <c r="C202" s="119">
        <v>12600</v>
      </c>
      <c r="D202" s="120" t="s">
        <v>197</v>
      </c>
      <c r="E202" s="146">
        <v>4.2</v>
      </c>
      <c r="F202" s="147">
        <f t="shared" si="43"/>
        <v>52920</v>
      </c>
      <c r="G202" s="251"/>
      <c r="H202" s="262">
        <f t="shared" si="32"/>
        <v>53106.214444444442</v>
      </c>
      <c r="I202" s="262">
        <f t="shared" si="30"/>
        <v>50400</v>
      </c>
      <c r="J202" s="262">
        <f t="shared" si="31"/>
        <v>157500</v>
      </c>
      <c r="K202" s="190">
        <v>4</v>
      </c>
      <c r="L202" s="197">
        <v>50400</v>
      </c>
      <c r="M202" s="208">
        <v>7</v>
      </c>
      <c r="N202" s="201">
        <v>88200</v>
      </c>
      <c r="O202" s="212">
        <v>10</v>
      </c>
      <c r="P202" s="201">
        <v>126000</v>
      </c>
      <c r="Q202" s="212">
        <v>6.36</v>
      </c>
      <c r="R202" s="201">
        <v>80136</v>
      </c>
      <c r="S202" s="212">
        <v>12</v>
      </c>
      <c r="T202" s="201">
        <v>151200</v>
      </c>
      <c r="U202" s="212">
        <v>8</v>
      </c>
      <c r="V202" s="201">
        <v>100800</v>
      </c>
      <c r="W202" s="212">
        <v>6</v>
      </c>
      <c r="X202" s="201">
        <v>75600</v>
      </c>
      <c r="Y202" s="212">
        <v>10</v>
      </c>
      <c r="Z202" s="201">
        <v>126000</v>
      </c>
      <c r="AA202" s="126">
        <v>12.5</v>
      </c>
      <c r="AB202" s="157">
        <v>157500</v>
      </c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  <c r="FV202" s="58"/>
      <c r="FW202" s="58"/>
      <c r="FX202" s="58"/>
      <c r="FY202" s="58"/>
      <c r="FZ202" s="58"/>
      <c r="GA202" s="58"/>
      <c r="GB202" s="58"/>
      <c r="GC202" s="58"/>
      <c r="GD202" s="58"/>
      <c r="GE202" s="58"/>
      <c r="GF202" s="58"/>
      <c r="GG202" s="58"/>
      <c r="GH202" s="58"/>
      <c r="GI202" s="58"/>
      <c r="GJ202" s="58"/>
      <c r="GK202" s="58"/>
      <c r="GL202" s="58"/>
      <c r="GM202" s="58"/>
      <c r="GN202" s="58"/>
      <c r="GO202" s="58"/>
      <c r="GP202" s="58"/>
      <c r="GQ202" s="58"/>
      <c r="GR202" s="58"/>
      <c r="GS202" s="58"/>
      <c r="GT202" s="58"/>
      <c r="GU202" s="58"/>
      <c r="GV202" s="58"/>
      <c r="GW202" s="58"/>
      <c r="GX202" s="58"/>
      <c r="GY202" s="58"/>
      <c r="GZ202" s="58"/>
      <c r="HA202" s="58"/>
      <c r="HB202" s="58"/>
      <c r="HC202" s="58"/>
      <c r="HD202" s="58"/>
      <c r="HE202" s="58"/>
      <c r="HF202" s="58"/>
      <c r="HG202" s="58"/>
      <c r="HH202" s="58"/>
      <c r="HI202" s="58"/>
      <c r="HJ202" s="58"/>
      <c r="HK202" s="58"/>
      <c r="HL202" s="58"/>
      <c r="HM202" s="58"/>
      <c r="HN202" s="58"/>
      <c r="HO202" s="58"/>
      <c r="HP202" s="58"/>
      <c r="HQ202" s="58"/>
      <c r="HR202" s="58"/>
      <c r="HS202" s="58"/>
      <c r="HT202" s="58"/>
      <c r="HU202" s="58"/>
      <c r="HV202" s="58"/>
      <c r="HW202" s="58"/>
      <c r="HX202" s="58"/>
      <c r="HY202" s="58"/>
      <c r="HZ202" s="58"/>
      <c r="IA202" s="58"/>
      <c r="IB202" s="58"/>
      <c r="IC202" s="58"/>
      <c r="ID202" s="58"/>
      <c r="IE202" s="58"/>
      <c r="IF202" s="58"/>
      <c r="IG202" s="58"/>
      <c r="IH202" s="58"/>
      <c r="II202" s="58"/>
      <c r="IJ202" s="58"/>
      <c r="IK202" s="58"/>
      <c r="IL202" s="58"/>
      <c r="IM202" s="58"/>
      <c r="IN202" s="58"/>
      <c r="IO202" s="58"/>
      <c r="IP202" s="58"/>
      <c r="IQ202" s="58"/>
      <c r="IR202" s="58"/>
      <c r="IS202" s="58"/>
      <c r="IT202" s="58"/>
      <c r="IU202" s="58"/>
      <c r="IV202" s="58"/>
      <c r="IW202" s="58"/>
      <c r="IX202" s="58"/>
      <c r="IY202" s="58"/>
      <c r="IZ202" s="58"/>
      <c r="JA202" s="58"/>
      <c r="JB202" s="58"/>
      <c r="JC202" s="58"/>
      <c r="JD202" s="58"/>
      <c r="JE202" s="58"/>
      <c r="JF202" s="58"/>
      <c r="JG202" s="58"/>
      <c r="JH202" s="58"/>
      <c r="JI202" s="58"/>
      <c r="JJ202" s="58"/>
      <c r="JK202" s="58"/>
      <c r="JL202" s="58"/>
      <c r="JM202" s="58"/>
      <c r="JN202" s="58"/>
      <c r="JO202" s="58"/>
      <c r="JP202" s="58"/>
      <c r="JQ202" s="58"/>
      <c r="JR202" s="58"/>
      <c r="JS202" s="58"/>
      <c r="JT202" s="58"/>
      <c r="JU202" s="58"/>
      <c r="JV202" s="58"/>
      <c r="JW202" s="58"/>
      <c r="JX202" s="58"/>
      <c r="JY202" s="58"/>
      <c r="JZ202" s="58"/>
      <c r="KA202" s="58"/>
      <c r="KB202" s="58"/>
      <c r="KC202" s="58"/>
      <c r="KD202" s="58"/>
      <c r="KE202" s="58"/>
      <c r="KF202" s="58"/>
      <c r="KG202" s="58"/>
      <c r="KH202" s="58"/>
      <c r="KI202" s="58"/>
      <c r="KJ202" s="58"/>
      <c r="KK202" s="58"/>
      <c r="KL202" s="58"/>
      <c r="KM202" s="58"/>
      <c r="KN202" s="58"/>
      <c r="KO202" s="58"/>
      <c r="KP202" s="58"/>
      <c r="KQ202" s="58"/>
      <c r="KR202" s="58"/>
      <c r="KS202" s="58"/>
      <c r="KT202" s="58"/>
      <c r="KU202" s="58"/>
      <c r="KV202" s="58"/>
      <c r="KW202" s="58"/>
      <c r="KX202" s="58"/>
      <c r="KY202" s="58"/>
      <c r="KZ202" s="58"/>
      <c r="LA202" s="58"/>
      <c r="LB202" s="58"/>
      <c r="LC202" s="58"/>
      <c r="LD202" s="58"/>
    </row>
    <row r="203" spans="1:316" x14ac:dyDescent="0.2">
      <c r="A203" s="134"/>
      <c r="B203" s="55" t="s">
        <v>211</v>
      </c>
      <c r="C203" s="65"/>
      <c r="D203" s="64"/>
      <c r="E203" s="81"/>
      <c r="F203" s="79"/>
      <c r="G203" s="254">
        <f>SUM(F198:F202)</f>
        <v>2908760</v>
      </c>
      <c r="H203" s="262">
        <f t="shared" si="32"/>
        <v>4844345.333333333</v>
      </c>
      <c r="I203" s="262">
        <f t="shared" ref="I203:I254" si="44">MIN(L203,N203,P203,R203,T203,V203,X203,Z203,AB203)</f>
        <v>2438520</v>
      </c>
      <c r="J203" s="262">
        <f t="shared" ref="J203:J254" si="45">MAX(L203,N203,P203,R203,T203,V203,X203,Z203,AB203)</f>
        <v>6548400</v>
      </c>
      <c r="K203" s="183"/>
      <c r="L203" s="200">
        <f>SUM(L198:L202)</f>
        <v>2438520</v>
      </c>
      <c r="M203" s="210"/>
      <c r="N203" s="199">
        <f t="shared" ref="N203:AB203" si="46">SUM(N198:N202)</f>
        <v>4570200</v>
      </c>
      <c r="O203" s="210"/>
      <c r="P203" s="199">
        <f t="shared" si="46"/>
        <v>6548400</v>
      </c>
      <c r="Q203" s="210"/>
      <c r="R203" s="199">
        <f t="shared" si="46"/>
        <v>4662888</v>
      </c>
      <c r="S203" s="210"/>
      <c r="T203" s="199">
        <f t="shared" si="46"/>
        <v>5503200</v>
      </c>
      <c r="U203" s="210"/>
      <c r="V203" s="199">
        <f t="shared" si="46"/>
        <v>5887600</v>
      </c>
      <c r="W203" s="210"/>
      <c r="X203" s="199">
        <f t="shared" si="46"/>
        <v>3942800</v>
      </c>
      <c r="Y203" s="210"/>
      <c r="Z203" s="199">
        <f t="shared" si="46"/>
        <v>4675600</v>
      </c>
      <c r="AA203" s="127"/>
      <c r="AB203" s="188">
        <f t="shared" si="46"/>
        <v>5369900</v>
      </c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  <c r="GA203" s="58"/>
      <c r="GB203" s="58"/>
      <c r="GC203" s="58"/>
      <c r="GD203" s="58"/>
      <c r="GE203" s="58"/>
      <c r="GF203" s="58"/>
      <c r="GG203" s="58"/>
      <c r="GH203" s="58"/>
      <c r="GI203" s="58"/>
      <c r="GJ203" s="58"/>
      <c r="GK203" s="58"/>
      <c r="GL203" s="58"/>
      <c r="GM203" s="58"/>
      <c r="GN203" s="58"/>
      <c r="GO203" s="58"/>
      <c r="GP203" s="58"/>
      <c r="GQ203" s="58"/>
      <c r="GR203" s="58"/>
      <c r="GS203" s="58"/>
      <c r="GT203" s="58"/>
      <c r="GU203" s="58"/>
      <c r="GV203" s="58"/>
      <c r="GW203" s="58"/>
      <c r="GX203" s="58"/>
      <c r="GY203" s="58"/>
      <c r="GZ203" s="58"/>
      <c r="HA203" s="58"/>
      <c r="HB203" s="58"/>
      <c r="HC203" s="58"/>
      <c r="HD203" s="58"/>
      <c r="HE203" s="58"/>
      <c r="HF203" s="58"/>
      <c r="HG203" s="58"/>
      <c r="HH203" s="58"/>
      <c r="HI203" s="58"/>
      <c r="HJ203" s="58"/>
      <c r="HK203" s="58"/>
      <c r="HL203" s="58"/>
      <c r="HM203" s="58"/>
      <c r="HN203" s="58"/>
      <c r="HO203" s="58"/>
      <c r="HP203" s="58"/>
      <c r="HQ203" s="58"/>
      <c r="HR203" s="58"/>
      <c r="HS203" s="58"/>
      <c r="HT203" s="58"/>
      <c r="HU203" s="58"/>
      <c r="HV203" s="58"/>
      <c r="HW203" s="58"/>
      <c r="HX203" s="58"/>
      <c r="HY203" s="58"/>
      <c r="HZ203" s="58"/>
      <c r="IA203" s="58"/>
      <c r="IB203" s="58"/>
      <c r="IC203" s="58"/>
      <c r="ID203" s="58"/>
      <c r="IE203" s="58"/>
      <c r="IF203" s="58"/>
      <c r="IG203" s="58"/>
      <c r="IH203" s="58"/>
      <c r="II203" s="58"/>
      <c r="IJ203" s="58"/>
      <c r="IK203" s="58"/>
      <c r="IL203" s="58"/>
      <c r="IM203" s="58"/>
      <c r="IN203" s="58"/>
      <c r="IO203" s="58"/>
      <c r="IP203" s="58"/>
      <c r="IQ203" s="58"/>
      <c r="IR203" s="58"/>
      <c r="IS203" s="58"/>
      <c r="IT203" s="58"/>
      <c r="IU203" s="58"/>
      <c r="IV203" s="58"/>
      <c r="IW203" s="58"/>
      <c r="IX203" s="58"/>
      <c r="IY203" s="58"/>
      <c r="IZ203" s="58"/>
      <c r="JA203" s="58"/>
      <c r="JB203" s="58"/>
      <c r="JC203" s="58"/>
      <c r="JD203" s="58"/>
      <c r="JE203" s="58"/>
      <c r="JF203" s="58"/>
      <c r="JG203" s="58"/>
      <c r="JH203" s="58"/>
      <c r="JI203" s="58"/>
      <c r="JJ203" s="58"/>
      <c r="JK203" s="58"/>
      <c r="JL203" s="58"/>
      <c r="JM203" s="58"/>
      <c r="JN203" s="58"/>
      <c r="JO203" s="58"/>
      <c r="JP203" s="58"/>
      <c r="JQ203" s="58"/>
      <c r="JR203" s="58"/>
      <c r="JS203" s="58"/>
      <c r="JT203" s="58"/>
      <c r="JU203" s="58"/>
      <c r="JV203" s="58"/>
      <c r="JW203" s="58"/>
      <c r="JX203" s="58"/>
      <c r="JY203" s="58"/>
      <c r="JZ203" s="58"/>
      <c r="KA203" s="58"/>
      <c r="KB203" s="58"/>
      <c r="KC203" s="58"/>
      <c r="KD203" s="58"/>
      <c r="KE203" s="58"/>
      <c r="KF203" s="58"/>
      <c r="KG203" s="58"/>
      <c r="KH203" s="58"/>
      <c r="KI203" s="58"/>
      <c r="KJ203" s="58"/>
      <c r="KK203" s="58"/>
      <c r="KL203" s="58"/>
      <c r="KM203" s="58"/>
      <c r="KN203" s="58"/>
      <c r="KO203" s="58"/>
      <c r="KP203" s="58"/>
      <c r="KQ203" s="58"/>
      <c r="KR203" s="58"/>
      <c r="KS203" s="58"/>
      <c r="KT203" s="58"/>
      <c r="KU203" s="58"/>
      <c r="KV203" s="58"/>
      <c r="KW203" s="58"/>
      <c r="KX203" s="58"/>
      <c r="KY203" s="58"/>
      <c r="KZ203" s="58"/>
      <c r="LA203" s="58"/>
      <c r="LB203" s="58"/>
      <c r="LC203" s="58"/>
      <c r="LD203" s="58"/>
    </row>
    <row r="204" spans="1:316" x14ac:dyDescent="0.2">
      <c r="A204" s="156"/>
      <c r="B204" s="116"/>
      <c r="C204" s="5"/>
      <c r="D204" s="3"/>
      <c r="E204" s="96"/>
      <c r="F204" s="97"/>
      <c r="G204" s="251"/>
      <c r="H204" s="262"/>
      <c r="I204" s="262"/>
      <c r="J204" s="262"/>
      <c r="K204" s="190"/>
      <c r="L204" s="197"/>
      <c r="M204" s="208"/>
      <c r="N204" s="201"/>
      <c r="O204" s="212"/>
      <c r="P204" s="201"/>
      <c r="Q204" s="212"/>
      <c r="R204" s="201"/>
      <c r="S204" s="212"/>
      <c r="T204" s="201"/>
      <c r="U204" s="212"/>
      <c r="V204" s="201"/>
      <c r="W204" s="212"/>
      <c r="X204" s="201"/>
      <c r="Y204" s="212"/>
      <c r="Z204" s="201"/>
      <c r="AA204" s="126"/>
      <c r="AB204" s="157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  <c r="FV204" s="58"/>
      <c r="FW204" s="58"/>
      <c r="FX204" s="58"/>
      <c r="FY204" s="58"/>
      <c r="FZ204" s="58"/>
      <c r="GA204" s="58"/>
      <c r="GB204" s="58"/>
      <c r="GC204" s="58"/>
      <c r="GD204" s="58"/>
      <c r="GE204" s="58"/>
      <c r="GF204" s="58"/>
      <c r="GG204" s="58"/>
      <c r="GH204" s="58"/>
      <c r="GI204" s="58"/>
      <c r="GJ204" s="58"/>
      <c r="GK204" s="58"/>
      <c r="GL204" s="58"/>
      <c r="GM204" s="58"/>
      <c r="GN204" s="58"/>
      <c r="GO204" s="58"/>
      <c r="GP204" s="58"/>
      <c r="GQ204" s="58"/>
      <c r="GR204" s="58"/>
      <c r="GS204" s="58"/>
      <c r="GT204" s="58"/>
      <c r="GU204" s="58"/>
      <c r="GV204" s="58"/>
      <c r="GW204" s="58"/>
      <c r="GX204" s="58"/>
      <c r="GY204" s="58"/>
      <c r="GZ204" s="58"/>
      <c r="HA204" s="58"/>
      <c r="HB204" s="58"/>
      <c r="HC204" s="58"/>
      <c r="HD204" s="58"/>
      <c r="HE204" s="58"/>
      <c r="HF204" s="58"/>
      <c r="HG204" s="58"/>
      <c r="HH204" s="58"/>
      <c r="HI204" s="58"/>
      <c r="HJ204" s="58"/>
      <c r="HK204" s="58"/>
      <c r="HL204" s="58"/>
      <c r="HM204" s="58"/>
      <c r="HN204" s="58"/>
      <c r="HO204" s="58"/>
      <c r="HP204" s="58"/>
      <c r="HQ204" s="58"/>
      <c r="HR204" s="58"/>
      <c r="HS204" s="58"/>
      <c r="HT204" s="58"/>
      <c r="HU204" s="58"/>
      <c r="HV204" s="58"/>
      <c r="HW204" s="58"/>
      <c r="HX204" s="58"/>
      <c r="HY204" s="58"/>
      <c r="HZ204" s="58"/>
      <c r="IA204" s="58"/>
      <c r="IB204" s="58"/>
      <c r="IC204" s="58"/>
      <c r="ID204" s="58"/>
      <c r="IE204" s="58"/>
      <c r="IF204" s="58"/>
      <c r="IG204" s="58"/>
      <c r="IH204" s="58"/>
      <c r="II204" s="58"/>
      <c r="IJ204" s="58"/>
      <c r="IK204" s="58"/>
      <c r="IL204" s="58"/>
      <c r="IM204" s="58"/>
      <c r="IN204" s="58"/>
      <c r="IO204" s="58"/>
      <c r="IP204" s="58"/>
      <c r="IQ204" s="58"/>
      <c r="IR204" s="58"/>
      <c r="IS204" s="58"/>
      <c r="IT204" s="58"/>
      <c r="IU204" s="58"/>
      <c r="IV204" s="58"/>
      <c r="IW204" s="58"/>
      <c r="IX204" s="58"/>
      <c r="IY204" s="58"/>
      <c r="IZ204" s="58"/>
      <c r="JA204" s="58"/>
      <c r="JB204" s="58"/>
      <c r="JC204" s="58"/>
      <c r="JD204" s="58"/>
      <c r="JE204" s="58"/>
      <c r="JF204" s="58"/>
      <c r="JG204" s="58"/>
      <c r="JH204" s="58"/>
      <c r="JI204" s="58"/>
      <c r="JJ204" s="58"/>
      <c r="JK204" s="58"/>
      <c r="JL204" s="58"/>
      <c r="JM204" s="58"/>
      <c r="JN204" s="58"/>
      <c r="JO204" s="58"/>
      <c r="JP204" s="58"/>
      <c r="JQ204" s="58"/>
      <c r="JR204" s="58"/>
      <c r="JS204" s="58"/>
      <c r="JT204" s="58"/>
      <c r="JU204" s="58"/>
      <c r="JV204" s="58"/>
      <c r="JW204" s="58"/>
      <c r="JX204" s="58"/>
      <c r="JY204" s="58"/>
      <c r="JZ204" s="58"/>
      <c r="KA204" s="58"/>
      <c r="KB204" s="58"/>
      <c r="KC204" s="58"/>
      <c r="KD204" s="58"/>
      <c r="KE204" s="58"/>
      <c r="KF204" s="58"/>
      <c r="KG204" s="58"/>
      <c r="KH204" s="58"/>
      <c r="KI204" s="58"/>
      <c r="KJ204" s="58"/>
      <c r="KK204" s="58"/>
      <c r="KL204" s="58"/>
      <c r="KM204" s="58"/>
      <c r="KN204" s="58"/>
      <c r="KO204" s="58"/>
      <c r="KP204" s="58"/>
      <c r="KQ204" s="58"/>
      <c r="KR204" s="58"/>
      <c r="KS204" s="58"/>
      <c r="KT204" s="58"/>
      <c r="KU204" s="58"/>
      <c r="KV204" s="58"/>
      <c r="KW204" s="58"/>
      <c r="KX204" s="58"/>
      <c r="KY204" s="58"/>
      <c r="KZ204" s="58"/>
      <c r="LA204" s="58"/>
      <c r="LB204" s="58"/>
      <c r="LC204" s="58"/>
      <c r="LD204" s="58"/>
    </row>
    <row r="205" spans="1:316" ht="13.5" thickBot="1" x14ac:dyDescent="0.25">
      <c r="A205" s="133" t="s">
        <v>233</v>
      </c>
      <c r="B205" s="41" t="s">
        <v>84</v>
      </c>
      <c r="C205" s="40"/>
      <c r="D205" s="38"/>
      <c r="E205" s="94"/>
      <c r="F205" s="95"/>
      <c r="G205" s="250"/>
      <c r="H205" s="262"/>
      <c r="I205" s="262"/>
      <c r="J205" s="262"/>
      <c r="K205" s="190"/>
      <c r="L205" s="197"/>
      <c r="M205" s="208"/>
      <c r="N205" s="201"/>
      <c r="O205" s="212"/>
      <c r="P205" s="201"/>
      <c r="Q205" s="212"/>
      <c r="R205" s="201"/>
      <c r="S205" s="212"/>
      <c r="T205" s="201"/>
      <c r="U205" s="212"/>
      <c r="V205" s="201"/>
      <c r="W205" s="212"/>
      <c r="X205" s="201"/>
      <c r="Y205" s="212"/>
      <c r="Z205" s="201"/>
      <c r="AA205" s="126"/>
      <c r="AB205" s="157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8"/>
      <c r="GH205" s="58"/>
      <c r="GI205" s="58"/>
      <c r="GJ205" s="58"/>
      <c r="GK205" s="58"/>
      <c r="GL205" s="58"/>
      <c r="GM205" s="58"/>
      <c r="GN205" s="58"/>
      <c r="GO205" s="58"/>
      <c r="GP205" s="58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8"/>
      <c r="HL205" s="58"/>
      <c r="HM205" s="58"/>
      <c r="HN205" s="58"/>
      <c r="HO205" s="58"/>
      <c r="HP205" s="58"/>
      <c r="HQ205" s="58"/>
      <c r="HR205" s="58"/>
      <c r="HS205" s="58"/>
      <c r="HT205" s="58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  <c r="IN205" s="58"/>
      <c r="IO205" s="58"/>
      <c r="IP205" s="58"/>
      <c r="IQ205" s="58"/>
      <c r="IR205" s="58"/>
      <c r="IS205" s="58"/>
      <c r="IT205" s="58"/>
      <c r="IU205" s="58"/>
      <c r="IV205" s="58"/>
      <c r="IW205" s="58"/>
      <c r="IX205" s="58"/>
      <c r="IY205" s="58"/>
      <c r="IZ205" s="58"/>
      <c r="JA205" s="58"/>
      <c r="JB205" s="58"/>
      <c r="JC205" s="58"/>
      <c r="JD205" s="58"/>
      <c r="JE205" s="58"/>
      <c r="JF205" s="58"/>
      <c r="JG205" s="58"/>
      <c r="JH205" s="58"/>
      <c r="JI205" s="58"/>
      <c r="JJ205" s="58"/>
      <c r="JK205" s="58"/>
      <c r="JL205" s="58"/>
      <c r="JM205" s="58"/>
      <c r="JN205" s="58"/>
      <c r="JO205" s="58"/>
      <c r="JP205" s="58"/>
      <c r="JQ205" s="58"/>
      <c r="JR205" s="58"/>
      <c r="JS205" s="58"/>
      <c r="JT205" s="58"/>
      <c r="JU205" s="58"/>
      <c r="JV205" s="58"/>
      <c r="JW205" s="58"/>
      <c r="JX205" s="58"/>
      <c r="JY205" s="58"/>
      <c r="JZ205" s="58"/>
      <c r="KA205" s="58"/>
      <c r="KB205" s="58"/>
      <c r="KC205" s="58"/>
      <c r="KD205" s="58"/>
      <c r="KE205" s="58"/>
      <c r="KF205" s="58"/>
      <c r="KG205" s="58"/>
      <c r="KH205" s="58"/>
      <c r="KI205" s="58"/>
      <c r="KJ205" s="58"/>
      <c r="KK205" s="58"/>
      <c r="KL205" s="58"/>
      <c r="KM205" s="58"/>
      <c r="KN205" s="58"/>
      <c r="KO205" s="58"/>
      <c r="KP205" s="58"/>
      <c r="KQ205" s="58"/>
      <c r="KR205" s="58"/>
      <c r="KS205" s="58"/>
      <c r="KT205" s="58"/>
      <c r="KU205" s="58"/>
      <c r="KV205" s="58"/>
      <c r="KW205" s="58"/>
      <c r="KX205" s="58"/>
      <c r="KY205" s="58"/>
      <c r="KZ205" s="58"/>
      <c r="LA205" s="58"/>
      <c r="LB205" s="58"/>
      <c r="LC205" s="58"/>
      <c r="LD205" s="58"/>
    </row>
    <row r="206" spans="1:316" x14ac:dyDescent="0.2">
      <c r="A206" s="156" t="s">
        <v>140</v>
      </c>
      <c r="B206" s="32" t="s">
        <v>85</v>
      </c>
      <c r="C206" s="5">
        <v>2337</v>
      </c>
      <c r="D206" s="3" t="s">
        <v>4</v>
      </c>
      <c r="E206" s="96">
        <v>625</v>
      </c>
      <c r="F206" s="97">
        <f>C206*E206</f>
        <v>1460625</v>
      </c>
      <c r="G206" s="251"/>
      <c r="H206" s="262">
        <f t="shared" ref="H206:H254" si="47">AVERAGE(K206:AB206)</f>
        <v>545961.96666666656</v>
      </c>
      <c r="I206" s="262">
        <f t="shared" si="44"/>
        <v>817950</v>
      </c>
      <c r="J206" s="262">
        <f t="shared" si="45"/>
        <v>1285350</v>
      </c>
      <c r="K206" s="190">
        <v>450</v>
      </c>
      <c r="L206" s="197">
        <v>1051650</v>
      </c>
      <c r="M206" s="208">
        <v>550</v>
      </c>
      <c r="N206" s="201">
        <v>1285350</v>
      </c>
      <c r="O206" s="212">
        <v>450</v>
      </c>
      <c r="P206" s="201">
        <v>1051650</v>
      </c>
      <c r="Q206" s="212">
        <v>353.3</v>
      </c>
      <c r="R206" s="201">
        <v>825662.1</v>
      </c>
      <c r="S206" s="212">
        <v>520</v>
      </c>
      <c r="T206" s="201">
        <v>1215240</v>
      </c>
      <c r="U206" s="212">
        <v>520</v>
      </c>
      <c r="V206" s="201">
        <v>1215240</v>
      </c>
      <c r="W206" s="212">
        <v>350</v>
      </c>
      <c r="X206" s="201">
        <v>817950</v>
      </c>
      <c r="Y206" s="212">
        <v>550</v>
      </c>
      <c r="Z206" s="201">
        <v>1285350</v>
      </c>
      <c r="AA206" s="126">
        <v>460</v>
      </c>
      <c r="AB206" s="157">
        <v>1075020</v>
      </c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  <c r="FV206" s="58"/>
      <c r="FW206" s="58"/>
      <c r="FX206" s="58"/>
      <c r="FY206" s="58"/>
      <c r="FZ206" s="58"/>
      <c r="GA206" s="58"/>
      <c r="GB206" s="58"/>
      <c r="GC206" s="58"/>
      <c r="GD206" s="58"/>
      <c r="GE206" s="58"/>
      <c r="GF206" s="58"/>
      <c r="GG206" s="58"/>
      <c r="GH206" s="58"/>
      <c r="GI206" s="58"/>
      <c r="GJ206" s="58"/>
      <c r="GK206" s="58"/>
      <c r="GL206" s="58"/>
      <c r="GM206" s="58"/>
      <c r="GN206" s="58"/>
      <c r="GO206" s="58"/>
      <c r="GP206" s="58"/>
      <c r="GQ206" s="58"/>
      <c r="GR206" s="58"/>
      <c r="GS206" s="58"/>
      <c r="GT206" s="58"/>
      <c r="GU206" s="58"/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  <c r="HH206" s="58"/>
      <c r="HI206" s="58"/>
      <c r="HJ206" s="58"/>
      <c r="HK206" s="58"/>
      <c r="HL206" s="58"/>
      <c r="HM206" s="58"/>
      <c r="HN206" s="58"/>
      <c r="HO206" s="58"/>
      <c r="HP206" s="58"/>
      <c r="HQ206" s="58"/>
      <c r="HR206" s="58"/>
      <c r="HS206" s="58"/>
      <c r="HT206" s="58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8"/>
      <c r="IM206" s="58"/>
      <c r="IN206" s="58"/>
      <c r="IO206" s="58"/>
      <c r="IP206" s="58"/>
      <c r="IQ206" s="58"/>
      <c r="IR206" s="58"/>
      <c r="IS206" s="58"/>
      <c r="IT206" s="58"/>
      <c r="IU206" s="58"/>
      <c r="IV206" s="58"/>
      <c r="IW206" s="58"/>
      <c r="IX206" s="58"/>
      <c r="IY206" s="58"/>
      <c r="IZ206" s="58"/>
      <c r="JA206" s="58"/>
      <c r="JB206" s="58"/>
      <c r="JC206" s="58"/>
      <c r="JD206" s="58"/>
      <c r="JE206" s="58"/>
      <c r="JF206" s="58"/>
      <c r="JG206" s="58"/>
      <c r="JH206" s="58"/>
      <c r="JI206" s="58"/>
      <c r="JJ206" s="58"/>
      <c r="JK206" s="58"/>
      <c r="JL206" s="58"/>
      <c r="JM206" s="58"/>
      <c r="JN206" s="58"/>
      <c r="JO206" s="58"/>
      <c r="JP206" s="58"/>
      <c r="JQ206" s="58"/>
      <c r="JR206" s="58"/>
      <c r="JS206" s="58"/>
      <c r="JT206" s="58"/>
      <c r="JU206" s="58"/>
      <c r="JV206" s="58"/>
      <c r="JW206" s="58"/>
      <c r="JX206" s="58"/>
      <c r="JY206" s="58"/>
      <c r="JZ206" s="58"/>
      <c r="KA206" s="58"/>
      <c r="KB206" s="58"/>
      <c r="KC206" s="58"/>
      <c r="KD206" s="58"/>
      <c r="KE206" s="58"/>
      <c r="KF206" s="58"/>
      <c r="KG206" s="58"/>
      <c r="KH206" s="58"/>
      <c r="KI206" s="58"/>
      <c r="KJ206" s="58"/>
      <c r="KK206" s="58"/>
      <c r="KL206" s="58"/>
      <c r="KM206" s="58"/>
      <c r="KN206" s="58"/>
      <c r="KO206" s="58"/>
      <c r="KP206" s="58"/>
      <c r="KQ206" s="58"/>
      <c r="KR206" s="58"/>
      <c r="KS206" s="58"/>
      <c r="KT206" s="58"/>
      <c r="KU206" s="58"/>
      <c r="KV206" s="58"/>
      <c r="KW206" s="58"/>
      <c r="KX206" s="58"/>
      <c r="KY206" s="58"/>
      <c r="KZ206" s="58"/>
      <c r="LA206" s="58"/>
      <c r="LB206" s="58"/>
      <c r="LC206" s="58"/>
      <c r="LD206" s="58"/>
    </row>
    <row r="207" spans="1:316" x14ac:dyDescent="0.2">
      <c r="A207" s="156" t="s">
        <v>141</v>
      </c>
      <c r="B207" s="32" t="s">
        <v>86</v>
      </c>
      <c r="C207" s="5">
        <v>650</v>
      </c>
      <c r="D207" s="3" t="s">
        <v>4</v>
      </c>
      <c r="E207" s="96">
        <v>625</v>
      </c>
      <c r="F207" s="97">
        <f t="shared" ref="F207:F211" si="48">C207*E207</f>
        <v>406250</v>
      </c>
      <c r="G207" s="248"/>
      <c r="H207" s="262">
        <f t="shared" si="47"/>
        <v>145333.57999999999</v>
      </c>
      <c r="I207" s="262">
        <f t="shared" si="44"/>
        <v>65000</v>
      </c>
      <c r="J207" s="262">
        <f t="shared" si="45"/>
        <v>536250</v>
      </c>
      <c r="K207" s="184">
        <v>460</v>
      </c>
      <c r="L207" s="197">
        <v>299000</v>
      </c>
      <c r="M207" s="208">
        <v>825</v>
      </c>
      <c r="N207" s="201">
        <v>536250</v>
      </c>
      <c r="O207" s="212">
        <v>435</v>
      </c>
      <c r="P207" s="201">
        <v>282750</v>
      </c>
      <c r="Q207" s="212">
        <v>368.44</v>
      </c>
      <c r="R207" s="201">
        <v>239486</v>
      </c>
      <c r="S207" s="212">
        <v>100</v>
      </c>
      <c r="T207" s="201">
        <v>65000</v>
      </c>
      <c r="U207" s="212">
        <v>450</v>
      </c>
      <c r="V207" s="201">
        <v>292500</v>
      </c>
      <c r="W207" s="212">
        <v>350</v>
      </c>
      <c r="X207" s="201">
        <v>227500</v>
      </c>
      <c r="Y207" s="212">
        <v>550</v>
      </c>
      <c r="Z207" s="201">
        <v>357500</v>
      </c>
      <c r="AA207" s="126">
        <v>480</v>
      </c>
      <c r="AB207" s="157">
        <v>312000</v>
      </c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58"/>
      <c r="EY207" s="58"/>
      <c r="EZ207" s="58"/>
      <c r="FA207" s="58"/>
      <c r="FB207" s="58"/>
      <c r="FC207" s="58"/>
      <c r="FD207" s="58"/>
      <c r="FE207" s="58"/>
      <c r="FF207" s="58"/>
      <c r="FG207" s="58"/>
      <c r="FH207" s="58"/>
      <c r="FI207" s="58"/>
      <c r="FJ207" s="58"/>
      <c r="FK207" s="58"/>
      <c r="FL207" s="58"/>
      <c r="FM207" s="58"/>
      <c r="FN207" s="58"/>
      <c r="FO207" s="58"/>
      <c r="FP207" s="58"/>
      <c r="FQ207" s="58"/>
      <c r="FR207" s="58"/>
      <c r="FS207" s="58"/>
      <c r="FT207" s="58"/>
      <c r="FU207" s="58"/>
      <c r="FV207" s="58"/>
      <c r="FW207" s="58"/>
      <c r="FX207" s="58"/>
      <c r="FY207" s="58"/>
      <c r="FZ207" s="58"/>
      <c r="GA207" s="58"/>
      <c r="GB207" s="58"/>
      <c r="GC207" s="58"/>
      <c r="GD207" s="58"/>
      <c r="GE207" s="58"/>
      <c r="GF207" s="58"/>
      <c r="GG207" s="58"/>
      <c r="GH207" s="58"/>
      <c r="GI207" s="58"/>
      <c r="GJ207" s="58"/>
      <c r="GK207" s="58"/>
      <c r="GL207" s="58"/>
      <c r="GM207" s="58"/>
      <c r="GN207" s="58"/>
      <c r="GO207" s="58"/>
      <c r="GP207" s="58"/>
      <c r="GQ207" s="58"/>
      <c r="GR207" s="58"/>
      <c r="GS207" s="58"/>
      <c r="GT207" s="58"/>
      <c r="GU207" s="58"/>
      <c r="GV207" s="58"/>
      <c r="GW207" s="58"/>
      <c r="GX207" s="58"/>
      <c r="GY207" s="58"/>
      <c r="GZ207" s="58"/>
      <c r="HA207" s="58"/>
      <c r="HB207" s="58"/>
      <c r="HC207" s="58"/>
      <c r="HD207" s="58"/>
      <c r="HE207" s="58"/>
      <c r="HF207" s="58"/>
      <c r="HG207" s="58"/>
      <c r="HH207" s="58"/>
      <c r="HI207" s="58"/>
      <c r="HJ207" s="58"/>
      <c r="HK207" s="58"/>
      <c r="HL207" s="58"/>
      <c r="HM207" s="58"/>
      <c r="HN207" s="58"/>
      <c r="HO207" s="58"/>
      <c r="HP207" s="58"/>
      <c r="HQ207" s="58"/>
      <c r="HR207" s="58"/>
      <c r="HS207" s="58"/>
      <c r="HT207" s="58"/>
      <c r="HU207" s="58"/>
      <c r="HV207" s="58"/>
      <c r="HW207" s="58"/>
      <c r="HX207" s="58"/>
      <c r="HY207" s="58"/>
      <c r="HZ207" s="58"/>
      <c r="IA207" s="58"/>
      <c r="IB207" s="58"/>
      <c r="IC207" s="58"/>
      <c r="ID207" s="58"/>
      <c r="IE207" s="58"/>
      <c r="IF207" s="58"/>
      <c r="IG207" s="58"/>
      <c r="IH207" s="58"/>
      <c r="II207" s="58"/>
      <c r="IJ207" s="58"/>
      <c r="IK207" s="58"/>
      <c r="IL207" s="58"/>
      <c r="IM207" s="58"/>
      <c r="IN207" s="58"/>
      <c r="IO207" s="58"/>
      <c r="IP207" s="58"/>
      <c r="IQ207" s="58"/>
      <c r="IR207" s="58"/>
      <c r="IS207" s="58"/>
      <c r="IT207" s="58"/>
      <c r="IU207" s="58"/>
      <c r="IV207" s="58"/>
      <c r="IW207" s="58"/>
      <c r="IX207" s="58"/>
      <c r="IY207" s="58"/>
      <c r="IZ207" s="58"/>
      <c r="JA207" s="58"/>
      <c r="JB207" s="58"/>
      <c r="JC207" s="58"/>
      <c r="JD207" s="58"/>
      <c r="JE207" s="58"/>
      <c r="JF207" s="58"/>
      <c r="JG207" s="58"/>
      <c r="JH207" s="58"/>
      <c r="JI207" s="58"/>
      <c r="JJ207" s="58"/>
      <c r="JK207" s="58"/>
      <c r="JL207" s="58"/>
      <c r="JM207" s="58"/>
      <c r="JN207" s="58"/>
      <c r="JO207" s="58"/>
      <c r="JP207" s="58"/>
      <c r="JQ207" s="58"/>
      <c r="JR207" s="58"/>
      <c r="JS207" s="58"/>
      <c r="JT207" s="58"/>
      <c r="JU207" s="58"/>
      <c r="JV207" s="58"/>
      <c r="JW207" s="58"/>
      <c r="JX207" s="58"/>
      <c r="JY207" s="58"/>
      <c r="JZ207" s="58"/>
      <c r="KA207" s="58"/>
      <c r="KB207" s="58"/>
      <c r="KC207" s="58"/>
      <c r="KD207" s="58"/>
      <c r="KE207" s="58"/>
      <c r="KF207" s="58"/>
      <c r="KG207" s="58"/>
      <c r="KH207" s="58"/>
      <c r="KI207" s="58"/>
      <c r="KJ207" s="58"/>
      <c r="KK207" s="58"/>
      <c r="KL207" s="58"/>
      <c r="KM207" s="58"/>
      <c r="KN207" s="58"/>
      <c r="KO207" s="58"/>
      <c r="KP207" s="58"/>
      <c r="KQ207" s="58"/>
      <c r="KR207" s="58"/>
      <c r="KS207" s="58"/>
      <c r="KT207" s="58"/>
      <c r="KU207" s="58"/>
      <c r="KV207" s="58"/>
      <c r="KW207" s="58"/>
      <c r="KX207" s="58"/>
      <c r="KY207" s="58"/>
      <c r="KZ207" s="58"/>
      <c r="LA207" s="58"/>
      <c r="LB207" s="58"/>
      <c r="LC207" s="58"/>
      <c r="LD207" s="58"/>
    </row>
    <row r="208" spans="1:316" x14ac:dyDescent="0.2">
      <c r="A208" s="156" t="s">
        <v>142</v>
      </c>
      <c r="B208" s="32" t="s">
        <v>87</v>
      </c>
      <c r="C208" s="5">
        <v>558</v>
      </c>
      <c r="D208" s="3" t="s">
        <v>4</v>
      </c>
      <c r="E208" s="96">
        <v>680</v>
      </c>
      <c r="F208" s="97">
        <f t="shared" si="48"/>
        <v>379440</v>
      </c>
      <c r="G208" s="248"/>
      <c r="H208" s="262">
        <f t="shared" si="47"/>
        <v>154086.1761111111</v>
      </c>
      <c r="I208" s="262">
        <f t="shared" si="44"/>
        <v>223200</v>
      </c>
      <c r="J208" s="262">
        <f t="shared" si="45"/>
        <v>354330</v>
      </c>
      <c r="K208" s="184">
        <v>580</v>
      </c>
      <c r="L208" s="197">
        <v>323640</v>
      </c>
      <c r="M208" s="208">
        <v>635</v>
      </c>
      <c r="N208" s="201">
        <v>354330</v>
      </c>
      <c r="O208" s="212">
        <v>550</v>
      </c>
      <c r="P208" s="201">
        <v>306900</v>
      </c>
      <c r="Q208" s="212">
        <v>496.63</v>
      </c>
      <c r="R208" s="201">
        <v>277119.53999999998</v>
      </c>
      <c r="S208" s="212">
        <v>520</v>
      </c>
      <c r="T208" s="201">
        <v>290160</v>
      </c>
      <c r="U208" s="212">
        <v>620</v>
      </c>
      <c r="V208" s="201">
        <v>345960</v>
      </c>
      <c r="W208" s="212">
        <v>400</v>
      </c>
      <c r="X208" s="201">
        <v>223200</v>
      </c>
      <c r="Y208" s="212">
        <v>550</v>
      </c>
      <c r="Z208" s="201">
        <v>306900</v>
      </c>
      <c r="AA208" s="126">
        <v>610</v>
      </c>
      <c r="AB208" s="157">
        <v>340380</v>
      </c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  <c r="EV208" s="58"/>
      <c r="EW208" s="58"/>
      <c r="EX208" s="58"/>
      <c r="EY208" s="58"/>
      <c r="EZ208" s="58"/>
      <c r="FA208" s="58"/>
      <c r="FB208" s="58"/>
      <c r="FC208" s="58"/>
      <c r="FD208" s="58"/>
      <c r="FE208" s="58"/>
      <c r="FF208" s="58"/>
      <c r="FG208" s="58"/>
      <c r="FH208" s="58"/>
      <c r="FI208" s="58"/>
      <c r="FJ208" s="58"/>
      <c r="FK208" s="58"/>
      <c r="FL208" s="58"/>
      <c r="FM208" s="58"/>
      <c r="FN208" s="58"/>
      <c r="FO208" s="58"/>
      <c r="FP208" s="58"/>
      <c r="FQ208" s="58"/>
      <c r="FR208" s="58"/>
      <c r="FS208" s="58"/>
      <c r="FT208" s="58"/>
      <c r="FU208" s="58"/>
      <c r="FV208" s="58"/>
      <c r="FW208" s="58"/>
      <c r="FX208" s="58"/>
      <c r="FY208" s="58"/>
      <c r="FZ208" s="58"/>
      <c r="GA208" s="58"/>
      <c r="GB208" s="58"/>
      <c r="GC208" s="58"/>
      <c r="GD208" s="58"/>
      <c r="GE208" s="58"/>
      <c r="GF208" s="58"/>
      <c r="GG208" s="58"/>
      <c r="GH208" s="58"/>
      <c r="GI208" s="58"/>
      <c r="GJ208" s="58"/>
      <c r="GK208" s="58"/>
      <c r="GL208" s="58"/>
      <c r="GM208" s="58"/>
      <c r="GN208" s="58"/>
      <c r="GO208" s="58"/>
      <c r="GP208" s="58"/>
      <c r="GQ208" s="58"/>
      <c r="GR208" s="58"/>
      <c r="GS208" s="58"/>
      <c r="GT208" s="58"/>
      <c r="GU208" s="58"/>
      <c r="GV208" s="58"/>
      <c r="GW208" s="58"/>
      <c r="GX208" s="58"/>
      <c r="GY208" s="58"/>
      <c r="GZ208" s="58"/>
      <c r="HA208" s="58"/>
      <c r="HB208" s="58"/>
      <c r="HC208" s="58"/>
      <c r="HD208" s="58"/>
      <c r="HE208" s="58"/>
      <c r="HF208" s="58"/>
      <c r="HG208" s="58"/>
      <c r="HH208" s="58"/>
      <c r="HI208" s="58"/>
      <c r="HJ208" s="58"/>
      <c r="HK208" s="58"/>
      <c r="HL208" s="58"/>
      <c r="HM208" s="58"/>
      <c r="HN208" s="58"/>
      <c r="HO208" s="58"/>
      <c r="HP208" s="58"/>
      <c r="HQ208" s="58"/>
      <c r="HR208" s="58"/>
      <c r="HS208" s="58"/>
      <c r="HT208" s="58"/>
      <c r="HU208" s="58"/>
      <c r="HV208" s="58"/>
      <c r="HW208" s="58"/>
      <c r="HX208" s="58"/>
      <c r="HY208" s="58"/>
      <c r="HZ208" s="58"/>
      <c r="IA208" s="58"/>
      <c r="IB208" s="58"/>
      <c r="IC208" s="58"/>
      <c r="ID208" s="58"/>
      <c r="IE208" s="58"/>
      <c r="IF208" s="58"/>
      <c r="IG208" s="58"/>
      <c r="IH208" s="58"/>
      <c r="II208" s="58"/>
      <c r="IJ208" s="58"/>
      <c r="IK208" s="58"/>
      <c r="IL208" s="58"/>
      <c r="IM208" s="58"/>
      <c r="IN208" s="58"/>
      <c r="IO208" s="58"/>
      <c r="IP208" s="58"/>
      <c r="IQ208" s="58"/>
      <c r="IR208" s="58"/>
      <c r="IS208" s="58"/>
      <c r="IT208" s="58"/>
      <c r="IU208" s="58"/>
      <c r="IV208" s="58"/>
      <c r="IW208" s="58"/>
      <c r="IX208" s="58"/>
      <c r="IY208" s="58"/>
      <c r="IZ208" s="58"/>
      <c r="JA208" s="58"/>
      <c r="JB208" s="58"/>
      <c r="JC208" s="58"/>
      <c r="JD208" s="58"/>
      <c r="JE208" s="58"/>
      <c r="JF208" s="58"/>
      <c r="JG208" s="58"/>
      <c r="JH208" s="58"/>
      <c r="JI208" s="58"/>
      <c r="JJ208" s="58"/>
      <c r="JK208" s="58"/>
      <c r="JL208" s="58"/>
      <c r="JM208" s="58"/>
      <c r="JN208" s="58"/>
      <c r="JO208" s="58"/>
      <c r="JP208" s="58"/>
      <c r="JQ208" s="58"/>
      <c r="JR208" s="58"/>
      <c r="JS208" s="58"/>
      <c r="JT208" s="58"/>
      <c r="JU208" s="58"/>
      <c r="JV208" s="58"/>
      <c r="JW208" s="58"/>
      <c r="JX208" s="58"/>
      <c r="JY208" s="58"/>
      <c r="JZ208" s="58"/>
      <c r="KA208" s="58"/>
      <c r="KB208" s="58"/>
      <c r="KC208" s="58"/>
      <c r="KD208" s="58"/>
      <c r="KE208" s="58"/>
      <c r="KF208" s="58"/>
      <c r="KG208" s="58"/>
      <c r="KH208" s="58"/>
      <c r="KI208" s="58"/>
      <c r="KJ208" s="58"/>
      <c r="KK208" s="58"/>
      <c r="KL208" s="58"/>
      <c r="KM208" s="58"/>
      <c r="KN208" s="58"/>
      <c r="KO208" s="58"/>
      <c r="KP208" s="58"/>
      <c r="KQ208" s="58"/>
      <c r="KR208" s="58"/>
      <c r="KS208" s="58"/>
      <c r="KT208" s="58"/>
      <c r="KU208" s="58"/>
      <c r="KV208" s="58"/>
      <c r="KW208" s="58"/>
      <c r="KX208" s="58"/>
      <c r="KY208" s="58"/>
      <c r="KZ208" s="58"/>
      <c r="LA208" s="58"/>
      <c r="LB208" s="58"/>
      <c r="LC208" s="58"/>
      <c r="LD208" s="58"/>
    </row>
    <row r="209" spans="1:316" x14ac:dyDescent="0.2">
      <c r="A209" s="156" t="s">
        <v>143</v>
      </c>
      <c r="B209" s="32" t="s">
        <v>88</v>
      </c>
      <c r="C209" s="5">
        <v>136</v>
      </c>
      <c r="D209" s="3" t="s">
        <v>4</v>
      </c>
      <c r="E209" s="96">
        <v>1365</v>
      </c>
      <c r="F209" s="97">
        <f t="shared" si="48"/>
        <v>185640</v>
      </c>
      <c r="G209" s="241"/>
      <c r="H209" s="262">
        <f t="shared" si="47"/>
        <v>103632.96500000001</v>
      </c>
      <c r="I209" s="262">
        <f t="shared" si="44"/>
        <v>81600</v>
      </c>
      <c r="J209" s="262">
        <f t="shared" si="45"/>
        <v>353600</v>
      </c>
      <c r="K209" s="183">
        <v>1300</v>
      </c>
      <c r="L209" s="197">
        <v>176800</v>
      </c>
      <c r="M209" s="208">
        <v>1700</v>
      </c>
      <c r="N209" s="201">
        <v>231200</v>
      </c>
      <c r="O209" s="212">
        <v>2600</v>
      </c>
      <c r="P209" s="201">
        <v>353600</v>
      </c>
      <c r="Q209" s="212">
        <v>1716.01</v>
      </c>
      <c r="R209" s="201">
        <v>233377.36</v>
      </c>
      <c r="S209" s="212">
        <v>1200</v>
      </c>
      <c r="T209" s="201">
        <v>163200</v>
      </c>
      <c r="U209" s="212">
        <v>1600</v>
      </c>
      <c r="V209" s="201">
        <v>217600</v>
      </c>
      <c r="W209" s="212">
        <v>600</v>
      </c>
      <c r="X209" s="201">
        <v>81600</v>
      </c>
      <c r="Y209" s="212">
        <v>1500</v>
      </c>
      <c r="Z209" s="201">
        <v>204000</v>
      </c>
      <c r="AA209" s="126">
        <v>1400</v>
      </c>
      <c r="AB209" s="157">
        <v>190400</v>
      </c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  <c r="FV209" s="58"/>
      <c r="FW209" s="58"/>
      <c r="FX209" s="58"/>
      <c r="FY209" s="58"/>
      <c r="FZ209" s="58"/>
      <c r="GA209" s="58"/>
      <c r="GB209" s="58"/>
      <c r="GC209" s="58"/>
      <c r="GD209" s="58"/>
      <c r="GE209" s="58"/>
      <c r="GF209" s="58"/>
      <c r="GG209" s="58"/>
      <c r="GH209" s="58"/>
      <c r="GI209" s="58"/>
      <c r="GJ209" s="58"/>
      <c r="GK209" s="58"/>
      <c r="GL209" s="58"/>
      <c r="GM209" s="58"/>
      <c r="GN209" s="58"/>
      <c r="GO209" s="58"/>
      <c r="GP209" s="58"/>
      <c r="GQ209" s="58"/>
      <c r="GR209" s="58"/>
      <c r="GS209" s="58"/>
      <c r="GT209" s="58"/>
      <c r="GU209" s="58"/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  <c r="HH209" s="58"/>
      <c r="HI209" s="58"/>
      <c r="HJ209" s="58"/>
      <c r="HK209" s="58"/>
      <c r="HL209" s="58"/>
      <c r="HM209" s="58"/>
      <c r="HN209" s="58"/>
      <c r="HO209" s="58"/>
      <c r="HP209" s="58"/>
      <c r="HQ209" s="58"/>
      <c r="HR209" s="58"/>
      <c r="HS209" s="58"/>
      <c r="HT209" s="58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  <c r="IN209" s="58"/>
      <c r="IO209" s="58"/>
      <c r="IP209" s="58"/>
      <c r="IQ209" s="58"/>
      <c r="IR209" s="58"/>
      <c r="IS209" s="58"/>
      <c r="IT209" s="58"/>
      <c r="IU209" s="58"/>
      <c r="IV209" s="58"/>
      <c r="IW209" s="58"/>
      <c r="IX209" s="58"/>
      <c r="IY209" s="58"/>
      <c r="IZ209" s="58"/>
      <c r="JA209" s="58"/>
      <c r="JB209" s="58"/>
      <c r="JC209" s="58"/>
      <c r="JD209" s="58"/>
      <c r="JE209" s="58"/>
      <c r="JF209" s="58"/>
      <c r="JG209" s="58"/>
      <c r="JH209" s="58"/>
      <c r="JI209" s="58"/>
      <c r="JJ209" s="58"/>
      <c r="JK209" s="58"/>
      <c r="JL209" s="58"/>
      <c r="JM209" s="58"/>
      <c r="JN209" s="58"/>
      <c r="JO209" s="58"/>
      <c r="JP209" s="58"/>
      <c r="JQ209" s="58"/>
      <c r="JR209" s="58"/>
      <c r="JS209" s="58"/>
      <c r="JT209" s="58"/>
      <c r="JU209" s="58"/>
      <c r="JV209" s="58"/>
      <c r="JW209" s="58"/>
      <c r="JX209" s="58"/>
      <c r="JY209" s="58"/>
      <c r="JZ209" s="58"/>
      <c r="KA209" s="58"/>
      <c r="KB209" s="58"/>
      <c r="KC209" s="58"/>
      <c r="KD209" s="58"/>
      <c r="KE209" s="58"/>
      <c r="KF209" s="58"/>
      <c r="KG209" s="58"/>
      <c r="KH209" s="58"/>
      <c r="KI209" s="58"/>
      <c r="KJ209" s="58"/>
      <c r="KK209" s="58"/>
      <c r="KL209" s="58"/>
      <c r="KM209" s="58"/>
      <c r="KN209" s="58"/>
      <c r="KO209" s="58"/>
      <c r="KP209" s="58"/>
      <c r="KQ209" s="58"/>
      <c r="KR209" s="58"/>
      <c r="KS209" s="58"/>
      <c r="KT209" s="58"/>
      <c r="KU209" s="58"/>
      <c r="KV209" s="58"/>
      <c r="KW209" s="58"/>
      <c r="KX209" s="58"/>
      <c r="KY209" s="58"/>
      <c r="KZ209" s="58"/>
      <c r="LA209" s="58"/>
      <c r="LB209" s="58"/>
      <c r="LC209" s="58"/>
      <c r="LD209" s="58"/>
    </row>
    <row r="210" spans="1:316" x14ac:dyDescent="0.2">
      <c r="A210" s="156" t="s">
        <v>249</v>
      </c>
      <c r="B210" s="32" t="s">
        <v>248</v>
      </c>
      <c r="C210" s="20">
        <v>1244</v>
      </c>
      <c r="D210" s="3" t="s">
        <v>197</v>
      </c>
      <c r="E210" s="96">
        <v>2.5</v>
      </c>
      <c r="F210" s="97">
        <f t="shared" si="48"/>
        <v>3110</v>
      </c>
      <c r="G210" s="248"/>
      <c r="H210" s="262">
        <f t="shared" si="47"/>
        <v>12250.680555555555</v>
      </c>
      <c r="I210" s="262">
        <f t="shared" si="44"/>
        <v>12.24</v>
      </c>
      <c r="J210" s="262">
        <f t="shared" si="45"/>
        <v>91800</v>
      </c>
      <c r="K210" s="184">
        <v>50</v>
      </c>
      <c r="L210" s="197">
        <v>61200</v>
      </c>
      <c r="M210" s="208">
        <v>75</v>
      </c>
      <c r="N210" s="201">
        <v>91800</v>
      </c>
      <c r="O210" s="212">
        <v>9</v>
      </c>
      <c r="P210" s="201">
        <v>11016</v>
      </c>
      <c r="Q210" s="212">
        <v>3</v>
      </c>
      <c r="R210" s="201">
        <v>3672</v>
      </c>
      <c r="S210" s="212">
        <v>3</v>
      </c>
      <c r="T210" s="201">
        <v>3672</v>
      </c>
      <c r="U210" s="212">
        <v>0.01</v>
      </c>
      <c r="V210" s="201">
        <v>12.24</v>
      </c>
      <c r="W210" s="212">
        <v>10</v>
      </c>
      <c r="X210" s="201">
        <v>12240</v>
      </c>
      <c r="Y210" s="212">
        <v>8</v>
      </c>
      <c r="Z210" s="201">
        <v>9792</v>
      </c>
      <c r="AA210" s="126">
        <v>22</v>
      </c>
      <c r="AB210" s="157">
        <v>26928</v>
      </c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8"/>
      <c r="FD210" s="58"/>
      <c r="FE210" s="58"/>
      <c r="FF210" s="58"/>
      <c r="FG210" s="58"/>
      <c r="FH210" s="58"/>
      <c r="FI210" s="58"/>
      <c r="FJ210" s="58"/>
      <c r="FK210" s="58"/>
      <c r="FL210" s="58"/>
      <c r="FM210" s="58"/>
      <c r="FN210" s="58"/>
      <c r="FO210" s="58"/>
      <c r="FP210" s="58"/>
      <c r="FQ210" s="58"/>
      <c r="FR210" s="58"/>
      <c r="FS210" s="58"/>
      <c r="FT210" s="58"/>
      <c r="FU210" s="58"/>
      <c r="FV210" s="58"/>
      <c r="FW210" s="58"/>
      <c r="FX210" s="58"/>
      <c r="FY210" s="58"/>
      <c r="FZ210" s="58"/>
      <c r="GA210" s="58"/>
      <c r="GB210" s="58"/>
      <c r="GC210" s="58"/>
      <c r="GD210" s="58"/>
      <c r="GE210" s="58"/>
      <c r="GF210" s="58"/>
      <c r="GG210" s="58"/>
      <c r="GH210" s="58"/>
      <c r="GI210" s="58"/>
      <c r="GJ210" s="58"/>
      <c r="GK210" s="58"/>
      <c r="GL210" s="58"/>
      <c r="GM210" s="58"/>
      <c r="GN210" s="58"/>
      <c r="GO210" s="58"/>
      <c r="GP210" s="58"/>
      <c r="GQ210" s="58"/>
      <c r="GR210" s="58"/>
      <c r="GS210" s="58"/>
      <c r="GT210" s="58"/>
      <c r="GU210" s="58"/>
      <c r="GV210" s="58"/>
      <c r="GW210" s="58"/>
      <c r="GX210" s="58"/>
      <c r="GY210" s="58"/>
      <c r="GZ210" s="58"/>
      <c r="HA210" s="58"/>
      <c r="HB210" s="58"/>
      <c r="HC210" s="58"/>
      <c r="HD210" s="58"/>
      <c r="HE210" s="58"/>
      <c r="HF210" s="58"/>
      <c r="HG210" s="58"/>
      <c r="HH210" s="58"/>
      <c r="HI210" s="58"/>
      <c r="HJ210" s="58"/>
      <c r="HK210" s="58"/>
      <c r="HL210" s="58"/>
      <c r="HM210" s="58"/>
      <c r="HN210" s="58"/>
      <c r="HO210" s="58"/>
      <c r="HP210" s="58"/>
      <c r="HQ210" s="58"/>
      <c r="HR210" s="58"/>
      <c r="HS210" s="58"/>
      <c r="HT210" s="58"/>
      <c r="HU210" s="58"/>
      <c r="HV210" s="58"/>
      <c r="HW210" s="58"/>
      <c r="HX210" s="58"/>
      <c r="HY210" s="58"/>
      <c r="HZ210" s="58"/>
      <c r="IA210" s="58"/>
      <c r="IB210" s="58"/>
      <c r="IC210" s="58"/>
      <c r="ID210" s="58"/>
      <c r="IE210" s="58"/>
      <c r="IF210" s="58"/>
      <c r="IG210" s="58"/>
      <c r="IH210" s="58"/>
      <c r="II210" s="58"/>
      <c r="IJ210" s="58"/>
      <c r="IK210" s="58"/>
      <c r="IL210" s="58"/>
      <c r="IM210" s="58"/>
      <c r="IN210" s="58"/>
      <c r="IO210" s="58"/>
      <c r="IP210" s="58"/>
      <c r="IQ210" s="58"/>
      <c r="IR210" s="58"/>
      <c r="IS210" s="58"/>
      <c r="IT210" s="58"/>
      <c r="IU210" s="58"/>
      <c r="IV210" s="58"/>
      <c r="IW210" s="58"/>
      <c r="IX210" s="58"/>
      <c r="IY210" s="58"/>
      <c r="IZ210" s="58"/>
      <c r="JA210" s="58"/>
      <c r="JB210" s="58"/>
      <c r="JC210" s="58"/>
      <c r="JD210" s="58"/>
      <c r="JE210" s="58"/>
      <c r="JF210" s="58"/>
      <c r="JG210" s="58"/>
      <c r="JH210" s="58"/>
      <c r="JI210" s="58"/>
      <c r="JJ210" s="58"/>
      <c r="JK210" s="58"/>
      <c r="JL210" s="58"/>
      <c r="JM210" s="58"/>
      <c r="JN210" s="58"/>
      <c r="JO210" s="58"/>
      <c r="JP210" s="58"/>
      <c r="JQ210" s="58"/>
      <c r="JR210" s="58"/>
      <c r="JS210" s="58"/>
      <c r="JT210" s="58"/>
      <c r="JU210" s="58"/>
      <c r="JV210" s="58"/>
      <c r="JW210" s="58"/>
      <c r="JX210" s="58"/>
      <c r="JY210" s="58"/>
      <c r="JZ210" s="58"/>
      <c r="KA210" s="58"/>
      <c r="KB210" s="58"/>
      <c r="KC210" s="58"/>
      <c r="KD210" s="58"/>
      <c r="KE210" s="58"/>
      <c r="KF210" s="58"/>
      <c r="KG210" s="58"/>
      <c r="KH210" s="58"/>
      <c r="KI210" s="58"/>
      <c r="KJ210" s="58"/>
      <c r="KK210" s="58"/>
      <c r="KL210" s="58"/>
      <c r="KM210" s="58"/>
      <c r="KN210" s="58"/>
      <c r="KO210" s="58"/>
      <c r="KP210" s="58"/>
      <c r="KQ210" s="58"/>
      <c r="KR210" s="58"/>
      <c r="KS210" s="58"/>
      <c r="KT210" s="58"/>
      <c r="KU210" s="58"/>
      <c r="KV210" s="58"/>
      <c r="KW210" s="58"/>
      <c r="KX210" s="58"/>
      <c r="KY210" s="58"/>
      <c r="KZ210" s="58"/>
      <c r="LA210" s="58"/>
      <c r="LB210" s="58"/>
      <c r="LC210" s="58"/>
      <c r="LD210" s="58"/>
    </row>
    <row r="211" spans="1:316" s="56" customFormat="1" x14ac:dyDescent="0.2">
      <c r="A211" s="156" t="s">
        <v>250</v>
      </c>
      <c r="B211" s="32" t="s">
        <v>251</v>
      </c>
      <c r="C211" s="20">
        <v>128200</v>
      </c>
      <c r="D211" s="42" t="s">
        <v>197</v>
      </c>
      <c r="E211" s="96">
        <v>2.5</v>
      </c>
      <c r="F211" s="97">
        <f t="shared" si="48"/>
        <v>320500</v>
      </c>
      <c r="G211" s="255"/>
      <c r="H211" s="262">
        <f t="shared" si="47"/>
        <v>371141.90888888884</v>
      </c>
      <c r="I211" s="262">
        <f t="shared" si="44"/>
        <v>480750</v>
      </c>
      <c r="J211" s="262">
        <f t="shared" si="45"/>
        <v>1025600</v>
      </c>
      <c r="K211" s="184">
        <v>3.75</v>
      </c>
      <c r="L211" s="197">
        <v>480750</v>
      </c>
      <c r="M211" s="208">
        <v>6.25</v>
      </c>
      <c r="N211" s="201">
        <v>801250</v>
      </c>
      <c r="O211" s="212">
        <v>7.5</v>
      </c>
      <c r="P211" s="201">
        <v>929450</v>
      </c>
      <c r="Q211" s="212">
        <v>5.36</v>
      </c>
      <c r="R211" s="201">
        <v>687152</v>
      </c>
      <c r="S211" s="212">
        <v>5</v>
      </c>
      <c r="T211" s="201">
        <v>641000</v>
      </c>
      <c r="U211" s="212">
        <v>6.5</v>
      </c>
      <c r="V211" s="201">
        <v>833300</v>
      </c>
      <c r="W211" s="212">
        <v>5</v>
      </c>
      <c r="X211" s="201">
        <v>641000</v>
      </c>
      <c r="Y211" s="212">
        <v>5</v>
      </c>
      <c r="Z211" s="201">
        <v>641000</v>
      </c>
      <c r="AA211" s="126">
        <v>8</v>
      </c>
      <c r="AB211" s="157">
        <v>1025600</v>
      </c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8"/>
      <c r="GH211" s="58"/>
      <c r="GI211" s="58"/>
      <c r="GJ211" s="58"/>
      <c r="GK211" s="58"/>
      <c r="GL211" s="58"/>
      <c r="GM211" s="58"/>
      <c r="GN211" s="58"/>
      <c r="GO211" s="58"/>
      <c r="GP211" s="58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8"/>
      <c r="HL211" s="58"/>
      <c r="HM211" s="58"/>
      <c r="HN211" s="58"/>
      <c r="HO211" s="58"/>
      <c r="HP211" s="58"/>
      <c r="HQ211" s="58"/>
      <c r="HR211" s="58"/>
      <c r="HS211" s="58"/>
      <c r="HT211" s="58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  <c r="IN211" s="58"/>
      <c r="IO211" s="58"/>
      <c r="IP211" s="58"/>
      <c r="IQ211" s="58"/>
      <c r="IR211" s="58"/>
      <c r="IS211" s="58"/>
      <c r="IT211" s="58"/>
      <c r="IU211" s="58"/>
      <c r="IV211" s="58"/>
      <c r="IW211" s="58"/>
      <c r="IX211" s="58"/>
      <c r="IY211" s="58"/>
      <c r="IZ211" s="58"/>
      <c r="JA211" s="58"/>
      <c r="JB211" s="58"/>
      <c r="JC211" s="58"/>
      <c r="JD211" s="58"/>
      <c r="JE211" s="58"/>
      <c r="JF211" s="58"/>
      <c r="JG211" s="58"/>
      <c r="JH211" s="58"/>
      <c r="JI211" s="58"/>
      <c r="JJ211" s="58"/>
      <c r="JK211" s="58"/>
      <c r="JL211" s="58"/>
      <c r="JM211" s="58"/>
      <c r="JN211" s="58"/>
      <c r="JO211" s="58"/>
      <c r="JP211" s="58"/>
      <c r="JQ211" s="58"/>
      <c r="JR211" s="58"/>
      <c r="JS211" s="58"/>
      <c r="JT211" s="58"/>
      <c r="JU211" s="58"/>
      <c r="JV211" s="58"/>
      <c r="JW211" s="58"/>
      <c r="JX211" s="58"/>
      <c r="JY211" s="58"/>
      <c r="JZ211" s="58"/>
      <c r="KA211" s="58"/>
      <c r="KB211" s="58"/>
      <c r="KC211" s="58"/>
      <c r="KD211" s="58"/>
      <c r="KE211" s="58"/>
      <c r="KF211" s="58"/>
      <c r="KG211" s="58"/>
      <c r="KH211" s="58"/>
      <c r="KI211" s="58"/>
      <c r="KJ211" s="58"/>
      <c r="KK211" s="58"/>
      <c r="KL211" s="58"/>
      <c r="KM211" s="58"/>
      <c r="KN211" s="58"/>
      <c r="KO211" s="58"/>
      <c r="KP211" s="58"/>
      <c r="KQ211" s="58"/>
      <c r="KR211" s="58"/>
      <c r="KS211" s="58"/>
      <c r="KT211" s="58"/>
      <c r="KU211" s="58"/>
      <c r="KV211" s="58"/>
      <c r="KW211" s="58"/>
      <c r="KX211" s="58"/>
      <c r="KY211" s="58"/>
      <c r="KZ211" s="58"/>
      <c r="LA211" s="58"/>
      <c r="LB211" s="58"/>
      <c r="LC211" s="58"/>
      <c r="LD211" s="58"/>
    </row>
    <row r="212" spans="1:316" x14ac:dyDescent="0.2">
      <c r="A212" s="161" t="s">
        <v>252</v>
      </c>
      <c r="B212" s="144" t="s">
        <v>253</v>
      </c>
      <c r="C212" s="162">
        <v>0</v>
      </c>
      <c r="D212" s="163" t="s">
        <v>5</v>
      </c>
      <c r="E212" s="164">
        <v>1500</v>
      </c>
      <c r="F212" s="165">
        <f>C212*E212</f>
        <v>0</v>
      </c>
      <c r="G212" s="248"/>
      <c r="H212" s="262"/>
      <c r="I212" s="262"/>
      <c r="J212" s="262"/>
      <c r="K212" s="184">
        <v>8000</v>
      </c>
      <c r="L212" s="197"/>
      <c r="M212" s="208">
        <v>0</v>
      </c>
      <c r="N212" s="201"/>
      <c r="O212" s="212"/>
      <c r="P212" s="201"/>
      <c r="Q212" s="212"/>
      <c r="R212" s="201"/>
      <c r="S212" s="212">
        <v>10000</v>
      </c>
      <c r="T212" s="201"/>
      <c r="U212" s="212"/>
      <c r="V212" s="201"/>
      <c r="W212" s="212">
        <v>4000</v>
      </c>
      <c r="X212" s="201"/>
      <c r="Y212" s="212"/>
      <c r="Z212" s="201"/>
      <c r="AA212" s="126">
        <v>2000</v>
      </c>
      <c r="AB212" s="157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58"/>
      <c r="EY212" s="58"/>
      <c r="EZ212" s="58"/>
      <c r="FA212" s="58"/>
      <c r="FB212" s="58"/>
      <c r="FC212" s="58"/>
      <c r="FD212" s="58"/>
      <c r="FE212" s="58"/>
      <c r="FF212" s="58"/>
      <c r="FG212" s="58"/>
      <c r="FH212" s="58"/>
      <c r="FI212" s="58"/>
      <c r="FJ212" s="58"/>
      <c r="FK212" s="58"/>
      <c r="FL212" s="58"/>
      <c r="FM212" s="58"/>
      <c r="FN212" s="58"/>
      <c r="FO212" s="58"/>
      <c r="FP212" s="58"/>
      <c r="FQ212" s="58"/>
      <c r="FR212" s="58"/>
      <c r="FS212" s="58"/>
      <c r="FT212" s="58"/>
      <c r="FU212" s="58"/>
      <c r="FV212" s="58"/>
      <c r="FW212" s="58"/>
      <c r="FX212" s="58"/>
      <c r="FY212" s="58"/>
      <c r="FZ212" s="58"/>
      <c r="GA212" s="58"/>
      <c r="GB212" s="58"/>
      <c r="GC212" s="58"/>
      <c r="GD212" s="58"/>
      <c r="GE212" s="58"/>
      <c r="GF212" s="58"/>
      <c r="GG212" s="58"/>
      <c r="GH212" s="58"/>
      <c r="GI212" s="58"/>
      <c r="GJ212" s="58"/>
      <c r="GK212" s="58"/>
      <c r="GL212" s="58"/>
      <c r="GM212" s="58"/>
      <c r="GN212" s="58"/>
      <c r="GO212" s="58"/>
      <c r="GP212" s="58"/>
      <c r="GQ212" s="58"/>
      <c r="GR212" s="58"/>
      <c r="GS212" s="58"/>
      <c r="GT212" s="58"/>
      <c r="GU212" s="58"/>
      <c r="GV212" s="58"/>
      <c r="GW212" s="58"/>
      <c r="GX212" s="58"/>
      <c r="GY212" s="58"/>
      <c r="GZ212" s="58"/>
      <c r="HA212" s="58"/>
      <c r="HB212" s="58"/>
      <c r="HC212" s="58"/>
      <c r="HD212" s="58"/>
      <c r="HE212" s="58"/>
      <c r="HF212" s="58"/>
      <c r="HG212" s="58"/>
      <c r="HH212" s="58"/>
      <c r="HI212" s="58"/>
      <c r="HJ212" s="58"/>
      <c r="HK212" s="58"/>
      <c r="HL212" s="58"/>
      <c r="HM212" s="58"/>
      <c r="HN212" s="58"/>
      <c r="HO212" s="58"/>
      <c r="HP212" s="58"/>
      <c r="HQ212" s="58"/>
      <c r="HR212" s="58"/>
      <c r="HS212" s="58"/>
      <c r="HT212" s="58"/>
      <c r="HU212" s="58"/>
      <c r="HV212" s="58"/>
      <c r="HW212" s="58"/>
      <c r="HX212" s="58"/>
      <c r="HY212" s="58"/>
      <c r="HZ212" s="58"/>
      <c r="IA212" s="58"/>
      <c r="IB212" s="58"/>
      <c r="IC212" s="58"/>
      <c r="ID212" s="58"/>
      <c r="IE212" s="58"/>
      <c r="IF212" s="58"/>
      <c r="IG212" s="58"/>
      <c r="IH212" s="58"/>
      <c r="II212" s="58"/>
      <c r="IJ212" s="58"/>
      <c r="IK212" s="58"/>
      <c r="IL212" s="58"/>
      <c r="IM212" s="58"/>
      <c r="IN212" s="58"/>
      <c r="IO212" s="58"/>
      <c r="IP212" s="58"/>
      <c r="IQ212" s="58"/>
      <c r="IR212" s="58"/>
      <c r="IS212" s="58"/>
      <c r="IT212" s="58"/>
      <c r="IU212" s="58"/>
      <c r="IV212" s="58"/>
      <c r="IW212" s="58"/>
      <c r="IX212" s="58"/>
      <c r="IY212" s="58"/>
      <c r="IZ212" s="58"/>
      <c r="JA212" s="58"/>
      <c r="JB212" s="58"/>
      <c r="JC212" s="58"/>
      <c r="JD212" s="58"/>
      <c r="JE212" s="58"/>
      <c r="JF212" s="58"/>
      <c r="JG212" s="58"/>
      <c r="JH212" s="58"/>
      <c r="JI212" s="58"/>
      <c r="JJ212" s="58"/>
      <c r="JK212" s="58"/>
      <c r="JL212" s="58"/>
      <c r="JM212" s="58"/>
      <c r="JN212" s="58"/>
      <c r="JO212" s="58"/>
      <c r="JP212" s="58"/>
      <c r="JQ212" s="58"/>
      <c r="JR212" s="58"/>
      <c r="JS212" s="58"/>
      <c r="JT212" s="58"/>
      <c r="JU212" s="58"/>
      <c r="JV212" s="58"/>
      <c r="JW212" s="58"/>
      <c r="JX212" s="58"/>
      <c r="JY212" s="58"/>
      <c r="JZ212" s="58"/>
      <c r="KA212" s="58"/>
      <c r="KB212" s="58"/>
      <c r="KC212" s="58"/>
      <c r="KD212" s="58"/>
      <c r="KE212" s="58"/>
      <c r="KF212" s="58"/>
      <c r="KG212" s="58"/>
      <c r="KH212" s="58"/>
      <c r="KI212" s="58"/>
      <c r="KJ212" s="58"/>
      <c r="KK212" s="58"/>
      <c r="KL212" s="58"/>
      <c r="KM212" s="58"/>
      <c r="KN212" s="58"/>
      <c r="KO212" s="58"/>
      <c r="KP212" s="58"/>
      <c r="KQ212" s="58"/>
      <c r="KR212" s="58"/>
      <c r="KS212" s="58"/>
      <c r="KT212" s="58"/>
      <c r="KU212" s="58"/>
      <c r="KV212" s="58"/>
      <c r="KW212" s="58"/>
      <c r="KX212" s="58"/>
      <c r="KY212" s="58"/>
      <c r="KZ212" s="58"/>
      <c r="LA212" s="58"/>
      <c r="LB212" s="58"/>
      <c r="LC212" s="58"/>
      <c r="LD212" s="58"/>
    </row>
    <row r="213" spans="1:316" s="63" customFormat="1" x14ac:dyDescent="0.2">
      <c r="A213" s="156" t="s">
        <v>332</v>
      </c>
      <c r="B213" s="32" t="s">
        <v>375</v>
      </c>
      <c r="C213" s="20">
        <v>1</v>
      </c>
      <c r="D213" s="42" t="s">
        <v>8</v>
      </c>
      <c r="E213" s="96">
        <v>20000</v>
      </c>
      <c r="F213" s="126">
        <f>C213*E213</f>
        <v>20000</v>
      </c>
      <c r="G213" s="248"/>
      <c r="H213" s="262">
        <f t="shared" si="47"/>
        <v>24475.833333333332</v>
      </c>
      <c r="I213" s="262">
        <f t="shared" si="44"/>
        <v>5000</v>
      </c>
      <c r="J213" s="262">
        <f t="shared" si="45"/>
        <v>47500</v>
      </c>
      <c r="K213" s="184">
        <v>22500</v>
      </c>
      <c r="L213" s="197">
        <v>22500</v>
      </c>
      <c r="M213" s="208">
        <v>15000</v>
      </c>
      <c r="N213" s="201">
        <v>15000</v>
      </c>
      <c r="O213" s="212">
        <v>47500</v>
      </c>
      <c r="P213" s="201">
        <v>47500</v>
      </c>
      <c r="Q213" s="212">
        <v>30282.5</v>
      </c>
      <c r="R213" s="201">
        <v>30282.5</v>
      </c>
      <c r="S213" s="212">
        <v>5000</v>
      </c>
      <c r="T213" s="201">
        <v>5000</v>
      </c>
      <c r="U213" s="212">
        <v>15000</v>
      </c>
      <c r="V213" s="201">
        <v>15000</v>
      </c>
      <c r="W213" s="212">
        <v>25000</v>
      </c>
      <c r="X213" s="201">
        <v>25000</v>
      </c>
      <c r="Y213" s="212">
        <v>40000</v>
      </c>
      <c r="Z213" s="201">
        <v>40000</v>
      </c>
      <c r="AA213" s="126">
        <v>20000</v>
      </c>
      <c r="AB213" s="157">
        <v>20000</v>
      </c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8"/>
      <c r="EY213" s="58"/>
      <c r="EZ213" s="58"/>
      <c r="FA213" s="58"/>
      <c r="FB213" s="58"/>
      <c r="FC213" s="58"/>
      <c r="FD213" s="58"/>
      <c r="FE213" s="58"/>
      <c r="FF213" s="58"/>
      <c r="FG213" s="58"/>
      <c r="FH213" s="58"/>
      <c r="FI213" s="58"/>
      <c r="FJ213" s="58"/>
      <c r="FK213" s="58"/>
      <c r="FL213" s="58"/>
      <c r="FM213" s="58"/>
      <c r="FN213" s="58"/>
      <c r="FO213" s="58"/>
      <c r="FP213" s="58"/>
      <c r="FQ213" s="58"/>
      <c r="FR213" s="58"/>
      <c r="FS213" s="58"/>
      <c r="FT213" s="58"/>
      <c r="FU213" s="58"/>
      <c r="FV213" s="58"/>
      <c r="FW213" s="58"/>
      <c r="FX213" s="58"/>
      <c r="FY213" s="58"/>
      <c r="FZ213" s="58"/>
      <c r="GA213" s="58"/>
      <c r="GB213" s="58"/>
      <c r="GC213" s="58"/>
      <c r="GD213" s="58"/>
      <c r="GE213" s="58"/>
      <c r="GF213" s="58"/>
      <c r="GG213" s="58"/>
      <c r="GH213" s="58"/>
      <c r="GI213" s="58"/>
      <c r="GJ213" s="58"/>
      <c r="GK213" s="58"/>
      <c r="GL213" s="58"/>
      <c r="GM213" s="58"/>
      <c r="GN213" s="58"/>
      <c r="GO213" s="58"/>
      <c r="GP213" s="58"/>
      <c r="GQ213" s="58"/>
      <c r="GR213" s="58"/>
      <c r="GS213" s="58"/>
      <c r="GT213" s="58"/>
      <c r="GU213" s="58"/>
      <c r="GV213" s="58"/>
      <c r="GW213" s="58"/>
      <c r="GX213" s="58"/>
      <c r="GY213" s="58"/>
      <c r="GZ213" s="58"/>
      <c r="HA213" s="58"/>
      <c r="HB213" s="58"/>
      <c r="HC213" s="58"/>
      <c r="HD213" s="58"/>
      <c r="HE213" s="58"/>
      <c r="HF213" s="58"/>
      <c r="HG213" s="58"/>
      <c r="HH213" s="58"/>
      <c r="HI213" s="58"/>
      <c r="HJ213" s="58"/>
      <c r="HK213" s="58"/>
      <c r="HL213" s="58"/>
      <c r="HM213" s="58"/>
      <c r="HN213" s="58"/>
      <c r="HO213" s="58"/>
      <c r="HP213" s="58"/>
      <c r="HQ213" s="58"/>
      <c r="HR213" s="58"/>
      <c r="HS213" s="58"/>
      <c r="HT213" s="58"/>
      <c r="HU213" s="58"/>
      <c r="HV213" s="58"/>
      <c r="HW213" s="58"/>
      <c r="HX213" s="58"/>
      <c r="HY213" s="58"/>
      <c r="HZ213" s="58"/>
      <c r="IA213" s="58"/>
      <c r="IB213" s="58"/>
      <c r="IC213" s="58"/>
      <c r="ID213" s="58"/>
      <c r="IE213" s="58"/>
      <c r="IF213" s="58"/>
      <c r="IG213" s="58"/>
      <c r="IH213" s="58"/>
      <c r="II213" s="58"/>
      <c r="IJ213" s="58"/>
      <c r="IK213" s="58"/>
      <c r="IL213" s="58"/>
      <c r="IM213" s="58"/>
      <c r="IN213" s="58"/>
      <c r="IO213" s="58"/>
      <c r="IP213" s="58"/>
      <c r="IQ213" s="58"/>
      <c r="IR213" s="58"/>
      <c r="IS213" s="58"/>
      <c r="IT213" s="58"/>
      <c r="IU213" s="58"/>
      <c r="IV213" s="58"/>
      <c r="IW213" s="58"/>
      <c r="IX213" s="58"/>
      <c r="IY213" s="58"/>
      <c r="IZ213" s="58"/>
      <c r="JA213" s="58"/>
      <c r="JB213" s="58"/>
      <c r="JC213" s="58"/>
      <c r="JD213" s="58"/>
      <c r="JE213" s="58"/>
      <c r="JF213" s="58"/>
      <c r="JG213" s="58"/>
      <c r="JH213" s="58"/>
      <c r="JI213" s="58"/>
      <c r="JJ213" s="58"/>
      <c r="JK213" s="58"/>
      <c r="JL213" s="58"/>
      <c r="JM213" s="58"/>
      <c r="JN213" s="58"/>
      <c r="JO213" s="58"/>
      <c r="JP213" s="58"/>
      <c r="JQ213" s="58"/>
      <c r="JR213" s="58"/>
      <c r="JS213" s="58"/>
      <c r="JT213" s="58"/>
      <c r="JU213" s="58"/>
      <c r="JV213" s="58"/>
      <c r="JW213" s="58"/>
      <c r="JX213" s="58"/>
      <c r="JY213" s="58"/>
      <c r="JZ213" s="58"/>
      <c r="KA213" s="58"/>
      <c r="KB213" s="58"/>
      <c r="KC213" s="58"/>
      <c r="KD213" s="58"/>
      <c r="KE213" s="58"/>
      <c r="KF213" s="58"/>
      <c r="KG213" s="58"/>
      <c r="KH213" s="58"/>
      <c r="KI213" s="58"/>
      <c r="KJ213" s="58"/>
      <c r="KK213" s="58"/>
      <c r="KL213" s="58"/>
      <c r="KM213" s="58"/>
      <c r="KN213" s="58"/>
      <c r="KO213" s="58"/>
      <c r="KP213" s="58"/>
      <c r="KQ213" s="58"/>
      <c r="KR213" s="58"/>
      <c r="KS213" s="58"/>
      <c r="KT213" s="58"/>
      <c r="KU213" s="58"/>
      <c r="KV213" s="58"/>
      <c r="KW213" s="58"/>
      <c r="KX213" s="58"/>
      <c r="KY213" s="58"/>
      <c r="KZ213" s="58"/>
      <c r="LA213" s="58"/>
      <c r="LB213" s="58"/>
      <c r="LC213" s="58"/>
      <c r="LD213" s="58"/>
    </row>
    <row r="214" spans="1:316" s="63" customFormat="1" x14ac:dyDescent="0.2">
      <c r="A214" s="156"/>
      <c r="B214" s="55" t="s">
        <v>298</v>
      </c>
      <c r="C214" s="20"/>
      <c r="D214" s="3"/>
      <c r="E214" s="96"/>
      <c r="F214" s="97"/>
      <c r="G214" s="239">
        <f>SUM(F206:F213)</f>
        <v>2775565</v>
      </c>
      <c r="H214" s="262">
        <f t="shared" si="47"/>
        <v>2686286.8600000003</v>
      </c>
      <c r="I214" s="262">
        <f t="shared" si="44"/>
        <v>2028490</v>
      </c>
      <c r="J214" s="262">
        <f t="shared" si="45"/>
        <v>3315180</v>
      </c>
      <c r="K214" s="180"/>
      <c r="L214" s="211">
        <f>SUM(L206:L213)</f>
        <v>2415540</v>
      </c>
      <c r="M214" s="210"/>
      <c r="N214" s="199">
        <f t="shared" ref="N214:AB214" si="49">SUM(N206:N213)</f>
        <v>3315180</v>
      </c>
      <c r="O214" s="210"/>
      <c r="P214" s="199">
        <f t="shared" si="49"/>
        <v>2982866</v>
      </c>
      <c r="Q214" s="210"/>
      <c r="R214" s="211">
        <f t="shared" si="49"/>
        <v>2296751.5</v>
      </c>
      <c r="S214" s="210"/>
      <c r="T214" s="211">
        <f t="shared" si="49"/>
        <v>2383272</v>
      </c>
      <c r="U214" s="210"/>
      <c r="V214" s="199">
        <f t="shared" si="49"/>
        <v>2919612.24</v>
      </c>
      <c r="W214" s="210"/>
      <c r="X214" s="211">
        <f t="shared" si="49"/>
        <v>2028490</v>
      </c>
      <c r="Y214" s="210"/>
      <c r="Z214" s="199">
        <f t="shared" si="49"/>
        <v>2844542</v>
      </c>
      <c r="AA214" s="127"/>
      <c r="AB214" s="188">
        <f t="shared" si="49"/>
        <v>2990328</v>
      </c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  <c r="EN214" s="58"/>
      <c r="EO214" s="58"/>
      <c r="EP214" s="58"/>
      <c r="EQ214" s="58"/>
      <c r="ER214" s="58"/>
      <c r="ES214" s="58"/>
      <c r="ET214" s="58"/>
      <c r="EU214" s="58"/>
      <c r="EV214" s="58"/>
      <c r="EW214" s="58"/>
      <c r="EX214" s="58"/>
      <c r="EY214" s="58"/>
      <c r="EZ214" s="58"/>
      <c r="FA214" s="58"/>
      <c r="FB214" s="58"/>
      <c r="FC214" s="58"/>
      <c r="FD214" s="58"/>
      <c r="FE214" s="58"/>
      <c r="FF214" s="58"/>
      <c r="FG214" s="58"/>
      <c r="FH214" s="58"/>
      <c r="FI214" s="58"/>
      <c r="FJ214" s="58"/>
      <c r="FK214" s="58"/>
      <c r="FL214" s="58"/>
      <c r="FM214" s="58"/>
      <c r="FN214" s="58"/>
      <c r="FO214" s="58"/>
      <c r="FP214" s="58"/>
      <c r="FQ214" s="58"/>
      <c r="FR214" s="58"/>
      <c r="FS214" s="58"/>
      <c r="FT214" s="58"/>
      <c r="FU214" s="58"/>
      <c r="FV214" s="58"/>
      <c r="FW214" s="58"/>
      <c r="FX214" s="58"/>
      <c r="FY214" s="58"/>
      <c r="FZ214" s="58"/>
      <c r="GA214" s="58"/>
      <c r="GB214" s="58"/>
      <c r="GC214" s="58"/>
      <c r="GD214" s="58"/>
      <c r="GE214" s="58"/>
      <c r="GF214" s="58"/>
      <c r="GG214" s="58"/>
      <c r="GH214" s="58"/>
      <c r="GI214" s="58"/>
      <c r="GJ214" s="58"/>
      <c r="GK214" s="58"/>
      <c r="GL214" s="58"/>
      <c r="GM214" s="58"/>
      <c r="GN214" s="58"/>
      <c r="GO214" s="58"/>
      <c r="GP214" s="58"/>
      <c r="GQ214" s="58"/>
      <c r="GR214" s="58"/>
      <c r="GS214" s="58"/>
      <c r="GT214" s="58"/>
      <c r="GU214" s="58"/>
      <c r="GV214" s="58"/>
      <c r="GW214" s="58"/>
      <c r="GX214" s="58"/>
      <c r="GY214" s="58"/>
      <c r="GZ214" s="58"/>
      <c r="HA214" s="58"/>
      <c r="HB214" s="58"/>
      <c r="HC214" s="58"/>
      <c r="HD214" s="58"/>
      <c r="HE214" s="58"/>
      <c r="HF214" s="58"/>
      <c r="HG214" s="58"/>
      <c r="HH214" s="58"/>
      <c r="HI214" s="58"/>
      <c r="HJ214" s="58"/>
      <c r="HK214" s="58"/>
      <c r="HL214" s="58"/>
      <c r="HM214" s="58"/>
      <c r="HN214" s="58"/>
      <c r="HO214" s="58"/>
      <c r="HP214" s="58"/>
      <c r="HQ214" s="58"/>
      <c r="HR214" s="58"/>
      <c r="HS214" s="58"/>
      <c r="HT214" s="58"/>
      <c r="HU214" s="58"/>
      <c r="HV214" s="58"/>
      <c r="HW214" s="58"/>
      <c r="HX214" s="58"/>
      <c r="HY214" s="58"/>
      <c r="HZ214" s="58"/>
      <c r="IA214" s="58"/>
      <c r="IB214" s="58"/>
      <c r="IC214" s="58"/>
      <c r="ID214" s="58"/>
      <c r="IE214" s="58"/>
      <c r="IF214" s="58"/>
      <c r="IG214" s="58"/>
      <c r="IH214" s="58"/>
      <c r="II214" s="58"/>
      <c r="IJ214" s="58"/>
      <c r="IK214" s="58"/>
      <c r="IL214" s="58"/>
      <c r="IM214" s="58"/>
      <c r="IN214" s="58"/>
      <c r="IO214" s="58"/>
      <c r="IP214" s="58"/>
      <c r="IQ214" s="58"/>
      <c r="IR214" s="58"/>
      <c r="IS214" s="58"/>
      <c r="IT214" s="58"/>
      <c r="IU214" s="58"/>
      <c r="IV214" s="58"/>
      <c r="IW214" s="58"/>
      <c r="IX214" s="58"/>
      <c r="IY214" s="58"/>
      <c r="IZ214" s="58"/>
      <c r="JA214" s="58"/>
      <c r="JB214" s="58"/>
      <c r="JC214" s="58"/>
      <c r="JD214" s="58"/>
      <c r="JE214" s="58"/>
      <c r="JF214" s="58"/>
      <c r="JG214" s="58"/>
      <c r="JH214" s="58"/>
      <c r="JI214" s="58"/>
      <c r="JJ214" s="58"/>
      <c r="JK214" s="58"/>
      <c r="JL214" s="58"/>
      <c r="JM214" s="58"/>
      <c r="JN214" s="58"/>
      <c r="JO214" s="58"/>
      <c r="JP214" s="58"/>
      <c r="JQ214" s="58"/>
      <c r="JR214" s="58"/>
      <c r="JS214" s="58"/>
      <c r="JT214" s="58"/>
      <c r="JU214" s="58"/>
      <c r="JV214" s="58"/>
      <c r="JW214" s="58"/>
      <c r="JX214" s="58"/>
      <c r="JY214" s="58"/>
      <c r="JZ214" s="58"/>
      <c r="KA214" s="58"/>
      <c r="KB214" s="58"/>
      <c r="KC214" s="58"/>
      <c r="KD214" s="58"/>
      <c r="KE214" s="58"/>
      <c r="KF214" s="58"/>
      <c r="KG214" s="58"/>
      <c r="KH214" s="58"/>
      <c r="KI214" s="58"/>
      <c r="KJ214" s="58"/>
      <c r="KK214" s="58"/>
      <c r="KL214" s="58"/>
      <c r="KM214" s="58"/>
      <c r="KN214" s="58"/>
      <c r="KO214" s="58"/>
      <c r="KP214" s="58"/>
      <c r="KQ214" s="58"/>
      <c r="KR214" s="58"/>
      <c r="KS214" s="58"/>
      <c r="KT214" s="58"/>
      <c r="KU214" s="58"/>
      <c r="KV214" s="58"/>
      <c r="KW214" s="58"/>
      <c r="KX214" s="58"/>
      <c r="KY214" s="58"/>
      <c r="KZ214" s="58"/>
      <c r="LA214" s="58"/>
      <c r="LB214" s="58"/>
      <c r="LC214" s="58"/>
      <c r="LD214" s="58"/>
    </row>
    <row r="215" spans="1:316" x14ac:dyDescent="0.2">
      <c r="A215" s="134"/>
      <c r="B215" s="32"/>
      <c r="C215" s="65"/>
      <c r="D215" s="64"/>
      <c r="E215" s="81"/>
      <c r="F215" s="79"/>
      <c r="G215" s="241"/>
      <c r="H215" s="262"/>
      <c r="I215" s="262"/>
      <c r="J215" s="262"/>
      <c r="K215" s="183"/>
      <c r="L215" s="197"/>
      <c r="M215" s="208"/>
      <c r="N215" s="201"/>
      <c r="O215" s="212"/>
      <c r="P215" s="201"/>
      <c r="Q215" s="212"/>
      <c r="R215" s="201"/>
      <c r="S215" s="212"/>
      <c r="T215" s="201"/>
      <c r="U215" s="212"/>
      <c r="V215" s="201"/>
      <c r="W215" s="212"/>
      <c r="X215" s="201"/>
      <c r="Y215" s="212"/>
      <c r="Z215" s="201"/>
      <c r="AA215" s="126"/>
      <c r="AB215" s="157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58"/>
      <c r="FI215" s="58"/>
      <c r="FJ215" s="58"/>
      <c r="FK215" s="58"/>
      <c r="FL215" s="58"/>
      <c r="FM215" s="58"/>
      <c r="FN215" s="58"/>
      <c r="FO215" s="58"/>
      <c r="FP215" s="58"/>
      <c r="FQ215" s="58"/>
      <c r="FR215" s="58"/>
      <c r="FS215" s="58"/>
      <c r="FT215" s="58"/>
      <c r="FU215" s="58"/>
      <c r="FV215" s="58"/>
      <c r="FW215" s="58"/>
      <c r="FX215" s="58"/>
      <c r="FY215" s="58"/>
      <c r="FZ215" s="58"/>
      <c r="GA215" s="58"/>
      <c r="GB215" s="58"/>
      <c r="GC215" s="58"/>
      <c r="GD215" s="58"/>
      <c r="GE215" s="58"/>
      <c r="GF215" s="58"/>
      <c r="GG215" s="58"/>
      <c r="GH215" s="58"/>
      <c r="GI215" s="58"/>
      <c r="GJ215" s="58"/>
      <c r="GK215" s="58"/>
      <c r="GL215" s="58"/>
      <c r="GM215" s="58"/>
      <c r="GN215" s="58"/>
      <c r="GO215" s="58"/>
      <c r="GP215" s="58"/>
      <c r="GQ215" s="58"/>
      <c r="GR215" s="58"/>
      <c r="GS215" s="58"/>
      <c r="GT215" s="58"/>
      <c r="GU215" s="58"/>
      <c r="GV215" s="58"/>
      <c r="GW215" s="58"/>
      <c r="GX215" s="58"/>
      <c r="GY215" s="58"/>
      <c r="GZ215" s="58"/>
      <c r="HA215" s="58"/>
      <c r="HB215" s="58"/>
      <c r="HC215" s="58"/>
      <c r="HD215" s="58"/>
      <c r="HE215" s="58"/>
      <c r="HF215" s="58"/>
      <c r="HG215" s="58"/>
      <c r="HH215" s="58"/>
      <c r="HI215" s="58"/>
      <c r="HJ215" s="58"/>
      <c r="HK215" s="58"/>
      <c r="HL215" s="58"/>
      <c r="HM215" s="58"/>
      <c r="HN215" s="58"/>
      <c r="HO215" s="58"/>
      <c r="HP215" s="58"/>
      <c r="HQ215" s="58"/>
      <c r="HR215" s="58"/>
      <c r="HS215" s="58"/>
      <c r="HT215" s="58"/>
      <c r="HU215" s="58"/>
      <c r="HV215" s="58"/>
      <c r="HW215" s="58"/>
      <c r="HX215" s="58"/>
      <c r="HY215" s="58"/>
      <c r="HZ215" s="58"/>
      <c r="IA215" s="58"/>
      <c r="IB215" s="58"/>
      <c r="IC215" s="58"/>
      <c r="ID215" s="58"/>
      <c r="IE215" s="58"/>
      <c r="IF215" s="58"/>
      <c r="IG215" s="58"/>
      <c r="IH215" s="58"/>
      <c r="II215" s="58"/>
      <c r="IJ215" s="58"/>
      <c r="IK215" s="58"/>
      <c r="IL215" s="58"/>
      <c r="IM215" s="58"/>
      <c r="IN215" s="58"/>
      <c r="IO215" s="58"/>
      <c r="IP215" s="58"/>
      <c r="IQ215" s="58"/>
      <c r="IR215" s="58"/>
      <c r="IS215" s="58"/>
      <c r="IT215" s="58"/>
      <c r="IU215" s="58"/>
      <c r="IV215" s="58"/>
      <c r="IW215" s="58"/>
      <c r="IX215" s="58"/>
      <c r="IY215" s="58"/>
      <c r="IZ215" s="58"/>
      <c r="JA215" s="58"/>
      <c r="JB215" s="58"/>
      <c r="JC215" s="58"/>
      <c r="JD215" s="58"/>
      <c r="JE215" s="58"/>
      <c r="JF215" s="58"/>
      <c r="JG215" s="58"/>
      <c r="JH215" s="58"/>
      <c r="JI215" s="58"/>
      <c r="JJ215" s="58"/>
      <c r="JK215" s="58"/>
      <c r="JL215" s="58"/>
      <c r="JM215" s="58"/>
      <c r="JN215" s="58"/>
      <c r="JO215" s="58"/>
      <c r="JP215" s="58"/>
      <c r="JQ215" s="58"/>
      <c r="JR215" s="58"/>
      <c r="JS215" s="58"/>
      <c r="JT215" s="58"/>
      <c r="JU215" s="58"/>
      <c r="JV215" s="58"/>
      <c r="JW215" s="58"/>
      <c r="JX215" s="58"/>
      <c r="JY215" s="58"/>
      <c r="JZ215" s="58"/>
      <c r="KA215" s="58"/>
      <c r="KB215" s="58"/>
      <c r="KC215" s="58"/>
      <c r="KD215" s="58"/>
      <c r="KE215" s="58"/>
      <c r="KF215" s="58"/>
      <c r="KG215" s="58"/>
      <c r="KH215" s="58"/>
      <c r="KI215" s="58"/>
      <c r="KJ215" s="58"/>
      <c r="KK215" s="58"/>
      <c r="KL215" s="58"/>
      <c r="KM215" s="58"/>
      <c r="KN215" s="58"/>
      <c r="KO215" s="58"/>
      <c r="KP215" s="58"/>
      <c r="KQ215" s="58"/>
      <c r="KR215" s="58"/>
      <c r="KS215" s="58"/>
      <c r="KT215" s="58"/>
      <c r="KU215" s="58"/>
      <c r="KV215" s="58"/>
      <c r="KW215" s="58"/>
      <c r="KX215" s="58"/>
      <c r="KY215" s="58"/>
      <c r="KZ215" s="58"/>
      <c r="LA215" s="58"/>
      <c r="LB215" s="58"/>
      <c r="LC215" s="58"/>
      <c r="LD215" s="58"/>
    </row>
    <row r="216" spans="1:316" ht="13.5" thickBot="1" x14ac:dyDescent="0.25">
      <c r="A216" s="152" t="s">
        <v>189</v>
      </c>
      <c r="B216" s="108" t="s">
        <v>367</v>
      </c>
      <c r="C216" s="112"/>
      <c r="D216" s="114"/>
      <c r="E216" s="115"/>
      <c r="F216" s="113"/>
      <c r="G216" s="250"/>
      <c r="H216" s="262"/>
      <c r="I216" s="262"/>
      <c r="J216" s="262"/>
      <c r="K216" s="190"/>
      <c r="L216" s="197"/>
      <c r="M216" s="208"/>
      <c r="N216" s="201"/>
      <c r="O216" s="212"/>
      <c r="P216" s="201"/>
      <c r="Q216" s="212"/>
      <c r="R216" s="201"/>
      <c r="S216" s="212"/>
      <c r="T216" s="201"/>
      <c r="U216" s="212"/>
      <c r="V216" s="201"/>
      <c r="W216" s="212"/>
      <c r="X216" s="201"/>
      <c r="Y216" s="212"/>
      <c r="Z216" s="201"/>
      <c r="AA216" s="126"/>
      <c r="AB216" s="157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8"/>
      <c r="FD216" s="58"/>
      <c r="FE216" s="58"/>
      <c r="FF216" s="58"/>
      <c r="FG216" s="58"/>
      <c r="FH216" s="58"/>
      <c r="FI216" s="58"/>
      <c r="FJ216" s="58"/>
      <c r="FK216" s="58"/>
      <c r="FL216" s="58"/>
      <c r="FM216" s="58"/>
      <c r="FN216" s="58"/>
      <c r="FO216" s="58"/>
      <c r="FP216" s="58"/>
      <c r="FQ216" s="58"/>
      <c r="FR216" s="58"/>
      <c r="FS216" s="58"/>
      <c r="FT216" s="58"/>
      <c r="FU216" s="58"/>
      <c r="FV216" s="58"/>
      <c r="FW216" s="58"/>
      <c r="FX216" s="58"/>
      <c r="FY216" s="58"/>
      <c r="FZ216" s="58"/>
      <c r="GA216" s="58"/>
      <c r="GB216" s="58"/>
      <c r="GC216" s="58"/>
      <c r="GD216" s="58"/>
      <c r="GE216" s="58"/>
      <c r="GF216" s="58"/>
      <c r="GG216" s="58"/>
      <c r="GH216" s="58"/>
      <c r="GI216" s="58"/>
      <c r="GJ216" s="58"/>
      <c r="GK216" s="58"/>
      <c r="GL216" s="58"/>
      <c r="GM216" s="58"/>
      <c r="GN216" s="58"/>
      <c r="GO216" s="58"/>
      <c r="GP216" s="58"/>
      <c r="GQ216" s="58"/>
      <c r="GR216" s="58"/>
      <c r="GS216" s="58"/>
      <c r="GT216" s="58"/>
      <c r="GU216" s="58"/>
      <c r="GV216" s="58"/>
      <c r="GW216" s="58"/>
      <c r="GX216" s="58"/>
      <c r="GY216" s="58"/>
      <c r="GZ216" s="58"/>
      <c r="HA216" s="58"/>
      <c r="HB216" s="58"/>
      <c r="HC216" s="58"/>
      <c r="HD216" s="58"/>
      <c r="HE216" s="58"/>
      <c r="HF216" s="58"/>
      <c r="HG216" s="58"/>
      <c r="HH216" s="58"/>
      <c r="HI216" s="58"/>
      <c r="HJ216" s="58"/>
      <c r="HK216" s="58"/>
      <c r="HL216" s="58"/>
      <c r="HM216" s="58"/>
      <c r="HN216" s="58"/>
      <c r="HO216" s="58"/>
      <c r="HP216" s="58"/>
      <c r="HQ216" s="58"/>
      <c r="HR216" s="58"/>
      <c r="HS216" s="58"/>
      <c r="HT216" s="58"/>
      <c r="HU216" s="58"/>
      <c r="HV216" s="58"/>
      <c r="HW216" s="58"/>
      <c r="HX216" s="58"/>
      <c r="HY216" s="58"/>
      <c r="HZ216" s="58"/>
      <c r="IA216" s="58"/>
      <c r="IB216" s="58"/>
      <c r="IC216" s="58"/>
      <c r="ID216" s="58"/>
      <c r="IE216" s="58"/>
      <c r="IF216" s="58"/>
      <c r="IG216" s="58"/>
      <c r="IH216" s="58"/>
      <c r="II216" s="58"/>
      <c r="IJ216" s="58"/>
      <c r="IK216" s="58"/>
      <c r="IL216" s="58"/>
      <c r="IM216" s="58"/>
      <c r="IN216" s="58"/>
      <c r="IO216" s="58"/>
      <c r="IP216" s="58"/>
      <c r="IQ216" s="58"/>
      <c r="IR216" s="58"/>
      <c r="IS216" s="58"/>
      <c r="IT216" s="58"/>
      <c r="IU216" s="58"/>
      <c r="IV216" s="58"/>
      <c r="IW216" s="58"/>
      <c r="IX216" s="58"/>
      <c r="IY216" s="58"/>
      <c r="IZ216" s="58"/>
      <c r="JA216" s="58"/>
      <c r="JB216" s="58"/>
      <c r="JC216" s="58"/>
      <c r="JD216" s="58"/>
      <c r="JE216" s="58"/>
      <c r="JF216" s="58"/>
      <c r="JG216" s="58"/>
      <c r="JH216" s="58"/>
      <c r="JI216" s="58"/>
      <c r="JJ216" s="58"/>
      <c r="JK216" s="58"/>
      <c r="JL216" s="58"/>
      <c r="JM216" s="58"/>
      <c r="JN216" s="58"/>
      <c r="JO216" s="58"/>
      <c r="JP216" s="58"/>
      <c r="JQ216" s="58"/>
      <c r="JR216" s="58"/>
      <c r="JS216" s="58"/>
      <c r="JT216" s="58"/>
      <c r="JU216" s="58"/>
      <c r="JV216" s="58"/>
      <c r="JW216" s="58"/>
      <c r="JX216" s="58"/>
      <c r="JY216" s="58"/>
      <c r="JZ216" s="58"/>
      <c r="KA216" s="58"/>
      <c r="KB216" s="58"/>
      <c r="KC216" s="58"/>
      <c r="KD216" s="58"/>
      <c r="KE216" s="58"/>
      <c r="KF216" s="58"/>
      <c r="KG216" s="58"/>
      <c r="KH216" s="58"/>
      <c r="KI216" s="58"/>
      <c r="KJ216" s="58"/>
      <c r="KK216" s="58"/>
      <c r="KL216" s="58"/>
      <c r="KM216" s="58"/>
      <c r="KN216" s="58"/>
      <c r="KO216" s="58"/>
      <c r="KP216" s="58"/>
      <c r="KQ216" s="58"/>
      <c r="KR216" s="58"/>
      <c r="KS216" s="58"/>
      <c r="KT216" s="58"/>
      <c r="KU216" s="58"/>
      <c r="KV216" s="58"/>
      <c r="KW216" s="58"/>
      <c r="KX216" s="58"/>
      <c r="KY216" s="58"/>
      <c r="KZ216" s="58"/>
      <c r="LA216" s="58"/>
      <c r="LB216" s="58"/>
      <c r="LC216" s="58"/>
      <c r="LD216" s="58"/>
    </row>
    <row r="217" spans="1:316" x14ac:dyDescent="0.2">
      <c r="A217" s="143" t="s">
        <v>217</v>
      </c>
      <c r="B217" s="144" t="s">
        <v>368</v>
      </c>
      <c r="C217" s="232">
        <v>5.4</v>
      </c>
      <c r="D217" s="120" t="s">
        <v>218</v>
      </c>
      <c r="E217" s="146">
        <v>16000</v>
      </c>
      <c r="F217" s="147">
        <f>C217*E217</f>
        <v>86400</v>
      </c>
      <c r="G217" s="241"/>
      <c r="H217" s="262">
        <f t="shared" si="47"/>
        <v>53630.222222222219</v>
      </c>
      <c r="I217" s="262">
        <f t="shared" si="44"/>
        <v>43200</v>
      </c>
      <c r="J217" s="262">
        <f t="shared" si="45"/>
        <v>189000</v>
      </c>
      <c r="K217" s="183">
        <v>15000</v>
      </c>
      <c r="L217" s="197">
        <v>81000</v>
      </c>
      <c r="M217" s="208">
        <v>35000</v>
      </c>
      <c r="N217" s="201">
        <v>189000</v>
      </c>
      <c r="O217" s="212">
        <v>12500</v>
      </c>
      <c r="P217" s="201">
        <v>67500</v>
      </c>
      <c r="Q217" s="212">
        <v>11335</v>
      </c>
      <c r="R217" s="201">
        <v>61209</v>
      </c>
      <c r="S217" s="212">
        <v>8000</v>
      </c>
      <c r="T217" s="201">
        <v>43200</v>
      </c>
      <c r="U217" s="212">
        <v>16000</v>
      </c>
      <c r="V217" s="201">
        <v>86400</v>
      </c>
      <c r="W217" s="212">
        <v>12000</v>
      </c>
      <c r="X217" s="201">
        <v>64800</v>
      </c>
      <c r="Y217" s="212">
        <v>25000</v>
      </c>
      <c r="Z217" s="201">
        <v>135000</v>
      </c>
      <c r="AA217" s="126">
        <v>16000</v>
      </c>
      <c r="AB217" s="157">
        <v>86400</v>
      </c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  <c r="EN217" s="58"/>
      <c r="EO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8"/>
      <c r="FD217" s="58"/>
      <c r="FE217" s="58"/>
      <c r="FF217" s="58"/>
      <c r="FG217" s="58"/>
      <c r="FH217" s="58"/>
      <c r="FI217" s="58"/>
      <c r="FJ217" s="58"/>
      <c r="FK217" s="58"/>
      <c r="FL217" s="58"/>
      <c r="FM217" s="58"/>
      <c r="FN217" s="58"/>
      <c r="FO217" s="58"/>
      <c r="FP217" s="58"/>
      <c r="FQ217" s="58"/>
      <c r="FR217" s="58"/>
      <c r="FS217" s="58"/>
      <c r="FT217" s="58"/>
      <c r="FU217" s="58"/>
      <c r="FV217" s="58"/>
      <c r="FW217" s="58"/>
      <c r="FX217" s="58"/>
      <c r="FY217" s="58"/>
      <c r="FZ217" s="58"/>
      <c r="GA217" s="58"/>
      <c r="GB217" s="58"/>
      <c r="GC217" s="58"/>
      <c r="GD217" s="58"/>
      <c r="GE217" s="58"/>
      <c r="GF217" s="58"/>
      <c r="GG217" s="58"/>
      <c r="GH217" s="58"/>
      <c r="GI217" s="58"/>
      <c r="GJ217" s="58"/>
      <c r="GK217" s="58"/>
      <c r="GL217" s="58"/>
      <c r="GM217" s="58"/>
      <c r="GN217" s="58"/>
      <c r="GO217" s="58"/>
      <c r="GP217" s="58"/>
      <c r="GQ217" s="58"/>
      <c r="GR217" s="58"/>
      <c r="GS217" s="58"/>
      <c r="GT217" s="58"/>
      <c r="GU217" s="58"/>
      <c r="GV217" s="58"/>
      <c r="GW217" s="58"/>
      <c r="GX217" s="58"/>
      <c r="GY217" s="58"/>
      <c r="GZ217" s="58"/>
      <c r="HA217" s="58"/>
      <c r="HB217" s="58"/>
      <c r="HC217" s="58"/>
      <c r="HD217" s="58"/>
      <c r="HE217" s="58"/>
      <c r="HF217" s="58"/>
      <c r="HG217" s="58"/>
      <c r="HH217" s="58"/>
      <c r="HI217" s="58"/>
      <c r="HJ217" s="58"/>
      <c r="HK217" s="58"/>
      <c r="HL217" s="58"/>
      <c r="HM217" s="58"/>
      <c r="HN217" s="58"/>
      <c r="HO217" s="58"/>
      <c r="HP217" s="58"/>
      <c r="HQ217" s="58"/>
      <c r="HR217" s="58"/>
      <c r="HS217" s="58"/>
      <c r="HT217" s="58"/>
      <c r="HU217" s="58"/>
      <c r="HV217" s="58"/>
      <c r="HW217" s="58"/>
      <c r="HX217" s="58"/>
      <c r="HY217" s="58"/>
      <c r="HZ217" s="58"/>
      <c r="IA217" s="58"/>
      <c r="IB217" s="58"/>
      <c r="IC217" s="58"/>
      <c r="ID217" s="58"/>
      <c r="IE217" s="58"/>
      <c r="IF217" s="58"/>
      <c r="IG217" s="58"/>
      <c r="IH217" s="58"/>
      <c r="II217" s="58"/>
      <c r="IJ217" s="58"/>
      <c r="IK217" s="58"/>
      <c r="IL217" s="58"/>
      <c r="IM217" s="58"/>
      <c r="IN217" s="58"/>
      <c r="IO217" s="58"/>
      <c r="IP217" s="58"/>
      <c r="IQ217" s="58"/>
      <c r="IR217" s="58"/>
      <c r="IS217" s="58"/>
      <c r="IT217" s="58"/>
      <c r="IU217" s="58"/>
      <c r="IV217" s="58"/>
      <c r="IW217" s="58"/>
      <c r="IX217" s="58"/>
      <c r="IY217" s="58"/>
      <c r="IZ217" s="58"/>
      <c r="JA217" s="58"/>
      <c r="JB217" s="58"/>
      <c r="JC217" s="58"/>
      <c r="JD217" s="58"/>
      <c r="JE217" s="58"/>
      <c r="JF217" s="58"/>
      <c r="JG217" s="58"/>
      <c r="JH217" s="58"/>
      <c r="JI217" s="58"/>
      <c r="JJ217" s="58"/>
      <c r="JK217" s="58"/>
      <c r="JL217" s="58"/>
      <c r="JM217" s="58"/>
      <c r="JN217" s="58"/>
      <c r="JO217" s="58"/>
      <c r="JP217" s="58"/>
      <c r="JQ217" s="58"/>
      <c r="JR217" s="58"/>
      <c r="JS217" s="58"/>
      <c r="JT217" s="58"/>
      <c r="JU217" s="58"/>
      <c r="JV217" s="58"/>
      <c r="JW217" s="58"/>
      <c r="JX217" s="58"/>
      <c r="JY217" s="58"/>
      <c r="JZ217" s="58"/>
      <c r="KA217" s="58"/>
      <c r="KB217" s="58"/>
      <c r="KC217" s="58"/>
      <c r="KD217" s="58"/>
      <c r="KE217" s="58"/>
      <c r="KF217" s="58"/>
      <c r="KG217" s="58"/>
      <c r="KH217" s="58"/>
      <c r="KI217" s="58"/>
      <c r="KJ217" s="58"/>
      <c r="KK217" s="58"/>
      <c r="KL217" s="58"/>
      <c r="KM217" s="58"/>
      <c r="KN217" s="58"/>
      <c r="KO217" s="58"/>
      <c r="KP217" s="58"/>
      <c r="KQ217" s="58"/>
      <c r="KR217" s="58"/>
      <c r="KS217" s="58"/>
      <c r="KT217" s="58"/>
      <c r="KU217" s="58"/>
      <c r="KV217" s="58"/>
      <c r="KW217" s="58"/>
      <c r="KX217" s="58"/>
      <c r="KY217" s="58"/>
      <c r="KZ217" s="58"/>
      <c r="LA217" s="58"/>
      <c r="LB217" s="58"/>
      <c r="LC217" s="58"/>
      <c r="LD217" s="58"/>
    </row>
    <row r="218" spans="1:316" s="63" customFormat="1" x14ac:dyDescent="0.2">
      <c r="A218" s="143" t="s">
        <v>219</v>
      </c>
      <c r="B218" s="144" t="s">
        <v>361</v>
      </c>
      <c r="C218" s="232">
        <v>0.93</v>
      </c>
      <c r="D218" s="120" t="s">
        <v>218</v>
      </c>
      <c r="E218" s="146">
        <v>16000</v>
      </c>
      <c r="F218" s="147">
        <f t="shared" ref="F218:F220" si="50">C218*E218</f>
        <v>14880</v>
      </c>
      <c r="G218" s="241"/>
      <c r="H218" s="262">
        <f t="shared" si="47"/>
        <v>16029.722222222223</v>
      </c>
      <c r="I218" s="262">
        <f t="shared" si="44"/>
        <v>7440</v>
      </c>
      <c r="J218" s="262">
        <f t="shared" si="45"/>
        <v>32550</v>
      </c>
      <c r="K218" s="183">
        <v>16000</v>
      </c>
      <c r="L218" s="197">
        <v>14880</v>
      </c>
      <c r="M218" s="208">
        <v>35000</v>
      </c>
      <c r="N218" s="201">
        <v>32550</v>
      </c>
      <c r="O218" s="212">
        <v>8500</v>
      </c>
      <c r="P218" s="201">
        <v>7905</v>
      </c>
      <c r="Q218" s="212">
        <v>12000</v>
      </c>
      <c r="R218" s="201">
        <v>11160</v>
      </c>
      <c r="S218" s="212">
        <v>8000</v>
      </c>
      <c r="T218" s="201">
        <v>7440</v>
      </c>
      <c r="U218" s="212">
        <v>15000</v>
      </c>
      <c r="V218" s="201">
        <v>13950</v>
      </c>
      <c r="W218" s="212">
        <v>12000</v>
      </c>
      <c r="X218" s="201">
        <v>11160</v>
      </c>
      <c r="Y218" s="212">
        <v>25000</v>
      </c>
      <c r="Z218" s="201">
        <v>23250</v>
      </c>
      <c r="AA218" s="126">
        <v>18000</v>
      </c>
      <c r="AB218" s="157">
        <v>16740</v>
      </c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  <c r="FV218" s="58"/>
      <c r="FW218" s="58"/>
      <c r="FX218" s="58"/>
      <c r="FY218" s="58"/>
      <c r="FZ218" s="58"/>
      <c r="GA218" s="58"/>
      <c r="GB218" s="58"/>
      <c r="GC218" s="58"/>
      <c r="GD218" s="58"/>
      <c r="GE218" s="58"/>
      <c r="GF218" s="58"/>
      <c r="GG218" s="58"/>
      <c r="GH218" s="58"/>
      <c r="GI218" s="58"/>
      <c r="GJ218" s="58"/>
      <c r="GK218" s="58"/>
      <c r="GL218" s="58"/>
      <c r="GM218" s="58"/>
      <c r="GN218" s="58"/>
      <c r="GO218" s="58"/>
      <c r="GP218" s="58"/>
      <c r="GQ218" s="58"/>
      <c r="GR218" s="58"/>
      <c r="GS218" s="58"/>
      <c r="GT218" s="58"/>
      <c r="GU218" s="58"/>
      <c r="GV218" s="58"/>
      <c r="GW218" s="58"/>
      <c r="GX218" s="58"/>
      <c r="GY218" s="58"/>
      <c r="GZ218" s="58"/>
      <c r="HA218" s="58"/>
      <c r="HB218" s="58"/>
      <c r="HC218" s="58"/>
      <c r="HD218" s="58"/>
      <c r="HE218" s="58"/>
      <c r="HF218" s="58"/>
      <c r="HG218" s="58"/>
      <c r="HH218" s="58"/>
      <c r="HI218" s="58"/>
      <c r="HJ218" s="58"/>
      <c r="HK218" s="58"/>
      <c r="HL218" s="58"/>
      <c r="HM218" s="58"/>
      <c r="HN218" s="58"/>
      <c r="HO218" s="58"/>
      <c r="HP218" s="58"/>
      <c r="HQ218" s="58"/>
      <c r="HR218" s="58"/>
      <c r="HS218" s="58"/>
      <c r="HT218" s="58"/>
      <c r="HU218" s="58"/>
      <c r="HV218" s="58"/>
      <c r="HW218" s="58"/>
      <c r="HX218" s="58"/>
      <c r="HY218" s="58"/>
      <c r="HZ218" s="58"/>
      <c r="IA218" s="58"/>
      <c r="IB218" s="58"/>
      <c r="IC218" s="58"/>
      <c r="ID218" s="58"/>
      <c r="IE218" s="58"/>
      <c r="IF218" s="58"/>
      <c r="IG218" s="58"/>
      <c r="IH218" s="58"/>
      <c r="II218" s="58"/>
      <c r="IJ218" s="58"/>
      <c r="IK218" s="58"/>
      <c r="IL218" s="58"/>
      <c r="IM218" s="58"/>
      <c r="IN218" s="58"/>
      <c r="IO218" s="58"/>
      <c r="IP218" s="58"/>
      <c r="IQ218" s="58"/>
      <c r="IR218" s="58"/>
      <c r="IS218" s="58"/>
      <c r="IT218" s="58"/>
      <c r="IU218" s="58"/>
      <c r="IV218" s="58"/>
      <c r="IW218" s="58"/>
      <c r="IX218" s="58"/>
      <c r="IY218" s="58"/>
      <c r="IZ218" s="58"/>
      <c r="JA218" s="58"/>
      <c r="JB218" s="58"/>
      <c r="JC218" s="58"/>
      <c r="JD218" s="58"/>
      <c r="JE218" s="58"/>
      <c r="JF218" s="58"/>
      <c r="JG218" s="58"/>
      <c r="JH218" s="58"/>
      <c r="JI218" s="58"/>
      <c r="JJ218" s="58"/>
      <c r="JK218" s="58"/>
      <c r="JL218" s="58"/>
      <c r="JM218" s="58"/>
      <c r="JN218" s="58"/>
      <c r="JO218" s="58"/>
      <c r="JP218" s="58"/>
      <c r="JQ218" s="58"/>
      <c r="JR218" s="58"/>
      <c r="JS218" s="58"/>
      <c r="JT218" s="58"/>
      <c r="JU218" s="58"/>
      <c r="JV218" s="58"/>
      <c r="JW218" s="58"/>
      <c r="JX218" s="58"/>
      <c r="JY218" s="58"/>
      <c r="JZ218" s="58"/>
      <c r="KA218" s="58"/>
      <c r="KB218" s="58"/>
      <c r="KC218" s="58"/>
      <c r="KD218" s="58"/>
      <c r="KE218" s="58"/>
      <c r="KF218" s="58"/>
      <c r="KG218" s="58"/>
      <c r="KH218" s="58"/>
      <c r="KI218" s="58"/>
      <c r="KJ218" s="58"/>
      <c r="KK218" s="58"/>
      <c r="KL218" s="58"/>
      <c r="KM218" s="58"/>
      <c r="KN218" s="58"/>
      <c r="KO218" s="58"/>
      <c r="KP218" s="58"/>
      <c r="KQ218" s="58"/>
      <c r="KR218" s="58"/>
      <c r="KS218" s="58"/>
      <c r="KT218" s="58"/>
      <c r="KU218" s="58"/>
      <c r="KV218" s="58"/>
      <c r="KW218" s="58"/>
      <c r="KX218" s="58"/>
      <c r="KY218" s="58"/>
      <c r="KZ218" s="58"/>
      <c r="LA218" s="58"/>
      <c r="LB218" s="58"/>
      <c r="LC218" s="58"/>
      <c r="LD218" s="58"/>
    </row>
    <row r="219" spans="1:316" x14ac:dyDescent="0.2">
      <c r="A219" s="143" t="s">
        <v>220</v>
      </c>
      <c r="B219" s="144" t="s">
        <v>362</v>
      </c>
      <c r="C219" s="232">
        <v>4.25</v>
      </c>
      <c r="D219" s="120" t="s">
        <v>218</v>
      </c>
      <c r="E219" s="146">
        <v>16000</v>
      </c>
      <c r="F219" s="147">
        <f t="shared" si="50"/>
        <v>68000</v>
      </c>
      <c r="G219" s="241"/>
      <c r="H219" s="262">
        <f t="shared" si="47"/>
        <v>37129.166666666664</v>
      </c>
      <c r="I219" s="262">
        <f t="shared" si="44"/>
        <v>25500</v>
      </c>
      <c r="J219" s="262">
        <f t="shared" si="45"/>
        <v>148750</v>
      </c>
      <c r="K219" s="183">
        <v>9000</v>
      </c>
      <c r="L219" s="197">
        <v>38250</v>
      </c>
      <c r="M219" s="208">
        <v>35000</v>
      </c>
      <c r="N219" s="201">
        <v>148750</v>
      </c>
      <c r="O219" s="212">
        <v>6500</v>
      </c>
      <c r="P219" s="201">
        <v>27625</v>
      </c>
      <c r="Q219" s="212">
        <v>14800</v>
      </c>
      <c r="R219" s="201">
        <v>62900</v>
      </c>
      <c r="S219" s="212">
        <v>6000</v>
      </c>
      <c r="T219" s="201">
        <v>25500</v>
      </c>
      <c r="U219" s="212">
        <v>8000</v>
      </c>
      <c r="V219" s="201">
        <v>34000</v>
      </c>
      <c r="W219" s="212">
        <v>8000</v>
      </c>
      <c r="X219" s="201">
        <v>34000</v>
      </c>
      <c r="Y219" s="212">
        <v>20000</v>
      </c>
      <c r="Z219" s="201">
        <v>85000</v>
      </c>
      <c r="AA219" s="126">
        <v>20000</v>
      </c>
      <c r="AB219" s="157">
        <v>85000</v>
      </c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8"/>
      <c r="FY219" s="58"/>
      <c r="FZ219" s="58"/>
      <c r="GA219" s="58"/>
      <c r="GB219" s="58"/>
      <c r="GC219" s="58"/>
      <c r="GD219" s="58"/>
      <c r="GE219" s="58"/>
      <c r="GF219" s="58"/>
      <c r="GG219" s="58"/>
      <c r="GH219" s="58"/>
      <c r="GI219" s="58"/>
      <c r="GJ219" s="58"/>
      <c r="GK219" s="58"/>
      <c r="GL219" s="58"/>
      <c r="GM219" s="58"/>
      <c r="GN219" s="58"/>
      <c r="GO219" s="58"/>
      <c r="GP219" s="58"/>
      <c r="GQ219" s="58"/>
      <c r="GR219" s="58"/>
      <c r="GS219" s="58"/>
      <c r="GT219" s="58"/>
      <c r="GU219" s="58"/>
      <c r="GV219" s="58"/>
      <c r="GW219" s="58"/>
      <c r="GX219" s="58"/>
      <c r="GY219" s="58"/>
      <c r="GZ219" s="58"/>
      <c r="HA219" s="58"/>
      <c r="HB219" s="58"/>
      <c r="HC219" s="58"/>
      <c r="HD219" s="58"/>
      <c r="HE219" s="58"/>
      <c r="HF219" s="58"/>
      <c r="HG219" s="58"/>
      <c r="HH219" s="58"/>
      <c r="HI219" s="58"/>
      <c r="HJ219" s="58"/>
      <c r="HK219" s="58"/>
      <c r="HL219" s="58"/>
      <c r="HM219" s="58"/>
      <c r="HN219" s="58"/>
      <c r="HO219" s="58"/>
      <c r="HP219" s="58"/>
      <c r="HQ219" s="58"/>
      <c r="HR219" s="58"/>
      <c r="HS219" s="58"/>
      <c r="HT219" s="58"/>
      <c r="HU219" s="58"/>
      <c r="HV219" s="58"/>
      <c r="HW219" s="58"/>
      <c r="HX219" s="58"/>
      <c r="HY219" s="58"/>
      <c r="HZ219" s="58"/>
      <c r="IA219" s="58"/>
      <c r="IB219" s="58"/>
      <c r="IC219" s="58"/>
      <c r="ID219" s="58"/>
      <c r="IE219" s="58"/>
      <c r="IF219" s="58"/>
      <c r="IG219" s="58"/>
      <c r="IH219" s="58"/>
      <c r="II219" s="58"/>
      <c r="IJ219" s="58"/>
      <c r="IK219" s="58"/>
      <c r="IL219" s="58"/>
      <c r="IM219" s="58"/>
      <c r="IN219" s="58"/>
      <c r="IO219" s="58"/>
      <c r="IP219" s="58"/>
      <c r="IQ219" s="58"/>
      <c r="IR219" s="58"/>
      <c r="IS219" s="58"/>
      <c r="IT219" s="58"/>
      <c r="IU219" s="58"/>
      <c r="IV219" s="58"/>
      <c r="IW219" s="58"/>
      <c r="IX219" s="58"/>
      <c r="IY219" s="58"/>
      <c r="IZ219" s="58"/>
      <c r="JA219" s="58"/>
      <c r="JB219" s="58"/>
      <c r="JC219" s="58"/>
      <c r="JD219" s="58"/>
      <c r="JE219" s="58"/>
      <c r="JF219" s="58"/>
      <c r="JG219" s="58"/>
      <c r="JH219" s="58"/>
      <c r="JI219" s="58"/>
      <c r="JJ219" s="58"/>
      <c r="JK219" s="58"/>
      <c r="JL219" s="58"/>
      <c r="JM219" s="58"/>
      <c r="JN219" s="58"/>
      <c r="JO219" s="58"/>
      <c r="JP219" s="58"/>
      <c r="JQ219" s="58"/>
      <c r="JR219" s="58"/>
      <c r="JS219" s="58"/>
      <c r="JT219" s="58"/>
      <c r="JU219" s="58"/>
      <c r="JV219" s="58"/>
      <c r="JW219" s="58"/>
      <c r="JX219" s="58"/>
      <c r="JY219" s="58"/>
      <c r="JZ219" s="58"/>
      <c r="KA219" s="58"/>
      <c r="KB219" s="58"/>
      <c r="KC219" s="58"/>
      <c r="KD219" s="58"/>
      <c r="KE219" s="58"/>
      <c r="KF219" s="58"/>
      <c r="KG219" s="58"/>
      <c r="KH219" s="58"/>
      <c r="KI219" s="58"/>
      <c r="KJ219" s="58"/>
      <c r="KK219" s="58"/>
      <c r="KL219" s="58"/>
      <c r="KM219" s="58"/>
      <c r="KN219" s="58"/>
      <c r="KO219" s="58"/>
      <c r="KP219" s="58"/>
      <c r="KQ219" s="58"/>
      <c r="KR219" s="58"/>
      <c r="KS219" s="58"/>
      <c r="KT219" s="58"/>
      <c r="KU219" s="58"/>
      <c r="KV219" s="58"/>
      <c r="KW219" s="58"/>
      <c r="KX219" s="58"/>
      <c r="KY219" s="58"/>
      <c r="KZ219" s="58"/>
      <c r="LA219" s="58"/>
      <c r="LB219" s="58"/>
      <c r="LC219" s="58"/>
      <c r="LD219" s="58"/>
    </row>
    <row r="220" spans="1:316" s="63" customFormat="1" x14ac:dyDescent="0.2">
      <c r="A220" s="143" t="s">
        <v>363</v>
      </c>
      <c r="B220" s="144" t="s">
        <v>364</v>
      </c>
      <c r="C220" s="232">
        <v>1.1000000000000001</v>
      </c>
      <c r="D220" s="120" t="s">
        <v>218</v>
      </c>
      <c r="E220" s="146">
        <v>16000</v>
      </c>
      <c r="F220" s="147">
        <f t="shared" si="50"/>
        <v>17600</v>
      </c>
      <c r="G220" s="241"/>
      <c r="H220" s="262">
        <f t="shared" si="47"/>
        <v>18841.666666666668</v>
      </c>
      <c r="I220" s="262">
        <f t="shared" si="44"/>
        <v>8800</v>
      </c>
      <c r="J220" s="262">
        <f t="shared" si="45"/>
        <v>38500</v>
      </c>
      <c r="K220" s="183">
        <v>12500</v>
      </c>
      <c r="L220" s="197">
        <v>13750</v>
      </c>
      <c r="M220" s="208">
        <v>35000</v>
      </c>
      <c r="N220" s="201">
        <v>38500</v>
      </c>
      <c r="O220" s="212">
        <v>9000</v>
      </c>
      <c r="P220" s="201">
        <v>9900</v>
      </c>
      <c r="Q220" s="212">
        <v>13000</v>
      </c>
      <c r="R220" s="201">
        <v>14300</v>
      </c>
      <c r="S220" s="212">
        <v>8000</v>
      </c>
      <c r="T220" s="201">
        <v>8800</v>
      </c>
      <c r="U220" s="212">
        <v>15000</v>
      </c>
      <c r="V220" s="201">
        <v>16500</v>
      </c>
      <c r="W220" s="212">
        <v>12000</v>
      </c>
      <c r="X220" s="201">
        <v>13200</v>
      </c>
      <c r="Y220" s="212">
        <v>35000</v>
      </c>
      <c r="Z220" s="201">
        <v>38500</v>
      </c>
      <c r="AA220" s="126">
        <v>22000</v>
      </c>
      <c r="AB220" s="157">
        <v>24200</v>
      </c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  <c r="EV220" s="58"/>
      <c r="EW220" s="58"/>
      <c r="EX220" s="58"/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58"/>
      <c r="FT220" s="58"/>
      <c r="FU220" s="58"/>
      <c r="FV220" s="58"/>
      <c r="FW220" s="58"/>
      <c r="FX220" s="58"/>
      <c r="FY220" s="58"/>
      <c r="FZ220" s="58"/>
      <c r="GA220" s="58"/>
      <c r="GB220" s="58"/>
      <c r="GC220" s="58"/>
      <c r="GD220" s="58"/>
      <c r="GE220" s="58"/>
      <c r="GF220" s="58"/>
      <c r="GG220" s="58"/>
      <c r="GH220" s="58"/>
      <c r="GI220" s="58"/>
      <c r="GJ220" s="58"/>
      <c r="GK220" s="58"/>
      <c r="GL220" s="58"/>
      <c r="GM220" s="58"/>
      <c r="GN220" s="58"/>
      <c r="GO220" s="58"/>
      <c r="GP220" s="58"/>
      <c r="GQ220" s="58"/>
      <c r="GR220" s="58"/>
      <c r="GS220" s="58"/>
      <c r="GT220" s="58"/>
      <c r="GU220" s="58"/>
      <c r="GV220" s="58"/>
      <c r="GW220" s="58"/>
      <c r="GX220" s="58"/>
      <c r="GY220" s="58"/>
      <c r="GZ220" s="58"/>
      <c r="HA220" s="58"/>
      <c r="HB220" s="58"/>
      <c r="HC220" s="58"/>
      <c r="HD220" s="58"/>
      <c r="HE220" s="58"/>
      <c r="HF220" s="58"/>
      <c r="HG220" s="58"/>
      <c r="HH220" s="58"/>
      <c r="HI220" s="58"/>
      <c r="HJ220" s="58"/>
      <c r="HK220" s="58"/>
      <c r="HL220" s="58"/>
      <c r="HM220" s="58"/>
      <c r="HN220" s="58"/>
      <c r="HO220" s="58"/>
      <c r="HP220" s="58"/>
      <c r="HQ220" s="58"/>
      <c r="HR220" s="58"/>
      <c r="HS220" s="58"/>
      <c r="HT220" s="58"/>
      <c r="HU220" s="58"/>
      <c r="HV220" s="58"/>
      <c r="HW220" s="58"/>
      <c r="HX220" s="58"/>
      <c r="HY220" s="58"/>
      <c r="HZ220" s="58"/>
      <c r="IA220" s="58"/>
      <c r="IB220" s="58"/>
      <c r="IC220" s="58"/>
      <c r="ID220" s="58"/>
      <c r="IE220" s="58"/>
      <c r="IF220" s="58"/>
      <c r="IG220" s="58"/>
      <c r="IH220" s="58"/>
      <c r="II220" s="58"/>
      <c r="IJ220" s="58"/>
      <c r="IK220" s="58"/>
      <c r="IL220" s="58"/>
      <c r="IM220" s="58"/>
      <c r="IN220" s="58"/>
      <c r="IO220" s="58"/>
      <c r="IP220" s="58"/>
      <c r="IQ220" s="58"/>
      <c r="IR220" s="58"/>
      <c r="IS220" s="58"/>
      <c r="IT220" s="58"/>
      <c r="IU220" s="58"/>
      <c r="IV220" s="58"/>
      <c r="IW220" s="58"/>
      <c r="IX220" s="58"/>
      <c r="IY220" s="58"/>
      <c r="IZ220" s="58"/>
      <c r="JA220" s="58"/>
      <c r="JB220" s="58"/>
      <c r="JC220" s="58"/>
      <c r="JD220" s="58"/>
      <c r="JE220" s="58"/>
      <c r="JF220" s="58"/>
      <c r="JG220" s="58"/>
      <c r="JH220" s="58"/>
      <c r="JI220" s="58"/>
      <c r="JJ220" s="58"/>
      <c r="JK220" s="58"/>
      <c r="JL220" s="58"/>
      <c r="JM220" s="58"/>
      <c r="JN220" s="58"/>
      <c r="JO220" s="58"/>
      <c r="JP220" s="58"/>
      <c r="JQ220" s="58"/>
      <c r="JR220" s="58"/>
      <c r="JS220" s="58"/>
      <c r="JT220" s="58"/>
      <c r="JU220" s="58"/>
      <c r="JV220" s="58"/>
      <c r="JW220" s="58"/>
      <c r="JX220" s="58"/>
      <c r="JY220" s="58"/>
      <c r="JZ220" s="58"/>
      <c r="KA220" s="58"/>
      <c r="KB220" s="58"/>
      <c r="KC220" s="58"/>
      <c r="KD220" s="58"/>
      <c r="KE220" s="58"/>
      <c r="KF220" s="58"/>
      <c r="KG220" s="58"/>
      <c r="KH220" s="58"/>
      <c r="KI220" s="58"/>
      <c r="KJ220" s="58"/>
      <c r="KK220" s="58"/>
      <c r="KL220" s="58"/>
      <c r="KM220" s="58"/>
      <c r="KN220" s="58"/>
      <c r="KO220" s="58"/>
      <c r="KP220" s="58"/>
      <c r="KQ220" s="58"/>
      <c r="KR220" s="58"/>
      <c r="KS220" s="58"/>
      <c r="KT220" s="58"/>
      <c r="KU220" s="58"/>
      <c r="KV220" s="58"/>
      <c r="KW220" s="58"/>
      <c r="KX220" s="58"/>
      <c r="KY220" s="58"/>
      <c r="KZ220" s="58"/>
      <c r="LA220" s="58"/>
      <c r="LB220" s="58"/>
      <c r="LC220" s="58"/>
      <c r="LD220" s="58"/>
    </row>
    <row r="221" spans="1:316" x14ac:dyDescent="0.2">
      <c r="A221" s="134"/>
      <c r="B221" s="55" t="s">
        <v>221</v>
      </c>
      <c r="C221" s="65"/>
      <c r="D221" s="64"/>
      <c r="E221" s="81"/>
      <c r="F221" s="79"/>
      <c r="G221" s="239">
        <f>SUM(F217:F220)</f>
        <v>186880</v>
      </c>
      <c r="H221" s="262">
        <f t="shared" si="47"/>
        <v>185802.11111111112</v>
      </c>
      <c r="I221" s="262">
        <f t="shared" si="44"/>
        <v>84940</v>
      </c>
      <c r="J221" s="262">
        <f t="shared" si="45"/>
        <v>408800</v>
      </c>
      <c r="K221" s="180"/>
      <c r="L221" s="200">
        <f>SUM(L217:L220)</f>
        <v>147880</v>
      </c>
      <c r="M221" s="210"/>
      <c r="N221" s="199">
        <f t="shared" ref="N221:AB221" si="51">SUM(N217:N220)</f>
        <v>408800</v>
      </c>
      <c r="O221" s="210"/>
      <c r="P221" s="200">
        <f t="shared" si="51"/>
        <v>112930</v>
      </c>
      <c r="Q221" s="210"/>
      <c r="R221" s="200">
        <f t="shared" si="51"/>
        <v>149569</v>
      </c>
      <c r="S221" s="210"/>
      <c r="T221" s="211">
        <f t="shared" si="51"/>
        <v>84940</v>
      </c>
      <c r="U221" s="210"/>
      <c r="V221" s="200">
        <f t="shared" si="51"/>
        <v>150850</v>
      </c>
      <c r="W221" s="210"/>
      <c r="X221" s="200">
        <f t="shared" si="51"/>
        <v>123160</v>
      </c>
      <c r="Y221" s="210"/>
      <c r="Z221" s="199">
        <f t="shared" si="51"/>
        <v>281750</v>
      </c>
      <c r="AA221" s="127"/>
      <c r="AB221" s="159">
        <f t="shared" si="51"/>
        <v>212340</v>
      </c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  <c r="EV221" s="58"/>
      <c r="EW221" s="58"/>
      <c r="EX221" s="58"/>
      <c r="EY221" s="58"/>
      <c r="EZ221" s="58"/>
      <c r="FA221" s="58"/>
      <c r="FB221" s="58"/>
      <c r="FC221" s="58"/>
      <c r="FD221" s="58"/>
      <c r="FE221" s="58"/>
      <c r="FF221" s="58"/>
      <c r="FG221" s="58"/>
      <c r="FH221" s="58"/>
      <c r="FI221" s="58"/>
      <c r="FJ221" s="58"/>
      <c r="FK221" s="58"/>
      <c r="FL221" s="58"/>
      <c r="FM221" s="58"/>
      <c r="FN221" s="58"/>
      <c r="FO221" s="58"/>
      <c r="FP221" s="58"/>
      <c r="FQ221" s="58"/>
      <c r="FR221" s="58"/>
      <c r="FS221" s="58"/>
      <c r="FT221" s="58"/>
      <c r="FU221" s="58"/>
      <c r="FV221" s="58"/>
      <c r="FW221" s="58"/>
      <c r="FX221" s="58"/>
      <c r="FY221" s="58"/>
      <c r="FZ221" s="58"/>
      <c r="GA221" s="58"/>
      <c r="GB221" s="58"/>
      <c r="GC221" s="58"/>
      <c r="GD221" s="58"/>
      <c r="GE221" s="58"/>
      <c r="GF221" s="58"/>
      <c r="GG221" s="58"/>
      <c r="GH221" s="58"/>
      <c r="GI221" s="58"/>
      <c r="GJ221" s="58"/>
      <c r="GK221" s="58"/>
      <c r="GL221" s="58"/>
      <c r="GM221" s="58"/>
      <c r="GN221" s="58"/>
      <c r="GO221" s="58"/>
      <c r="GP221" s="58"/>
      <c r="GQ221" s="58"/>
      <c r="GR221" s="58"/>
      <c r="GS221" s="58"/>
      <c r="GT221" s="58"/>
      <c r="GU221" s="58"/>
      <c r="GV221" s="58"/>
      <c r="GW221" s="58"/>
      <c r="GX221" s="58"/>
      <c r="GY221" s="58"/>
      <c r="GZ221" s="58"/>
      <c r="HA221" s="58"/>
      <c r="HB221" s="58"/>
      <c r="HC221" s="58"/>
      <c r="HD221" s="58"/>
      <c r="HE221" s="58"/>
      <c r="HF221" s="58"/>
      <c r="HG221" s="58"/>
      <c r="HH221" s="58"/>
      <c r="HI221" s="58"/>
      <c r="HJ221" s="58"/>
      <c r="HK221" s="58"/>
      <c r="HL221" s="58"/>
      <c r="HM221" s="58"/>
      <c r="HN221" s="58"/>
      <c r="HO221" s="58"/>
      <c r="HP221" s="58"/>
      <c r="HQ221" s="58"/>
      <c r="HR221" s="58"/>
      <c r="HS221" s="58"/>
      <c r="HT221" s="58"/>
      <c r="HU221" s="58"/>
      <c r="HV221" s="58"/>
      <c r="HW221" s="58"/>
      <c r="HX221" s="58"/>
      <c r="HY221" s="58"/>
      <c r="HZ221" s="58"/>
      <c r="IA221" s="58"/>
      <c r="IB221" s="58"/>
      <c r="IC221" s="58"/>
      <c r="ID221" s="58"/>
      <c r="IE221" s="58"/>
      <c r="IF221" s="58"/>
      <c r="IG221" s="58"/>
      <c r="IH221" s="58"/>
      <c r="II221" s="58"/>
      <c r="IJ221" s="58"/>
      <c r="IK221" s="58"/>
      <c r="IL221" s="58"/>
      <c r="IM221" s="58"/>
      <c r="IN221" s="58"/>
      <c r="IO221" s="58"/>
      <c r="IP221" s="58"/>
      <c r="IQ221" s="58"/>
      <c r="IR221" s="58"/>
      <c r="IS221" s="58"/>
      <c r="IT221" s="58"/>
      <c r="IU221" s="58"/>
      <c r="IV221" s="58"/>
      <c r="IW221" s="58"/>
      <c r="IX221" s="58"/>
      <c r="IY221" s="58"/>
      <c r="IZ221" s="58"/>
      <c r="JA221" s="58"/>
      <c r="JB221" s="58"/>
      <c r="JC221" s="58"/>
      <c r="JD221" s="58"/>
      <c r="JE221" s="58"/>
      <c r="JF221" s="58"/>
      <c r="JG221" s="58"/>
      <c r="JH221" s="58"/>
      <c r="JI221" s="58"/>
      <c r="JJ221" s="58"/>
      <c r="JK221" s="58"/>
      <c r="JL221" s="58"/>
      <c r="JM221" s="58"/>
      <c r="JN221" s="58"/>
      <c r="JO221" s="58"/>
      <c r="JP221" s="58"/>
      <c r="JQ221" s="58"/>
      <c r="JR221" s="58"/>
      <c r="JS221" s="58"/>
      <c r="JT221" s="58"/>
      <c r="JU221" s="58"/>
      <c r="JV221" s="58"/>
      <c r="JW221" s="58"/>
      <c r="JX221" s="58"/>
      <c r="JY221" s="58"/>
      <c r="JZ221" s="58"/>
      <c r="KA221" s="58"/>
      <c r="KB221" s="58"/>
      <c r="KC221" s="58"/>
      <c r="KD221" s="58"/>
      <c r="KE221" s="58"/>
      <c r="KF221" s="58"/>
      <c r="KG221" s="58"/>
      <c r="KH221" s="58"/>
      <c r="KI221" s="58"/>
      <c r="KJ221" s="58"/>
      <c r="KK221" s="58"/>
      <c r="KL221" s="58"/>
      <c r="KM221" s="58"/>
      <c r="KN221" s="58"/>
      <c r="KO221" s="58"/>
      <c r="KP221" s="58"/>
      <c r="KQ221" s="58"/>
      <c r="KR221" s="58"/>
      <c r="KS221" s="58"/>
      <c r="KT221" s="58"/>
      <c r="KU221" s="58"/>
      <c r="KV221" s="58"/>
      <c r="KW221" s="58"/>
      <c r="KX221" s="58"/>
      <c r="KY221" s="58"/>
      <c r="KZ221" s="58"/>
      <c r="LA221" s="58"/>
      <c r="LB221" s="58"/>
      <c r="LC221" s="58"/>
      <c r="LD221" s="58"/>
    </row>
    <row r="222" spans="1:316" x14ac:dyDescent="0.2">
      <c r="A222" s="166"/>
      <c r="B222" s="116"/>
      <c r="C222" s="5"/>
      <c r="D222" s="3"/>
      <c r="E222" s="96"/>
      <c r="F222" s="97"/>
      <c r="G222" s="241"/>
      <c r="H222" s="262"/>
      <c r="I222" s="262"/>
      <c r="J222" s="262"/>
      <c r="K222" s="183"/>
      <c r="L222" s="197"/>
      <c r="M222" s="208"/>
      <c r="N222" s="201"/>
      <c r="O222" s="212"/>
      <c r="P222" s="201"/>
      <c r="Q222" s="212"/>
      <c r="R222" s="201"/>
      <c r="S222" s="212"/>
      <c r="T222" s="201"/>
      <c r="U222" s="212"/>
      <c r="V222" s="201"/>
      <c r="W222" s="212"/>
      <c r="X222" s="201"/>
      <c r="Y222" s="212"/>
      <c r="Z222" s="201"/>
      <c r="AA222" s="126"/>
      <c r="AB222" s="157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  <c r="EV222" s="58"/>
      <c r="EW222" s="58"/>
      <c r="EX222" s="58"/>
      <c r="EY222" s="58"/>
      <c r="EZ222" s="58"/>
      <c r="FA222" s="58"/>
      <c r="FB222" s="58"/>
      <c r="FC222" s="58"/>
      <c r="FD222" s="58"/>
      <c r="FE222" s="58"/>
      <c r="FF222" s="58"/>
      <c r="FG222" s="58"/>
      <c r="FH222" s="58"/>
      <c r="FI222" s="58"/>
      <c r="FJ222" s="58"/>
      <c r="FK222" s="58"/>
      <c r="FL222" s="58"/>
      <c r="FM222" s="58"/>
      <c r="FN222" s="58"/>
      <c r="FO222" s="58"/>
      <c r="FP222" s="58"/>
      <c r="FQ222" s="58"/>
      <c r="FR222" s="58"/>
      <c r="FS222" s="58"/>
      <c r="FT222" s="58"/>
      <c r="FU222" s="58"/>
      <c r="FV222" s="58"/>
      <c r="FW222" s="58"/>
      <c r="FX222" s="58"/>
      <c r="FY222" s="58"/>
      <c r="FZ222" s="58"/>
      <c r="GA222" s="58"/>
      <c r="GB222" s="58"/>
      <c r="GC222" s="58"/>
      <c r="GD222" s="58"/>
      <c r="GE222" s="58"/>
      <c r="GF222" s="58"/>
      <c r="GG222" s="58"/>
      <c r="GH222" s="58"/>
      <c r="GI222" s="58"/>
      <c r="GJ222" s="58"/>
      <c r="GK222" s="58"/>
      <c r="GL222" s="58"/>
      <c r="GM222" s="58"/>
      <c r="GN222" s="58"/>
      <c r="GO222" s="58"/>
      <c r="GP222" s="58"/>
      <c r="GQ222" s="58"/>
      <c r="GR222" s="58"/>
      <c r="GS222" s="58"/>
      <c r="GT222" s="58"/>
      <c r="GU222" s="58"/>
      <c r="GV222" s="58"/>
      <c r="GW222" s="58"/>
      <c r="GX222" s="58"/>
      <c r="GY222" s="58"/>
      <c r="GZ222" s="58"/>
      <c r="HA222" s="58"/>
      <c r="HB222" s="58"/>
      <c r="HC222" s="58"/>
      <c r="HD222" s="58"/>
      <c r="HE222" s="58"/>
      <c r="HF222" s="58"/>
      <c r="HG222" s="58"/>
      <c r="HH222" s="58"/>
      <c r="HI222" s="58"/>
      <c r="HJ222" s="58"/>
      <c r="HK222" s="58"/>
      <c r="HL222" s="58"/>
      <c r="HM222" s="58"/>
      <c r="HN222" s="58"/>
      <c r="HO222" s="58"/>
      <c r="HP222" s="58"/>
      <c r="HQ222" s="58"/>
      <c r="HR222" s="58"/>
      <c r="HS222" s="58"/>
      <c r="HT222" s="58"/>
      <c r="HU222" s="58"/>
      <c r="HV222" s="58"/>
      <c r="HW222" s="58"/>
      <c r="HX222" s="58"/>
      <c r="HY222" s="58"/>
      <c r="HZ222" s="58"/>
      <c r="IA222" s="58"/>
      <c r="IB222" s="58"/>
      <c r="IC222" s="58"/>
      <c r="ID222" s="58"/>
      <c r="IE222" s="58"/>
      <c r="IF222" s="58"/>
      <c r="IG222" s="58"/>
      <c r="IH222" s="58"/>
      <c r="II222" s="58"/>
      <c r="IJ222" s="58"/>
      <c r="IK222" s="58"/>
      <c r="IL222" s="58"/>
      <c r="IM222" s="58"/>
      <c r="IN222" s="58"/>
      <c r="IO222" s="58"/>
      <c r="IP222" s="58"/>
      <c r="IQ222" s="58"/>
      <c r="IR222" s="58"/>
      <c r="IS222" s="58"/>
      <c r="IT222" s="58"/>
      <c r="IU222" s="58"/>
      <c r="IV222" s="58"/>
      <c r="IW222" s="58"/>
      <c r="IX222" s="58"/>
      <c r="IY222" s="58"/>
      <c r="IZ222" s="58"/>
      <c r="JA222" s="58"/>
      <c r="JB222" s="58"/>
      <c r="JC222" s="58"/>
      <c r="JD222" s="58"/>
      <c r="JE222" s="58"/>
      <c r="JF222" s="58"/>
      <c r="JG222" s="58"/>
      <c r="JH222" s="58"/>
      <c r="JI222" s="58"/>
      <c r="JJ222" s="58"/>
      <c r="JK222" s="58"/>
      <c r="JL222" s="58"/>
      <c r="JM222" s="58"/>
      <c r="JN222" s="58"/>
      <c r="JO222" s="58"/>
      <c r="JP222" s="58"/>
      <c r="JQ222" s="58"/>
      <c r="JR222" s="58"/>
      <c r="JS222" s="58"/>
      <c r="JT222" s="58"/>
      <c r="JU222" s="58"/>
      <c r="JV222" s="58"/>
      <c r="JW222" s="58"/>
      <c r="JX222" s="58"/>
      <c r="JY222" s="58"/>
      <c r="JZ222" s="58"/>
      <c r="KA222" s="58"/>
      <c r="KB222" s="58"/>
      <c r="KC222" s="58"/>
      <c r="KD222" s="58"/>
      <c r="KE222" s="58"/>
      <c r="KF222" s="58"/>
      <c r="KG222" s="58"/>
      <c r="KH222" s="58"/>
      <c r="KI222" s="58"/>
      <c r="KJ222" s="58"/>
      <c r="KK222" s="58"/>
      <c r="KL222" s="58"/>
      <c r="KM222" s="58"/>
      <c r="KN222" s="58"/>
      <c r="KO222" s="58"/>
      <c r="KP222" s="58"/>
      <c r="KQ222" s="58"/>
      <c r="KR222" s="58"/>
      <c r="KS222" s="58"/>
      <c r="KT222" s="58"/>
      <c r="KU222" s="58"/>
      <c r="KV222" s="58"/>
      <c r="KW222" s="58"/>
      <c r="KX222" s="58"/>
      <c r="KY222" s="58"/>
      <c r="KZ222" s="58"/>
      <c r="LA222" s="58"/>
      <c r="LB222" s="58"/>
      <c r="LC222" s="58"/>
      <c r="LD222" s="58"/>
    </row>
    <row r="223" spans="1:316" ht="13.5" thickBot="1" x14ac:dyDescent="0.25">
      <c r="A223" s="152" t="s">
        <v>190</v>
      </c>
      <c r="B223" s="108" t="s">
        <v>162</v>
      </c>
      <c r="C223" s="112"/>
      <c r="D223" s="114"/>
      <c r="E223" s="115"/>
      <c r="F223" s="113"/>
      <c r="G223" s="247"/>
      <c r="H223" s="262"/>
      <c r="I223" s="262"/>
      <c r="J223" s="262"/>
      <c r="K223" s="183"/>
      <c r="L223" s="197"/>
      <c r="M223" s="208"/>
      <c r="N223" s="201"/>
      <c r="O223" s="212"/>
      <c r="P223" s="201"/>
      <c r="Q223" s="212"/>
      <c r="R223" s="201"/>
      <c r="S223" s="212"/>
      <c r="T223" s="201"/>
      <c r="U223" s="212"/>
      <c r="V223" s="201"/>
      <c r="W223" s="212"/>
      <c r="X223" s="201"/>
      <c r="Y223" s="212"/>
      <c r="Z223" s="201"/>
      <c r="AA223" s="126"/>
      <c r="AB223" s="157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  <c r="EV223" s="58"/>
      <c r="EW223" s="58"/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8"/>
      <c r="FK223" s="58"/>
      <c r="FL223" s="58"/>
      <c r="FM223" s="58"/>
      <c r="FN223" s="58"/>
      <c r="FO223" s="58"/>
      <c r="FP223" s="58"/>
      <c r="FQ223" s="58"/>
      <c r="FR223" s="58"/>
      <c r="FS223" s="58"/>
      <c r="FT223" s="58"/>
      <c r="FU223" s="58"/>
      <c r="FV223" s="58"/>
      <c r="FW223" s="58"/>
      <c r="FX223" s="58"/>
      <c r="FY223" s="58"/>
      <c r="FZ223" s="58"/>
      <c r="GA223" s="58"/>
      <c r="GB223" s="58"/>
      <c r="GC223" s="58"/>
      <c r="GD223" s="58"/>
      <c r="GE223" s="58"/>
      <c r="GF223" s="58"/>
      <c r="GG223" s="58"/>
      <c r="GH223" s="58"/>
      <c r="GI223" s="58"/>
      <c r="GJ223" s="58"/>
      <c r="GK223" s="58"/>
      <c r="GL223" s="58"/>
      <c r="GM223" s="58"/>
      <c r="GN223" s="58"/>
      <c r="GO223" s="58"/>
      <c r="GP223" s="58"/>
      <c r="GQ223" s="58"/>
      <c r="GR223" s="58"/>
      <c r="GS223" s="58"/>
      <c r="GT223" s="58"/>
      <c r="GU223" s="58"/>
      <c r="GV223" s="58"/>
      <c r="GW223" s="58"/>
      <c r="GX223" s="58"/>
      <c r="GY223" s="58"/>
      <c r="GZ223" s="58"/>
      <c r="HA223" s="58"/>
      <c r="HB223" s="58"/>
      <c r="HC223" s="58"/>
      <c r="HD223" s="58"/>
      <c r="HE223" s="58"/>
      <c r="HF223" s="58"/>
      <c r="HG223" s="58"/>
      <c r="HH223" s="58"/>
      <c r="HI223" s="58"/>
      <c r="HJ223" s="58"/>
      <c r="HK223" s="58"/>
      <c r="HL223" s="58"/>
      <c r="HM223" s="58"/>
      <c r="HN223" s="58"/>
      <c r="HO223" s="58"/>
      <c r="HP223" s="58"/>
      <c r="HQ223" s="58"/>
      <c r="HR223" s="58"/>
      <c r="HS223" s="58"/>
      <c r="HT223" s="58"/>
      <c r="HU223" s="58"/>
      <c r="HV223" s="58"/>
      <c r="HW223" s="58"/>
      <c r="HX223" s="58"/>
      <c r="HY223" s="58"/>
      <c r="HZ223" s="58"/>
      <c r="IA223" s="58"/>
      <c r="IB223" s="58"/>
      <c r="IC223" s="58"/>
      <c r="ID223" s="58"/>
      <c r="IE223" s="58"/>
      <c r="IF223" s="58"/>
      <c r="IG223" s="58"/>
      <c r="IH223" s="58"/>
      <c r="II223" s="58"/>
      <c r="IJ223" s="58"/>
      <c r="IK223" s="58"/>
      <c r="IL223" s="58"/>
      <c r="IM223" s="58"/>
      <c r="IN223" s="58"/>
      <c r="IO223" s="58"/>
      <c r="IP223" s="58"/>
      <c r="IQ223" s="58"/>
      <c r="IR223" s="58"/>
      <c r="IS223" s="58"/>
      <c r="IT223" s="58"/>
      <c r="IU223" s="58"/>
      <c r="IV223" s="58"/>
      <c r="IW223" s="58"/>
      <c r="IX223" s="58"/>
      <c r="IY223" s="58"/>
      <c r="IZ223" s="58"/>
      <c r="JA223" s="58"/>
      <c r="JB223" s="58"/>
      <c r="JC223" s="58"/>
      <c r="JD223" s="58"/>
      <c r="JE223" s="58"/>
      <c r="JF223" s="58"/>
      <c r="JG223" s="58"/>
      <c r="JH223" s="58"/>
      <c r="JI223" s="58"/>
      <c r="JJ223" s="58"/>
      <c r="JK223" s="58"/>
      <c r="JL223" s="58"/>
      <c r="JM223" s="58"/>
      <c r="JN223" s="58"/>
      <c r="JO223" s="58"/>
      <c r="JP223" s="58"/>
      <c r="JQ223" s="58"/>
      <c r="JR223" s="58"/>
      <c r="JS223" s="58"/>
      <c r="JT223" s="58"/>
      <c r="JU223" s="58"/>
      <c r="JV223" s="58"/>
      <c r="JW223" s="58"/>
      <c r="JX223" s="58"/>
      <c r="JY223" s="58"/>
      <c r="JZ223" s="58"/>
      <c r="KA223" s="58"/>
      <c r="KB223" s="58"/>
      <c r="KC223" s="58"/>
      <c r="KD223" s="58"/>
      <c r="KE223" s="58"/>
      <c r="KF223" s="58"/>
      <c r="KG223" s="58"/>
      <c r="KH223" s="58"/>
      <c r="KI223" s="58"/>
      <c r="KJ223" s="58"/>
      <c r="KK223" s="58"/>
      <c r="KL223" s="58"/>
      <c r="KM223" s="58"/>
      <c r="KN223" s="58"/>
      <c r="KO223" s="58"/>
      <c r="KP223" s="58"/>
      <c r="KQ223" s="58"/>
      <c r="KR223" s="58"/>
      <c r="KS223" s="58"/>
      <c r="KT223" s="58"/>
      <c r="KU223" s="58"/>
      <c r="KV223" s="58"/>
      <c r="KW223" s="58"/>
      <c r="KX223" s="58"/>
      <c r="KY223" s="58"/>
      <c r="KZ223" s="58"/>
      <c r="LA223" s="58"/>
      <c r="LB223" s="58"/>
      <c r="LC223" s="58"/>
      <c r="LD223" s="58"/>
    </row>
    <row r="224" spans="1:316" x14ac:dyDescent="0.2">
      <c r="A224" s="143" t="s">
        <v>212</v>
      </c>
      <c r="B224" s="144" t="s">
        <v>370</v>
      </c>
      <c r="C224" s="119">
        <v>2970</v>
      </c>
      <c r="D224" s="120" t="s">
        <v>16</v>
      </c>
      <c r="E224" s="146">
        <v>9</v>
      </c>
      <c r="F224" s="147">
        <f>C224*E224</f>
        <v>26730</v>
      </c>
      <c r="G224" s="239"/>
      <c r="H224" s="262">
        <f t="shared" si="47"/>
        <v>45555.333333333336</v>
      </c>
      <c r="I224" s="262">
        <f t="shared" si="44"/>
        <v>53460</v>
      </c>
      <c r="J224" s="262">
        <f t="shared" si="45"/>
        <v>136620</v>
      </c>
      <c r="K224" s="180">
        <v>35</v>
      </c>
      <c r="L224" s="197">
        <v>103950</v>
      </c>
      <c r="M224" s="208">
        <v>46</v>
      </c>
      <c r="N224" s="201">
        <v>136620</v>
      </c>
      <c r="O224" s="212">
        <v>18</v>
      </c>
      <c r="P224" s="201">
        <v>53460</v>
      </c>
      <c r="Q224" s="212">
        <v>25</v>
      </c>
      <c r="R224" s="201">
        <v>74250</v>
      </c>
      <c r="S224" s="212">
        <v>25</v>
      </c>
      <c r="T224" s="201">
        <v>74250</v>
      </c>
      <c r="U224" s="212">
        <v>23</v>
      </c>
      <c r="V224" s="201">
        <v>68310</v>
      </c>
      <c r="W224" s="212">
        <v>40</v>
      </c>
      <c r="X224" s="201">
        <v>118800</v>
      </c>
      <c r="Y224" s="212">
        <v>42</v>
      </c>
      <c r="Z224" s="201">
        <v>124740</v>
      </c>
      <c r="AA224" s="126">
        <v>22</v>
      </c>
      <c r="AB224" s="157">
        <v>65340</v>
      </c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  <c r="GD224" s="58"/>
      <c r="GE224" s="58"/>
      <c r="GF224" s="58"/>
      <c r="GG224" s="58"/>
      <c r="GH224" s="58"/>
      <c r="GI224" s="58"/>
      <c r="GJ224" s="58"/>
      <c r="GK224" s="58"/>
      <c r="GL224" s="58"/>
      <c r="GM224" s="58"/>
      <c r="GN224" s="58"/>
      <c r="GO224" s="58"/>
      <c r="GP224" s="58"/>
      <c r="GQ224" s="58"/>
      <c r="GR224" s="58"/>
      <c r="GS224" s="58"/>
      <c r="GT224" s="58"/>
      <c r="GU224" s="58"/>
      <c r="GV224" s="58"/>
      <c r="GW224" s="58"/>
      <c r="GX224" s="58"/>
      <c r="GY224" s="58"/>
      <c r="GZ224" s="58"/>
      <c r="HA224" s="58"/>
      <c r="HB224" s="58"/>
      <c r="HC224" s="58"/>
      <c r="HD224" s="58"/>
      <c r="HE224" s="58"/>
      <c r="HF224" s="58"/>
      <c r="HG224" s="58"/>
      <c r="HH224" s="58"/>
      <c r="HI224" s="58"/>
      <c r="HJ224" s="58"/>
      <c r="HK224" s="58"/>
      <c r="HL224" s="58"/>
      <c r="HM224" s="58"/>
      <c r="HN224" s="58"/>
      <c r="HO224" s="58"/>
      <c r="HP224" s="58"/>
      <c r="HQ224" s="58"/>
      <c r="HR224" s="58"/>
      <c r="HS224" s="58"/>
      <c r="HT224" s="58"/>
      <c r="HU224" s="58"/>
      <c r="HV224" s="58"/>
      <c r="HW224" s="58"/>
      <c r="HX224" s="58"/>
      <c r="HY224" s="58"/>
      <c r="HZ224" s="58"/>
      <c r="IA224" s="58"/>
      <c r="IB224" s="58"/>
      <c r="IC224" s="58"/>
      <c r="ID224" s="58"/>
      <c r="IE224" s="58"/>
      <c r="IF224" s="58"/>
      <c r="IG224" s="58"/>
      <c r="IH224" s="58"/>
      <c r="II224" s="58"/>
      <c r="IJ224" s="58"/>
      <c r="IK224" s="58"/>
      <c r="IL224" s="58"/>
      <c r="IM224" s="58"/>
      <c r="IN224" s="58"/>
      <c r="IO224" s="58"/>
      <c r="IP224" s="58"/>
      <c r="IQ224" s="58"/>
      <c r="IR224" s="58"/>
      <c r="IS224" s="58"/>
      <c r="IT224" s="58"/>
      <c r="IU224" s="58"/>
      <c r="IV224" s="58"/>
      <c r="IW224" s="58"/>
      <c r="IX224" s="58"/>
      <c r="IY224" s="58"/>
      <c r="IZ224" s="58"/>
      <c r="JA224" s="58"/>
      <c r="JB224" s="58"/>
      <c r="JC224" s="58"/>
      <c r="JD224" s="58"/>
      <c r="JE224" s="58"/>
      <c r="JF224" s="58"/>
      <c r="JG224" s="58"/>
      <c r="JH224" s="58"/>
      <c r="JI224" s="58"/>
      <c r="JJ224" s="58"/>
      <c r="JK224" s="58"/>
      <c r="JL224" s="58"/>
      <c r="JM224" s="58"/>
      <c r="JN224" s="58"/>
      <c r="JO224" s="58"/>
      <c r="JP224" s="58"/>
      <c r="JQ224" s="58"/>
      <c r="JR224" s="58"/>
      <c r="JS224" s="58"/>
      <c r="JT224" s="58"/>
      <c r="JU224" s="58"/>
      <c r="JV224" s="58"/>
      <c r="JW224" s="58"/>
      <c r="JX224" s="58"/>
      <c r="JY224" s="58"/>
      <c r="JZ224" s="58"/>
      <c r="KA224" s="58"/>
      <c r="KB224" s="58"/>
      <c r="KC224" s="58"/>
      <c r="KD224" s="58"/>
      <c r="KE224" s="58"/>
      <c r="KF224" s="58"/>
      <c r="KG224" s="58"/>
      <c r="KH224" s="58"/>
      <c r="KI224" s="58"/>
      <c r="KJ224" s="58"/>
      <c r="KK224" s="58"/>
      <c r="KL224" s="58"/>
      <c r="KM224" s="58"/>
      <c r="KN224" s="58"/>
      <c r="KO224" s="58"/>
      <c r="KP224" s="58"/>
      <c r="KQ224" s="58"/>
      <c r="KR224" s="58"/>
      <c r="KS224" s="58"/>
      <c r="KT224" s="58"/>
      <c r="KU224" s="58"/>
      <c r="KV224" s="58"/>
      <c r="KW224" s="58"/>
      <c r="KX224" s="58"/>
      <c r="KY224" s="58"/>
      <c r="KZ224" s="58"/>
      <c r="LA224" s="58"/>
      <c r="LB224" s="58"/>
      <c r="LC224" s="58"/>
      <c r="LD224" s="58"/>
    </row>
    <row r="225" spans="1:316" x14ac:dyDescent="0.2">
      <c r="A225" s="143" t="s">
        <v>213</v>
      </c>
      <c r="B225" s="144" t="s">
        <v>256</v>
      </c>
      <c r="C225" s="119">
        <v>560</v>
      </c>
      <c r="D225" s="120" t="s">
        <v>16</v>
      </c>
      <c r="E225" s="146">
        <v>9</v>
      </c>
      <c r="F225" s="147">
        <f t="shared" ref="F225:F228" si="52">C225*E225</f>
        <v>5040</v>
      </c>
      <c r="G225" s="248"/>
      <c r="H225" s="262">
        <f t="shared" si="47"/>
        <v>8882.5</v>
      </c>
      <c r="I225" s="262">
        <f t="shared" si="44"/>
        <v>10080</v>
      </c>
      <c r="J225" s="262">
        <f t="shared" si="45"/>
        <v>28000</v>
      </c>
      <c r="K225" s="184">
        <v>35</v>
      </c>
      <c r="L225" s="197">
        <v>19600</v>
      </c>
      <c r="M225" s="208">
        <v>50</v>
      </c>
      <c r="N225" s="201">
        <v>28000</v>
      </c>
      <c r="O225" s="212">
        <v>18</v>
      </c>
      <c r="P225" s="201">
        <v>10080</v>
      </c>
      <c r="Q225" s="212">
        <v>26</v>
      </c>
      <c r="R225" s="201">
        <v>14560</v>
      </c>
      <c r="S225" s="212">
        <v>25</v>
      </c>
      <c r="T225" s="201">
        <v>14000</v>
      </c>
      <c r="U225" s="212">
        <v>23</v>
      </c>
      <c r="V225" s="201">
        <v>12880</v>
      </c>
      <c r="W225" s="212">
        <v>40</v>
      </c>
      <c r="X225" s="201">
        <v>22400</v>
      </c>
      <c r="Y225" s="212">
        <v>42</v>
      </c>
      <c r="Z225" s="201">
        <v>23520</v>
      </c>
      <c r="AA225" s="126">
        <v>26</v>
      </c>
      <c r="AB225" s="157">
        <v>14560</v>
      </c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8"/>
      <c r="FY225" s="58"/>
      <c r="FZ225" s="58"/>
      <c r="GA225" s="58"/>
      <c r="GB225" s="58"/>
      <c r="GC225" s="58"/>
      <c r="GD225" s="58"/>
      <c r="GE225" s="58"/>
      <c r="GF225" s="58"/>
      <c r="GG225" s="58"/>
      <c r="GH225" s="58"/>
      <c r="GI225" s="58"/>
      <c r="GJ225" s="58"/>
      <c r="GK225" s="58"/>
      <c r="GL225" s="58"/>
      <c r="GM225" s="58"/>
      <c r="GN225" s="58"/>
      <c r="GO225" s="58"/>
      <c r="GP225" s="58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8"/>
      <c r="HB225" s="58"/>
      <c r="HC225" s="58"/>
      <c r="HD225" s="58"/>
      <c r="HE225" s="58"/>
      <c r="HF225" s="58"/>
      <c r="HG225" s="58"/>
      <c r="HH225" s="58"/>
      <c r="HI225" s="58"/>
      <c r="HJ225" s="58"/>
      <c r="HK225" s="58"/>
      <c r="HL225" s="58"/>
      <c r="HM225" s="58"/>
      <c r="HN225" s="58"/>
      <c r="HO225" s="58"/>
      <c r="HP225" s="58"/>
      <c r="HQ225" s="58"/>
      <c r="HR225" s="58"/>
      <c r="HS225" s="58"/>
      <c r="HT225" s="58"/>
      <c r="HU225" s="58"/>
      <c r="HV225" s="58"/>
      <c r="HW225" s="58"/>
      <c r="HX225" s="58"/>
      <c r="HY225" s="58"/>
      <c r="HZ225" s="58"/>
      <c r="IA225" s="58"/>
      <c r="IB225" s="58"/>
      <c r="IC225" s="58"/>
      <c r="ID225" s="58"/>
      <c r="IE225" s="58"/>
      <c r="IF225" s="58"/>
      <c r="IG225" s="58"/>
      <c r="IH225" s="58"/>
      <c r="II225" s="58"/>
      <c r="IJ225" s="58"/>
      <c r="IK225" s="58"/>
      <c r="IL225" s="58"/>
      <c r="IM225" s="58"/>
      <c r="IN225" s="58"/>
      <c r="IO225" s="58"/>
      <c r="IP225" s="58"/>
      <c r="IQ225" s="58"/>
      <c r="IR225" s="58"/>
      <c r="IS225" s="58"/>
      <c r="IT225" s="58"/>
      <c r="IU225" s="58"/>
      <c r="IV225" s="58"/>
      <c r="IW225" s="58"/>
      <c r="IX225" s="58"/>
      <c r="IY225" s="58"/>
      <c r="IZ225" s="58"/>
      <c r="JA225" s="58"/>
      <c r="JB225" s="58"/>
      <c r="JC225" s="58"/>
      <c r="JD225" s="58"/>
      <c r="JE225" s="58"/>
      <c r="JF225" s="58"/>
      <c r="JG225" s="58"/>
      <c r="JH225" s="58"/>
      <c r="JI225" s="58"/>
      <c r="JJ225" s="58"/>
      <c r="JK225" s="58"/>
      <c r="JL225" s="58"/>
      <c r="JM225" s="58"/>
      <c r="JN225" s="58"/>
      <c r="JO225" s="58"/>
      <c r="JP225" s="58"/>
      <c r="JQ225" s="58"/>
      <c r="JR225" s="58"/>
      <c r="JS225" s="58"/>
      <c r="JT225" s="58"/>
      <c r="JU225" s="58"/>
      <c r="JV225" s="58"/>
      <c r="JW225" s="58"/>
      <c r="JX225" s="58"/>
      <c r="JY225" s="58"/>
      <c r="JZ225" s="58"/>
      <c r="KA225" s="58"/>
      <c r="KB225" s="58"/>
      <c r="KC225" s="58"/>
      <c r="KD225" s="58"/>
      <c r="KE225" s="58"/>
      <c r="KF225" s="58"/>
      <c r="KG225" s="58"/>
      <c r="KH225" s="58"/>
      <c r="KI225" s="58"/>
      <c r="KJ225" s="58"/>
      <c r="KK225" s="58"/>
      <c r="KL225" s="58"/>
      <c r="KM225" s="58"/>
      <c r="KN225" s="58"/>
      <c r="KO225" s="58"/>
      <c r="KP225" s="58"/>
      <c r="KQ225" s="58"/>
      <c r="KR225" s="58"/>
      <c r="KS225" s="58"/>
      <c r="KT225" s="58"/>
      <c r="KU225" s="58"/>
      <c r="KV225" s="58"/>
      <c r="KW225" s="58"/>
      <c r="KX225" s="58"/>
      <c r="KY225" s="58"/>
      <c r="KZ225" s="58"/>
      <c r="LA225" s="58"/>
      <c r="LB225" s="58"/>
      <c r="LC225" s="58"/>
      <c r="LD225" s="58"/>
    </row>
    <row r="226" spans="1:316" x14ac:dyDescent="0.2">
      <c r="A226" s="143" t="s">
        <v>214</v>
      </c>
      <c r="B226" s="144" t="s">
        <v>257</v>
      </c>
      <c r="C226" s="119">
        <v>4030</v>
      </c>
      <c r="D226" s="120" t="s">
        <v>16</v>
      </c>
      <c r="E226" s="146">
        <v>9</v>
      </c>
      <c r="F226" s="147">
        <f t="shared" si="52"/>
        <v>36270</v>
      </c>
      <c r="G226" s="241"/>
      <c r="H226" s="262">
        <f t="shared" si="47"/>
        <v>66735.444444444438</v>
      </c>
      <c r="I226" s="262">
        <f t="shared" si="44"/>
        <v>72540</v>
      </c>
      <c r="J226" s="262">
        <f t="shared" si="45"/>
        <v>241800</v>
      </c>
      <c r="K226" s="183">
        <v>35</v>
      </c>
      <c r="L226" s="197">
        <v>141050</v>
      </c>
      <c r="M226" s="208">
        <v>46</v>
      </c>
      <c r="N226" s="201">
        <v>185380</v>
      </c>
      <c r="O226" s="212">
        <v>18</v>
      </c>
      <c r="P226" s="201">
        <v>72540</v>
      </c>
      <c r="Q226" s="212">
        <v>29</v>
      </c>
      <c r="R226" s="201">
        <v>116870</v>
      </c>
      <c r="S226" s="212">
        <v>25</v>
      </c>
      <c r="T226" s="201">
        <v>100750</v>
      </c>
      <c r="U226" s="212">
        <v>23</v>
      </c>
      <c r="V226" s="201">
        <v>92690</v>
      </c>
      <c r="W226" s="212">
        <v>40</v>
      </c>
      <c r="X226" s="201">
        <v>161200</v>
      </c>
      <c r="Y226" s="212">
        <v>60</v>
      </c>
      <c r="Z226" s="201">
        <v>241800</v>
      </c>
      <c r="AA226" s="126">
        <v>22</v>
      </c>
      <c r="AB226" s="157">
        <v>88660</v>
      </c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58"/>
      <c r="IC226" s="58"/>
      <c r="ID226" s="58"/>
      <c r="IE226" s="58"/>
      <c r="IF226" s="58"/>
      <c r="IG226" s="58"/>
      <c r="IH226" s="58"/>
      <c r="II226" s="58"/>
      <c r="IJ226" s="58"/>
      <c r="IK226" s="58"/>
      <c r="IL226" s="58"/>
      <c r="IM226" s="58"/>
      <c r="IN226" s="58"/>
      <c r="IO226" s="58"/>
      <c r="IP226" s="58"/>
      <c r="IQ226" s="58"/>
      <c r="IR226" s="58"/>
      <c r="IS226" s="58"/>
      <c r="IT226" s="58"/>
      <c r="IU226" s="58"/>
      <c r="IV226" s="58"/>
      <c r="IW226" s="58"/>
      <c r="IX226" s="58"/>
      <c r="IY226" s="58"/>
      <c r="IZ226" s="58"/>
      <c r="JA226" s="58"/>
      <c r="JB226" s="58"/>
      <c r="JC226" s="58"/>
      <c r="JD226" s="58"/>
      <c r="JE226" s="58"/>
      <c r="JF226" s="58"/>
      <c r="JG226" s="58"/>
      <c r="JH226" s="58"/>
      <c r="JI226" s="58"/>
      <c r="JJ226" s="58"/>
      <c r="JK226" s="58"/>
      <c r="JL226" s="58"/>
      <c r="JM226" s="58"/>
      <c r="JN226" s="58"/>
      <c r="JO226" s="58"/>
      <c r="JP226" s="58"/>
      <c r="JQ226" s="58"/>
      <c r="JR226" s="58"/>
      <c r="JS226" s="58"/>
      <c r="JT226" s="58"/>
      <c r="JU226" s="58"/>
      <c r="JV226" s="58"/>
      <c r="JW226" s="58"/>
      <c r="JX226" s="58"/>
      <c r="JY226" s="58"/>
      <c r="JZ226" s="58"/>
      <c r="KA226" s="58"/>
      <c r="KB226" s="58"/>
      <c r="KC226" s="58"/>
      <c r="KD226" s="58"/>
      <c r="KE226" s="58"/>
      <c r="KF226" s="58"/>
      <c r="KG226" s="58"/>
      <c r="KH226" s="58"/>
      <c r="KI226" s="58"/>
      <c r="KJ226" s="58"/>
      <c r="KK226" s="58"/>
      <c r="KL226" s="58"/>
      <c r="KM226" s="58"/>
      <c r="KN226" s="58"/>
      <c r="KO226" s="58"/>
      <c r="KP226" s="58"/>
      <c r="KQ226" s="58"/>
      <c r="KR226" s="58"/>
      <c r="KS226" s="58"/>
      <c r="KT226" s="58"/>
      <c r="KU226" s="58"/>
      <c r="KV226" s="58"/>
      <c r="KW226" s="58"/>
      <c r="KX226" s="58"/>
      <c r="KY226" s="58"/>
      <c r="KZ226" s="58"/>
      <c r="LA226" s="58"/>
      <c r="LB226" s="58"/>
      <c r="LC226" s="58"/>
      <c r="LD226" s="58"/>
    </row>
    <row r="227" spans="1:316" x14ac:dyDescent="0.2">
      <c r="A227" s="143" t="s">
        <v>215</v>
      </c>
      <c r="B227" s="144" t="s">
        <v>258</v>
      </c>
      <c r="C227" s="119">
        <v>790</v>
      </c>
      <c r="D227" s="120" t="s">
        <v>16</v>
      </c>
      <c r="E227" s="146">
        <v>9</v>
      </c>
      <c r="F227" s="147">
        <f t="shared" si="52"/>
        <v>7110</v>
      </c>
      <c r="G227" s="241"/>
      <c r="H227" s="262">
        <f t="shared" si="47"/>
        <v>12568.111111111111</v>
      </c>
      <c r="I227" s="262">
        <f t="shared" si="44"/>
        <v>14220</v>
      </c>
      <c r="J227" s="262">
        <f t="shared" si="45"/>
        <v>39500</v>
      </c>
      <c r="K227" s="183">
        <v>35</v>
      </c>
      <c r="L227" s="197">
        <v>27650</v>
      </c>
      <c r="M227" s="208">
        <v>46</v>
      </c>
      <c r="N227" s="201">
        <v>36340</v>
      </c>
      <c r="O227" s="212">
        <v>18</v>
      </c>
      <c r="P227" s="201">
        <v>14220</v>
      </c>
      <c r="Q227" s="212">
        <v>25</v>
      </c>
      <c r="R227" s="201">
        <v>19750</v>
      </c>
      <c r="S227" s="212">
        <v>25</v>
      </c>
      <c r="T227" s="201">
        <v>19750</v>
      </c>
      <c r="U227" s="212">
        <v>23</v>
      </c>
      <c r="V227" s="201">
        <v>18170</v>
      </c>
      <c r="W227" s="212">
        <v>40</v>
      </c>
      <c r="X227" s="201">
        <v>31600</v>
      </c>
      <c r="Y227" s="212">
        <v>50</v>
      </c>
      <c r="Z227" s="201">
        <v>39500</v>
      </c>
      <c r="AA227" s="126">
        <v>24</v>
      </c>
      <c r="AB227" s="157">
        <v>18960</v>
      </c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  <c r="HH227" s="58"/>
      <c r="HI227" s="58"/>
      <c r="HJ227" s="58"/>
      <c r="HK227" s="58"/>
      <c r="HL227" s="58"/>
      <c r="HM227" s="58"/>
      <c r="HN227" s="58"/>
      <c r="HO227" s="58"/>
      <c r="HP227" s="58"/>
      <c r="HQ227" s="58"/>
      <c r="HR227" s="58"/>
      <c r="HS227" s="58"/>
      <c r="HT227" s="58"/>
      <c r="HU227" s="58"/>
      <c r="HV227" s="58"/>
      <c r="HW227" s="58"/>
      <c r="HX227" s="58"/>
      <c r="HY227" s="58"/>
      <c r="HZ227" s="58"/>
      <c r="IA227" s="58"/>
      <c r="IB227" s="58"/>
      <c r="IC227" s="58"/>
      <c r="ID227" s="58"/>
      <c r="IE227" s="58"/>
      <c r="IF227" s="58"/>
      <c r="IG227" s="58"/>
      <c r="IH227" s="58"/>
      <c r="II227" s="58"/>
      <c r="IJ227" s="58"/>
      <c r="IK227" s="58"/>
      <c r="IL227" s="58"/>
      <c r="IM227" s="58"/>
      <c r="IN227" s="58"/>
      <c r="IO227" s="58"/>
      <c r="IP227" s="58"/>
      <c r="IQ227" s="58"/>
      <c r="IR227" s="58"/>
      <c r="IS227" s="58"/>
      <c r="IT227" s="58"/>
      <c r="IU227" s="58"/>
      <c r="IV227" s="58"/>
      <c r="IW227" s="58"/>
      <c r="IX227" s="58"/>
      <c r="IY227" s="58"/>
      <c r="IZ227" s="58"/>
      <c r="JA227" s="58"/>
      <c r="JB227" s="58"/>
      <c r="JC227" s="58"/>
      <c r="JD227" s="58"/>
      <c r="JE227" s="58"/>
      <c r="JF227" s="58"/>
      <c r="JG227" s="58"/>
      <c r="JH227" s="58"/>
      <c r="JI227" s="58"/>
      <c r="JJ227" s="58"/>
      <c r="JK227" s="58"/>
      <c r="JL227" s="58"/>
      <c r="JM227" s="58"/>
      <c r="JN227" s="58"/>
      <c r="JO227" s="58"/>
      <c r="JP227" s="58"/>
      <c r="JQ227" s="58"/>
      <c r="JR227" s="58"/>
      <c r="JS227" s="58"/>
      <c r="JT227" s="58"/>
      <c r="JU227" s="58"/>
      <c r="JV227" s="58"/>
      <c r="JW227" s="58"/>
      <c r="JX227" s="58"/>
      <c r="JY227" s="58"/>
      <c r="JZ227" s="58"/>
      <c r="KA227" s="58"/>
      <c r="KB227" s="58"/>
      <c r="KC227" s="58"/>
      <c r="KD227" s="58"/>
      <c r="KE227" s="58"/>
      <c r="KF227" s="58"/>
      <c r="KG227" s="58"/>
      <c r="KH227" s="58"/>
      <c r="KI227" s="58"/>
      <c r="KJ227" s="58"/>
      <c r="KK227" s="58"/>
      <c r="KL227" s="58"/>
      <c r="KM227" s="58"/>
      <c r="KN227" s="58"/>
      <c r="KO227" s="58"/>
      <c r="KP227" s="58"/>
      <c r="KQ227" s="58"/>
      <c r="KR227" s="58"/>
      <c r="KS227" s="58"/>
      <c r="KT227" s="58"/>
      <c r="KU227" s="58"/>
      <c r="KV227" s="58"/>
      <c r="KW227" s="58"/>
      <c r="KX227" s="58"/>
      <c r="KY227" s="58"/>
      <c r="KZ227" s="58"/>
      <c r="LA227" s="58"/>
      <c r="LB227" s="58"/>
      <c r="LC227" s="58"/>
      <c r="LD227" s="58"/>
    </row>
    <row r="228" spans="1:316" x14ac:dyDescent="0.2">
      <c r="A228" s="143" t="s">
        <v>245</v>
      </c>
      <c r="B228" s="144" t="s">
        <v>259</v>
      </c>
      <c r="C228" s="119">
        <v>730</v>
      </c>
      <c r="D228" s="120" t="s">
        <v>16</v>
      </c>
      <c r="E228" s="146">
        <v>9</v>
      </c>
      <c r="F228" s="147">
        <f t="shared" si="52"/>
        <v>6570</v>
      </c>
      <c r="G228" s="248"/>
      <c r="H228" s="262">
        <f t="shared" si="47"/>
        <v>11939.666666666666</v>
      </c>
      <c r="I228" s="262">
        <f t="shared" si="44"/>
        <v>13140</v>
      </c>
      <c r="J228" s="262">
        <f t="shared" si="45"/>
        <v>40150</v>
      </c>
      <c r="K228" s="184">
        <v>35</v>
      </c>
      <c r="L228" s="197">
        <v>25550</v>
      </c>
      <c r="M228" s="208">
        <v>45</v>
      </c>
      <c r="N228" s="201">
        <v>32850</v>
      </c>
      <c r="O228" s="212">
        <v>18</v>
      </c>
      <c r="P228" s="201">
        <v>13140</v>
      </c>
      <c r="Q228" s="212">
        <v>29</v>
      </c>
      <c r="R228" s="201">
        <v>21170</v>
      </c>
      <c r="S228" s="212">
        <v>25</v>
      </c>
      <c r="T228" s="201">
        <v>18250</v>
      </c>
      <c r="U228" s="212">
        <v>23</v>
      </c>
      <c r="V228" s="201">
        <v>16790</v>
      </c>
      <c r="W228" s="212">
        <v>40</v>
      </c>
      <c r="X228" s="201">
        <v>29200</v>
      </c>
      <c r="Y228" s="212">
        <v>55</v>
      </c>
      <c r="Z228" s="201">
        <v>40150</v>
      </c>
      <c r="AA228" s="126">
        <v>24</v>
      </c>
      <c r="AB228" s="157">
        <v>17520</v>
      </c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  <c r="FV228" s="58"/>
      <c r="FW228" s="58"/>
      <c r="FX228" s="58"/>
      <c r="FY228" s="58"/>
      <c r="FZ228" s="58"/>
      <c r="GA228" s="58"/>
      <c r="GB228" s="58"/>
      <c r="GC228" s="58"/>
      <c r="GD228" s="58"/>
      <c r="GE228" s="58"/>
      <c r="GF228" s="58"/>
      <c r="GG228" s="58"/>
      <c r="GH228" s="58"/>
      <c r="GI228" s="58"/>
      <c r="GJ228" s="58"/>
      <c r="GK228" s="58"/>
      <c r="GL228" s="58"/>
      <c r="GM228" s="58"/>
      <c r="GN228" s="58"/>
      <c r="GO228" s="58"/>
      <c r="GP228" s="58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8"/>
      <c r="HB228" s="58"/>
      <c r="HC228" s="58"/>
      <c r="HD228" s="58"/>
      <c r="HE228" s="58"/>
      <c r="HF228" s="58"/>
      <c r="HG228" s="58"/>
      <c r="HH228" s="58"/>
      <c r="HI228" s="58"/>
      <c r="HJ228" s="58"/>
      <c r="HK228" s="58"/>
      <c r="HL228" s="58"/>
      <c r="HM228" s="58"/>
      <c r="HN228" s="58"/>
      <c r="HO228" s="58"/>
      <c r="HP228" s="58"/>
      <c r="HQ228" s="58"/>
      <c r="HR228" s="58"/>
      <c r="HS228" s="58"/>
      <c r="HT228" s="58"/>
      <c r="HU228" s="58"/>
      <c r="HV228" s="58"/>
      <c r="HW228" s="58"/>
      <c r="HX228" s="58"/>
      <c r="HY228" s="58"/>
      <c r="HZ228" s="58"/>
      <c r="IA228" s="58"/>
      <c r="IB228" s="58"/>
      <c r="IC228" s="58"/>
      <c r="ID228" s="58"/>
      <c r="IE228" s="58"/>
      <c r="IF228" s="58"/>
      <c r="IG228" s="58"/>
      <c r="IH228" s="58"/>
      <c r="II228" s="58"/>
      <c r="IJ228" s="58"/>
      <c r="IK228" s="58"/>
      <c r="IL228" s="58"/>
      <c r="IM228" s="58"/>
      <c r="IN228" s="58"/>
      <c r="IO228" s="58"/>
      <c r="IP228" s="58"/>
      <c r="IQ228" s="58"/>
      <c r="IR228" s="58"/>
      <c r="IS228" s="58"/>
      <c r="IT228" s="58"/>
      <c r="IU228" s="58"/>
      <c r="IV228" s="58"/>
      <c r="IW228" s="58"/>
      <c r="IX228" s="58"/>
      <c r="IY228" s="58"/>
      <c r="IZ228" s="58"/>
      <c r="JA228" s="58"/>
      <c r="JB228" s="58"/>
      <c r="JC228" s="58"/>
      <c r="JD228" s="58"/>
      <c r="JE228" s="58"/>
      <c r="JF228" s="58"/>
      <c r="JG228" s="58"/>
      <c r="JH228" s="58"/>
      <c r="JI228" s="58"/>
      <c r="JJ228" s="58"/>
      <c r="JK228" s="58"/>
      <c r="JL228" s="58"/>
      <c r="JM228" s="58"/>
      <c r="JN228" s="58"/>
      <c r="JO228" s="58"/>
      <c r="JP228" s="58"/>
      <c r="JQ228" s="58"/>
      <c r="JR228" s="58"/>
      <c r="JS228" s="58"/>
      <c r="JT228" s="58"/>
      <c r="JU228" s="58"/>
      <c r="JV228" s="58"/>
      <c r="JW228" s="58"/>
      <c r="JX228" s="58"/>
      <c r="JY228" s="58"/>
      <c r="JZ228" s="58"/>
      <c r="KA228" s="58"/>
      <c r="KB228" s="58"/>
      <c r="KC228" s="58"/>
      <c r="KD228" s="58"/>
      <c r="KE228" s="58"/>
      <c r="KF228" s="58"/>
      <c r="KG228" s="58"/>
      <c r="KH228" s="58"/>
      <c r="KI228" s="58"/>
      <c r="KJ228" s="58"/>
      <c r="KK228" s="58"/>
      <c r="KL228" s="58"/>
      <c r="KM228" s="58"/>
      <c r="KN228" s="58"/>
      <c r="KO228" s="58"/>
      <c r="KP228" s="58"/>
      <c r="KQ228" s="58"/>
      <c r="KR228" s="58"/>
      <c r="KS228" s="58"/>
      <c r="KT228" s="58"/>
      <c r="KU228" s="58"/>
      <c r="KV228" s="58"/>
      <c r="KW228" s="58"/>
      <c r="KX228" s="58"/>
      <c r="KY228" s="58"/>
      <c r="KZ228" s="58"/>
      <c r="LA228" s="58"/>
      <c r="LB228" s="58"/>
      <c r="LC228" s="58"/>
      <c r="LD228" s="58"/>
    </row>
    <row r="229" spans="1:316" x14ac:dyDescent="0.2">
      <c r="A229" s="134"/>
      <c r="B229" s="55" t="s">
        <v>216</v>
      </c>
      <c r="C229" s="65"/>
      <c r="D229" s="64"/>
      <c r="E229" s="81"/>
      <c r="F229" s="79"/>
      <c r="G229" s="239">
        <f>SUM(F224:F228)</f>
        <v>81720</v>
      </c>
      <c r="H229" s="262">
        <f t="shared" si="47"/>
        <v>291202.22222222225</v>
      </c>
      <c r="I229" s="262">
        <f t="shared" si="44"/>
        <v>163440</v>
      </c>
      <c r="J229" s="262">
        <f t="shared" si="45"/>
        <v>469710</v>
      </c>
      <c r="K229" s="180"/>
      <c r="L229" s="199">
        <f>SUM(L224:L228)</f>
        <v>317800</v>
      </c>
      <c r="M229" s="210"/>
      <c r="N229" s="199">
        <f t="shared" ref="N229:AB229" si="53">SUM(N224:N228)</f>
        <v>419190</v>
      </c>
      <c r="O229" s="210"/>
      <c r="P229" s="199">
        <f t="shared" si="53"/>
        <v>163440</v>
      </c>
      <c r="Q229" s="210"/>
      <c r="R229" s="199">
        <f t="shared" si="53"/>
        <v>246600</v>
      </c>
      <c r="S229" s="210"/>
      <c r="T229" s="199">
        <f t="shared" si="53"/>
        <v>227000</v>
      </c>
      <c r="U229" s="210"/>
      <c r="V229" s="199">
        <f t="shared" si="53"/>
        <v>208840</v>
      </c>
      <c r="W229" s="210"/>
      <c r="X229" s="199">
        <f t="shared" si="53"/>
        <v>363200</v>
      </c>
      <c r="Y229" s="210"/>
      <c r="Z229" s="199">
        <f t="shared" si="53"/>
        <v>469710</v>
      </c>
      <c r="AA229" s="127"/>
      <c r="AB229" s="188">
        <f t="shared" si="53"/>
        <v>205040</v>
      </c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  <c r="GD229" s="58"/>
      <c r="GE229" s="58"/>
      <c r="GF229" s="58"/>
      <c r="GG229" s="58"/>
      <c r="GH229" s="58"/>
      <c r="GI229" s="58"/>
      <c r="GJ229" s="58"/>
      <c r="GK229" s="58"/>
      <c r="GL229" s="58"/>
      <c r="GM229" s="58"/>
      <c r="GN229" s="58"/>
      <c r="GO229" s="58"/>
      <c r="GP229" s="58"/>
      <c r="GQ229" s="58"/>
      <c r="GR229" s="58"/>
      <c r="GS229" s="58"/>
      <c r="GT229" s="58"/>
      <c r="GU229" s="58"/>
      <c r="GV229" s="58"/>
      <c r="GW229" s="58"/>
      <c r="GX229" s="58"/>
      <c r="GY229" s="58"/>
      <c r="GZ229" s="58"/>
      <c r="HA229" s="58"/>
      <c r="HB229" s="58"/>
      <c r="HC229" s="58"/>
      <c r="HD229" s="58"/>
      <c r="HE229" s="58"/>
      <c r="HF229" s="58"/>
      <c r="HG229" s="58"/>
      <c r="HH229" s="58"/>
      <c r="HI229" s="58"/>
      <c r="HJ229" s="58"/>
      <c r="HK229" s="58"/>
      <c r="HL229" s="58"/>
      <c r="HM229" s="58"/>
      <c r="HN229" s="58"/>
      <c r="HO229" s="58"/>
      <c r="HP229" s="58"/>
      <c r="HQ229" s="58"/>
      <c r="HR229" s="58"/>
      <c r="HS229" s="58"/>
      <c r="HT229" s="58"/>
      <c r="HU229" s="58"/>
      <c r="HV229" s="58"/>
      <c r="HW229" s="58"/>
      <c r="HX229" s="58"/>
      <c r="HY229" s="58"/>
      <c r="HZ229" s="58"/>
      <c r="IA229" s="58"/>
      <c r="IB229" s="58"/>
      <c r="IC229" s="58"/>
      <c r="ID229" s="58"/>
      <c r="IE229" s="58"/>
      <c r="IF229" s="58"/>
      <c r="IG229" s="58"/>
      <c r="IH229" s="58"/>
      <c r="II229" s="58"/>
      <c r="IJ229" s="58"/>
      <c r="IK229" s="58"/>
      <c r="IL229" s="58"/>
      <c r="IM229" s="58"/>
      <c r="IN229" s="58"/>
      <c r="IO229" s="58"/>
      <c r="IP229" s="58"/>
      <c r="IQ229" s="58"/>
      <c r="IR229" s="58"/>
      <c r="IS229" s="58"/>
      <c r="IT229" s="58"/>
      <c r="IU229" s="58"/>
      <c r="IV229" s="58"/>
      <c r="IW229" s="58"/>
      <c r="IX229" s="58"/>
      <c r="IY229" s="58"/>
      <c r="IZ229" s="58"/>
      <c r="JA229" s="58"/>
      <c r="JB229" s="58"/>
      <c r="JC229" s="58"/>
      <c r="JD229" s="58"/>
      <c r="JE229" s="58"/>
      <c r="JF229" s="58"/>
      <c r="JG229" s="58"/>
      <c r="JH229" s="58"/>
      <c r="JI229" s="58"/>
      <c r="JJ229" s="58"/>
      <c r="JK229" s="58"/>
      <c r="JL229" s="58"/>
      <c r="JM229" s="58"/>
      <c r="JN229" s="58"/>
      <c r="JO229" s="58"/>
      <c r="JP229" s="58"/>
      <c r="JQ229" s="58"/>
      <c r="JR229" s="58"/>
      <c r="JS229" s="58"/>
      <c r="JT229" s="58"/>
      <c r="JU229" s="58"/>
      <c r="JV229" s="58"/>
      <c r="JW229" s="58"/>
      <c r="JX229" s="58"/>
      <c r="JY229" s="58"/>
      <c r="JZ229" s="58"/>
      <c r="KA229" s="58"/>
      <c r="KB229" s="58"/>
      <c r="KC229" s="58"/>
      <c r="KD229" s="58"/>
      <c r="KE229" s="58"/>
      <c r="KF229" s="58"/>
      <c r="KG229" s="58"/>
      <c r="KH229" s="58"/>
      <c r="KI229" s="58"/>
      <c r="KJ229" s="58"/>
      <c r="KK229" s="58"/>
      <c r="KL229" s="58"/>
      <c r="KM229" s="58"/>
      <c r="KN229" s="58"/>
      <c r="KO229" s="58"/>
      <c r="KP229" s="58"/>
      <c r="KQ229" s="58"/>
      <c r="KR229" s="58"/>
      <c r="KS229" s="58"/>
      <c r="KT229" s="58"/>
      <c r="KU229" s="58"/>
      <c r="KV229" s="58"/>
      <c r="KW229" s="58"/>
      <c r="KX229" s="58"/>
      <c r="KY229" s="58"/>
      <c r="KZ229" s="58"/>
      <c r="LA229" s="58"/>
      <c r="LB229" s="58"/>
      <c r="LC229" s="58"/>
      <c r="LD229" s="58"/>
    </row>
    <row r="230" spans="1:316" x14ac:dyDescent="0.2">
      <c r="A230" s="134"/>
      <c r="B230" s="55"/>
      <c r="C230" s="65"/>
      <c r="D230" s="64"/>
      <c r="E230" s="81"/>
      <c r="F230" s="79"/>
      <c r="G230" s="240"/>
      <c r="H230" s="262"/>
      <c r="I230" s="262"/>
      <c r="J230" s="262"/>
      <c r="K230" s="180"/>
      <c r="L230" s="197"/>
      <c r="M230" s="208"/>
      <c r="N230" s="201"/>
      <c r="O230" s="212"/>
      <c r="P230" s="201"/>
      <c r="Q230" s="212"/>
      <c r="R230" s="201"/>
      <c r="S230" s="212"/>
      <c r="T230" s="201"/>
      <c r="U230" s="212"/>
      <c r="V230" s="201"/>
      <c r="W230" s="212"/>
      <c r="X230" s="201"/>
      <c r="Y230" s="212"/>
      <c r="Z230" s="201"/>
      <c r="AA230" s="126"/>
      <c r="AB230" s="157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  <c r="FV230" s="58"/>
      <c r="FW230" s="58"/>
      <c r="FX230" s="58"/>
      <c r="FY230" s="58"/>
      <c r="FZ230" s="58"/>
      <c r="GA230" s="58"/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  <c r="HH230" s="58"/>
      <c r="HI230" s="58"/>
      <c r="HJ230" s="58"/>
      <c r="HK230" s="58"/>
      <c r="HL230" s="58"/>
      <c r="HM230" s="58"/>
      <c r="HN230" s="58"/>
      <c r="HO230" s="58"/>
      <c r="HP230" s="58"/>
      <c r="HQ230" s="58"/>
      <c r="HR230" s="58"/>
      <c r="HS230" s="58"/>
      <c r="HT230" s="58"/>
      <c r="HU230" s="58"/>
      <c r="HV230" s="58"/>
      <c r="HW230" s="58"/>
      <c r="HX230" s="58"/>
      <c r="HY230" s="58"/>
      <c r="HZ230" s="58"/>
      <c r="IA230" s="58"/>
      <c r="IB230" s="58"/>
      <c r="IC230" s="58"/>
      <c r="ID230" s="58"/>
      <c r="IE230" s="58"/>
      <c r="IF230" s="58"/>
      <c r="IG230" s="58"/>
      <c r="IH230" s="58"/>
      <c r="II230" s="58"/>
      <c r="IJ230" s="58"/>
      <c r="IK230" s="58"/>
      <c r="IL230" s="58"/>
      <c r="IM230" s="58"/>
      <c r="IN230" s="58"/>
      <c r="IO230" s="58"/>
      <c r="IP230" s="58"/>
      <c r="IQ230" s="58"/>
      <c r="IR230" s="58"/>
      <c r="IS230" s="58"/>
      <c r="IT230" s="58"/>
      <c r="IU230" s="58"/>
      <c r="IV230" s="58"/>
      <c r="IW230" s="58"/>
      <c r="IX230" s="58"/>
      <c r="IY230" s="58"/>
      <c r="IZ230" s="58"/>
      <c r="JA230" s="58"/>
      <c r="JB230" s="58"/>
      <c r="JC230" s="58"/>
      <c r="JD230" s="58"/>
      <c r="JE230" s="58"/>
      <c r="JF230" s="58"/>
      <c r="JG230" s="58"/>
      <c r="JH230" s="58"/>
      <c r="JI230" s="58"/>
      <c r="JJ230" s="58"/>
      <c r="JK230" s="58"/>
      <c r="JL230" s="58"/>
      <c r="JM230" s="58"/>
      <c r="JN230" s="58"/>
      <c r="JO230" s="58"/>
      <c r="JP230" s="58"/>
      <c r="JQ230" s="58"/>
      <c r="JR230" s="58"/>
      <c r="JS230" s="58"/>
      <c r="JT230" s="58"/>
      <c r="JU230" s="58"/>
      <c r="JV230" s="58"/>
      <c r="JW230" s="58"/>
      <c r="JX230" s="58"/>
      <c r="JY230" s="58"/>
      <c r="JZ230" s="58"/>
      <c r="KA230" s="58"/>
      <c r="KB230" s="58"/>
      <c r="KC230" s="58"/>
      <c r="KD230" s="58"/>
      <c r="KE230" s="58"/>
      <c r="KF230" s="58"/>
      <c r="KG230" s="58"/>
      <c r="KH230" s="58"/>
      <c r="KI230" s="58"/>
      <c r="KJ230" s="58"/>
      <c r="KK230" s="58"/>
      <c r="KL230" s="58"/>
      <c r="KM230" s="58"/>
      <c r="KN230" s="58"/>
      <c r="KO230" s="58"/>
      <c r="KP230" s="58"/>
      <c r="KQ230" s="58"/>
      <c r="KR230" s="58"/>
      <c r="KS230" s="58"/>
      <c r="KT230" s="58"/>
      <c r="KU230" s="58"/>
      <c r="KV230" s="58"/>
      <c r="KW230" s="58"/>
      <c r="KX230" s="58"/>
      <c r="KY230" s="58"/>
      <c r="KZ230" s="58"/>
      <c r="LA230" s="58"/>
      <c r="LB230" s="58"/>
      <c r="LC230" s="58"/>
      <c r="LD230" s="58"/>
    </row>
    <row r="231" spans="1:316" ht="13.5" thickBot="1" x14ac:dyDescent="0.25">
      <c r="A231" s="160" t="s">
        <v>222</v>
      </c>
      <c r="B231" s="108" t="s">
        <v>369</v>
      </c>
      <c r="C231" s="104"/>
      <c r="D231" s="105"/>
      <c r="E231" s="111"/>
      <c r="F231" s="111"/>
      <c r="G231" s="247"/>
      <c r="H231" s="262"/>
      <c r="I231" s="262"/>
      <c r="J231" s="262"/>
      <c r="K231" s="183"/>
      <c r="L231" s="197"/>
      <c r="M231" s="208"/>
      <c r="N231" s="201"/>
      <c r="O231" s="212"/>
      <c r="P231" s="201"/>
      <c r="Q231" s="212"/>
      <c r="R231" s="201"/>
      <c r="S231" s="212"/>
      <c r="T231" s="201"/>
      <c r="U231" s="212"/>
      <c r="V231" s="201"/>
      <c r="W231" s="212"/>
      <c r="X231" s="201"/>
      <c r="Y231" s="212"/>
      <c r="Z231" s="201"/>
      <c r="AA231" s="126"/>
      <c r="AB231" s="157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  <c r="FV231" s="58"/>
      <c r="FW231" s="58"/>
      <c r="FX231" s="58"/>
      <c r="FY231" s="58"/>
      <c r="FZ231" s="58"/>
      <c r="GA231" s="58"/>
      <c r="GB231" s="58"/>
      <c r="GC231" s="58"/>
      <c r="GD231" s="58"/>
      <c r="GE231" s="58"/>
      <c r="GF231" s="58"/>
      <c r="GG231" s="58"/>
      <c r="GH231" s="58"/>
      <c r="GI231" s="58"/>
      <c r="GJ231" s="58"/>
      <c r="GK231" s="58"/>
      <c r="GL231" s="58"/>
      <c r="GM231" s="58"/>
      <c r="GN231" s="58"/>
      <c r="GO231" s="58"/>
      <c r="GP231" s="58"/>
      <c r="GQ231" s="58"/>
      <c r="GR231" s="58"/>
      <c r="GS231" s="58"/>
      <c r="GT231" s="58"/>
      <c r="GU231" s="58"/>
      <c r="GV231" s="58"/>
      <c r="GW231" s="58"/>
      <c r="GX231" s="58"/>
      <c r="GY231" s="58"/>
      <c r="GZ231" s="58"/>
      <c r="HA231" s="58"/>
      <c r="HB231" s="58"/>
      <c r="HC231" s="58"/>
      <c r="HD231" s="58"/>
      <c r="HE231" s="58"/>
      <c r="HF231" s="58"/>
      <c r="HG231" s="58"/>
      <c r="HH231" s="58"/>
      <c r="HI231" s="58"/>
      <c r="HJ231" s="58"/>
      <c r="HK231" s="58"/>
      <c r="HL231" s="58"/>
      <c r="HM231" s="58"/>
      <c r="HN231" s="58"/>
      <c r="HO231" s="58"/>
      <c r="HP231" s="58"/>
      <c r="HQ231" s="58"/>
      <c r="HR231" s="58"/>
      <c r="HS231" s="58"/>
      <c r="HT231" s="58"/>
      <c r="HU231" s="58"/>
      <c r="HV231" s="58"/>
      <c r="HW231" s="58"/>
      <c r="HX231" s="58"/>
      <c r="HY231" s="58"/>
      <c r="HZ231" s="58"/>
      <c r="IA231" s="58"/>
      <c r="IB231" s="58"/>
      <c r="IC231" s="58"/>
      <c r="ID231" s="58"/>
      <c r="IE231" s="58"/>
      <c r="IF231" s="58"/>
      <c r="IG231" s="58"/>
      <c r="IH231" s="58"/>
      <c r="II231" s="58"/>
      <c r="IJ231" s="58"/>
      <c r="IK231" s="58"/>
      <c r="IL231" s="58"/>
      <c r="IM231" s="58"/>
      <c r="IN231" s="58"/>
      <c r="IO231" s="58"/>
      <c r="IP231" s="58"/>
      <c r="IQ231" s="58"/>
      <c r="IR231" s="58"/>
      <c r="IS231" s="58"/>
      <c r="IT231" s="58"/>
      <c r="IU231" s="58"/>
      <c r="IV231" s="58"/>
      <c r="IW231" s="58"/>
      <c r="IX231" s="58"/>
      <c r="IY231" s="58"/>
      <c r="IZ231" s="58"/>
      <c r="JA231" s="58"/>
      <c r="JB231" s="58"/>
      <c r="JC231" s="58"/>
      <c r="JD231" s="58"/>
      <c r="JE231" s="58"/>
      <c r="JF231" s="58"/>
      <c r="JG231" s="58"/>
      <c r="JH231" s="58"/>
      <c r="JI231" s="58"/>
      <c r="JJ231" s="58"/>
      <c r="JK231" s="58"/>
      <c r="JL231" s="58"/>
      <c r="JM231" s="58"/>
      <c r="JN231" s="58"/>
      <c r="JO231" s="58"/>
      <c r="JP231" s="58"/>
      <c r="JQ231" s="58"/>
      <c r="JR231" s="58"/>
      <c r="JS231" s="58"/>
      <c r="JT231" s="58"/>
      <c r="JU231" s="58"/>
      <c r="JV231" s="58"/>
      <c r="JW231" s="58"/>
      <c r="JX231" s="58"/>
      <c r="JY231" s="58"/>
      <c r="JZ231" s="58"/>
      <c r="KA231" s="58"/>
      <c r="KB231" s="58"/>
      <c r="KC231" s="58"/>
      <c r="KD231" s="58"/>
      <c r="KE231" s="58"/>
      <c r="KF231" s="58"/>
      <c r="KG231" s="58"/>
      <c r="KH231" s="58"/>
      <c r="KI231" s="58"/>
      <c r="KJ231" s="58"/>
      <c r="KK231" s="58"/>
      <c r="KL231" s="58"/>
      <c r="KM231" s="58"/>
      <c r="KN231" s="58"/>
      <c r="KO231" s="58"/>
      <c r="KP231" s="58"/>
      <c r="KQ231" s="58"/>
      <c r="KR231" s="58"/>
      <c r="KS231" s="58"/>
      <c r="KT231" s="58"/>
      <c r="KU231" s="58"/>
      <c r="KV231" s="58"/>
      <c r="KW231" s="58"/>
      <c r="KX231" s="58"/>
      <c r="KY231" s="58"/>
      <c r="KZ231" s="58"/>
      <c r="LA231" s="58"/>
      <c r="LB231" s="58"/>
      <c r="LC231" s="58"/>
      <c r="LD231" s="58"/>
    </row>
    <row r="232" spans="1:316" x14ac:dyDescent="0.2">
      <c r="A232" s="143" t="s">
        <v>223</v>
      </c>
      <c r="B232" s="144" t="s">
        <v>296</v>
      </c>
      <c r="C232" s="119">
        <v>11590</v>
      </c>
      <c r="D232" s="120" t="s">
        <v>16</v>
      </c>
      <c r="E232" s="146">
        <v>38</v>
      </c>
      <c r="F232" s="147">
        <f>C232*E232</f>
        <v>440420</v>
      </c>
      <c r="G232" s="248"/>
      <c r="H232" s="262">
        <f t="shared" si="47"/>
        <v>341767.05944444449</v>
      </c>
      <c r="I232" s="262">
        <f t="shared" si="44"/>
        <v>579500</v>
      </c>
      <c r="J232" s="262">
        <f t="shared" si="45"/>
        <v>811300</v>
      </c>
      <c r="K232" s="184">
        <v>58</v>
      </c>
      <c r="L232" s="197">
        <v>672220</v>
      </c>
      <c r="M232" s="208">
        <v>60</v>
      </c>
      <c r="N232" s="218">
        <v>695400</v>
      </c>
      <c r="O232" s="212">
        <v>55</v>
      </c>
      <c r="P232" s="218">
        <v>637450</v>
      </c>
      <c r="Q232" s="212">
        <v>57.47</v>
      </c>
      <c r="R232" s="218">
        <v>669206.6</v>
      </c>
      <c r="S232" s="212">
        <v>50</v>
      </c>
      <c r="T232" s="218">
        <v>579500</v>
      </c>
      <c r="U232" s="212">
        <v>70</v>
      </c>
      <c r="V232" s="218">
        <v>811300</v>
      </c>
      <c r="W232" s="212">
        <v>60</v>
      </c>
      <c r="X232" s="218">
        <v>695400</v>
      </c>
      <c r="Y232" s="212">
        <v>60</v>
      </c>
      <c r="Z232" s="218">
        <v>695400</v>
      </c>
      <c r="AA232" s="126">
        <v>60</v>
      </c>
      <c r="AB232" s="192">
        <v>695400</v>
      </c>
    </row>
    <row r="233" spans="1:316" x14ac:dyDescent="0.2">
      <c r="A233" s="143" t="s">
        <v>224</v>
      </c>
      <c r="B233" s="144" t="s">
        <v>297</v>
      </c>
      <c r="C233" s="119">
        <v>2360</v>
      </c>
      <c r="D233" s="120" t="s">
        <v>16</v>
      </c>
      <c r="E233" s="146">
        <v>38</v>
      </c>
      <c r="F233" s="147">
        <f>C233*E233</f>
        <v>89680</v>
      </c>
      <c r="G233" s="248"/>
      <c r="H233" s="262">
        <f t="shared" si="47"/>
        <v>67842.023333333331</v>
      </c>
      <c r="I233" s="262">
        <f t="shared" si="44"/>
        <v>118000</v>
      </c>
      <c r="J233" s="262">
        <f t="shared" si="45"/>
        <v>141600</v>
      </c>
      <c r="K233" s="184">
        <v>58</v>
      </c>
      <c r="L233" s="197">
        <v>136880</v>
      </c>
      <c r="M233" s="208">
        <v>60</v>
      </c>
      <c r="N233" s="218">
        <v>141600</v>
      </c>
      <c r="O233" s="212">
        <v>60</v>
      </c>
      <c r="P233" s="218">
        <v>141600</v>
      </c>
      <c r="Q233" s="212">
        <v>59.22</v>
      </c>
      <c r="R233" s="218">
        <v>139759.20000000001</v>
      </c>
      <c r="S233" s="212">
        <v>50</v>
      </c>
      <c r="T233" s="218">
        <v>118000</v>
      </c>
      <c r="U233" s="212">
        <v>50</v>
      </c>
      <c r="V233" s="218">
        <v>118000</v>
      </c>
      <c r="W233" s="212">
        <v>60</v>
      </c>
      <c r="X233" s="218">
        <v>141600</v>
      </c>
      <c r="Y233" s="212">
        <v>60</v>
      </c>
      <c r="Z233" s="218">
        <v>141600</v>
      </c>
      <c r="AA233" s="126">
        <v>60</v>
      </c>
      <c r="AB233" s="192">
        <v>141600</v>
      </c>
    </row>
    <row r="234" spans="1:316" x14ac:dyDescent="0.2">
      <c r="A234" s="134"/>
      <c r="B234" s="55" t="s">
        <v>225</v>
      </c>
      <c r="C234" s="65"/>
      <c r="D234" s="64"/>
      <c r="E234" s="81"/>
      <c r="F234" s="79"/>
      <c r="G234" s="256">
        <f>SUM(F232:F233)</f>
        <v>530100</v>
      </c>
      <c r="H234" s="262">
        <f t="shared" si="47"/>
        <v>819101.75555555557</v>
      </c>
      <c r="I234" s="262">
        <f t="shared" si="44"/>
        <v>697500</v>
      </c>
      <c r="J234" s="262">
        <f t="shared" si="45"/>
        <v>929300</v>
      </c>
      <c r="K234" s="184"/>
      <c r="L234" s="199">
        <f>SUM(L232:L233)</f>
        <v>809100</v>
      </c>
      <c r="M234" s="210"/>
      <c r="N234" s="199">
        <f t="shared" ref="N234:AB234" si="54">SUM(N232:N233)</f>
        <v>837000</v>
      </c>
      <c r="O234" s="210"/>
      <c r="P234" s="199">
        <f t="shared" si="54"/>
        <v>779050</v>
      </c>
      <c r="Q234" s="210"/>
      <c r="R234" s="199">
        <f t="shared" si="54"/>
        <v>808965.8</v>
      </c>
      <c r="S234" s="210"/>
      <c r="T234" s="199">
        <f t="shared" si="54"/>
        <v>697500</v>
      </c>
      <c r="U234" s="210"/>
      <c r="V234" s="199">
        <f t="shared" si="54"/>
        <v>929300</v>
      </c>
      <c r="W234" s="210"/>
      <c r="X234" s="199">
        <f t="shared" si="54"/>
        <v>837000</v>
      </c>
      <c r="Y234" s="210"/>
      <c r="Z234" s="199">
        <f t="shared" si="54"/>
        <v>837000</v>
      </c>
      <c r="AA234" s="127"/>
      <c r="AB234" s="188">
        <f t="shared" si="54"/>
        <v>837000</v>
      </c>
    </row>
    <row r="235" spans="1:316" s="63" customFormat="1" x14ac:dyDescent="0.2">
      <c r="A235" s="167"/>
      <c r="B235" s="55"/>
      <c r="C235" s="65"/>
      <c r="D235" s="64"/>
      <c r="E235" s="168"/>
      <c r="F235" s="169"/>
      <c r="G235" s="239"/>
      <c r="H235" s="262"/>
      <c r="I235" s="262"/>
      <c r="J235" s="262"/>
      <c r="K235" s="180"/>
      <c r="L235" s="197"/>
      <c r="M235" s="208"/>
      <c r="N235" s="218"/>
      <c r="O235" s="212"/>
      <c r="P235" s="218"/>
      <c r="Q235" s="212"/>
      <c r="R235" s="218"/>
      <c r="S235" s="212"/>
      <c r="T235" s="218"/>
      <c r="U235" s="212"/>
      <c r="V235" s="218"/>
      <c r="W235" s="212"/>
      <c r="X235" s="218"/>
      <c r="Y235" s="212"/>
      <c r="Z235" s="218"/>
      <c r="AA235" s="126"/>
      <c r="AB235" s="192"/>
    </row>
    <row r="236" spans="1:316" s="63" customFormat="1" ht="13.5" thickBot="1" x14ac:dyDescent="0.25">
      <c r="A236" s="268">
        <v>16000</v>
      </c>
      <c r="B236" s="269" t="s">
        <v>331</v>
      </c>
      <c r="C236" s="270"/>
      <c r="D236" s="271"/>
      <c r="E236" s="272"/>
      <c r="F236" s="273"/>
      <c r="G236" s="238"/>
      <c r="H236" s="262"/>
      <c r="I236" s="262"/>
      <c r="J236" s="262"/>
      <c r="K236" s="180"/>
      <c r="L236" s="197"/>
      <c r="M236" s="208"/>
      <c r="N236" s="218"/>
      <c r="O236" s="212"/>
      <c r="P236" s="218"/>
      <c r="Q236" s="212"/>
      <c r="R236" s="218"/>
      <c r="S236" s="212"/>
      <c r="T236" s="218"/>
      <c r="U236" s="212"/>
      <c r="V236" s="218"/>
      <c r="W236" s="212"/>
      <c r="X236" s="218"/>
      <c r="Y236" s="212"/>
      <c r="Z236" s="218"/>
      <c r="AA236" s="126"/>
      <c r="AB236" s="192"/>
    </row>
    <row r="237" spans="1:316" s="63" customFormat="1" x14ac:dyDescent="0.2">
      <c r="A237" s="274" t="s">
        <v>354</v>
      </c>
      <c r="B237" s="275" t="s">
        <v>389</v>
      </c>
      <c r="C237" s="276">
        <v>30</v>
      </c>
      <c r="D237" s="277" t="s">
        <v>4</v>
      </c>
      <c r="E237" s="278">
        <v>6.4</v>
      </c>
      <c r="F237" s="278">
        <f>C237*E237</f>
        <v>192</v>
      </c>
      <c r="G237" s="239"/>
      <c r="H237" s="262">
        <f t="shared" si="47"/>
        <v>454.66666666666669</v>
      </c>
      <c r="I237" s="262">
        <f t="shared" si="44"/>
        <v>360</v>
      </c>
      <c r="J237" s="262">
        <f t="shared" si="45"/>
        <v>3000</v>
      </c>
      <c r="K237" s="180">
        <v>12</v>
      </c>
      <c r="L237" s="197">
        <v>360</v>
      </c>
      <c r="M237" s="208">
        <v>15</v>
      </c>
      <c r="N237" s="218">
        <v>450</v>
      </c>
      <c r="O237" s="212">
        <v>22</v>
      </c>
      <c r="P237" s="218">
        <v>660</v>
      </c>
      <c r="Q237" s="212">
        <v>13</v>
      </c>
      <c r="R237" s="218">
        <v>390</v>
      </c>
      <c r="S237" s="212">
        <v>50</v>
      </c>
      <c r="T237" s="218">
        <v>1500</v>
      </c>
      <c r="U237" s="212">
        <v>15</v>
      </c>
      <c r="V237" s="218">
        <v>450</v>
      </c>
      <c r="W237" s="212">
        <v>100</v>
      </c>
      <c r="X237" s="218">
        <v>3000</v>
      </c>
      <c r="Y237" s="212">
        <v>15</v>
      </c>
      <c r="Z237" s="218">
        <v>450</v>
      </c>
      <c r="AA237" s="126">
        <v>22</v>
      </c>
      <c r="AB237" s="192">
        <v>660</v>
      </c>
    </row>
    <row r="238" spans="1:316" s="63" customFormat="1" x14ac:dyDescent="0.2">
      <c r="A238" s="274" t="s">
        <v>355</v>
      </c>
      <c r="B238" s="275" t="s">
        <v>397</v>
      </c>
      <c r="C238" s="276">
        <v>400</v>
      </c>
      <c r="D238" s="277" t="s">
        <v>4</v>
      </c>
      <c r="E238" s="278">
        <v>12.5</v>
      </c>
      <c r="F238" s="278">
        <f t="shared" ref="F238:F248" si="55">C238*E238</f>
        <v>5000</v>
      </c>
      <c r="G238" s="239"/>
      <c r="H238" s="262">
        <f t="shared" si="47"/>
        <v>4611.5</v>
      </c>
      <c r="I238" s="262">
        <f t="shared" si="44"/>
        <v>4800</v>
      </c>
      <c r="J238" s="262">
        <f t="shared" si="45"/>
        <v>24000</v>
      </c>
      <c r="K238" s="180">
        <v>12</v>
      </c>
      <c r="L238" s="197">
        <v>4800</v>
      </c>
      <c r="M238" s="208">
        <v>17</v>
      </c>
      <c r="N238" s="218">
        <v>6800</v>
      </c>
      <c r="O238" s="212">
        <v>35</v>
      </c>
      <c r="P238" s="218">
        <v>14000</v>
      </c>
      <c r="Q238" s="212">
        <v>16</v>
      </c>
      <c r="R238" s="218">
        <v>6400</v>
      </c>
      <c r="S238" s="212">
        <v>12</v>
      </c>
      <c r="T238" s="218">
        <v>4800</v>
      </c>
      <c r="U238" s="212">
        <v>15</v>
      </c>
      <c r="V238" s="218">
        <v>6000</v>
      </c>
      <c r="W238" s="212">
        <v>60</v>
      </c>
      <c r="X238" s="218">
        <v>24000</v>
      </c>
      <c r="Y238" s="212">
        <v>16</v>
      </c>
      <c r="Z238" s="218">
        <v>6400</v>
      </c>
      <c r="AA238" s="126">
        <v>24</v>
      </c>
      <c r="AB238" s="192">
        <v>9600</v>
      </c>
    </row>
    <row r="239" spans="1:316" s="63" customFormat="1" x14ac:dyDescent="0.2">
      <c r="A239" s="274" t="s">
        <v>356</v>
      </c>
      <c r="B239" s="275" t="s">
        <v>398</v>
      </c>
      <c r="C239" s="276">
        <v>1300</v>
      </c>
      <c r="D239" s="277" t="s">
        <v>4</v>
      </c>
      <c r="E239" s="278">
        <v>4.5</v>
      </c>
      <c r="F239" s="278">
        <f t="shared" si="55"/>
        <v>5850</v>
      </c>
      <c r="G239" s="239"/>
      <c r="H239" s="262">
        <f t="shared" si="47"/>
        <v>16045.666666666666</v>
      </c>
      <c r="I239" s="262">
        <f t="shared" si="44"/>
        <v>18200</v>
      </c>
      <c r="J239" s="262">
        <f t="shared" si="45"/>
        <v>65000</v>
      </c>
      <c r="K239" s="180">
        <v>35</v>
      </c>
      <c r="L239" s="197">
        <v>45500</v>
      </c>
      <c r="M239" s="208">
        <v>20</v>
      </c>
      <c r="N239" s="218">
        <v>26000</v>
      </c>
      <c r="O239" s="212">
        <v>19</v>
      </c>
      <c r="P239" s="218">
        <v>24700</v>
      </c>
      <c r="Q239" s="212">
        <v>32</v>
      </c>
      <c r="R239" s="218">
        <v>41600</v>
      </c>
      <c r="S239" s="212">
        <v>14</v>
      </c>
      <c r="T239" s="218">
        <v>18200</v>
      </c>
      <c r="U239" s="212">
        <v>15</v>
      </c>
      <c r="V239" s="218">
        <v>19500</v>
      </c>
      <c r="W239" s="212">
        <v>50</v>
      </c>
      <c r="X239" s="218">
        <v>65000</v>
      </c>
      <c r="Y239" s="212">
        <v>15</v>
      </c>
      <c r="Z239" s="218">
        <v>19500</v>
      </c>
      <c r="AA239" s="126">
        <v>22</v>
      </c>
      <c r="AB239" s="192">
        <v>28600</v>
      </c>
    </row>
    <row r="240" spans="1:316" s="63" customFormat="1" x14ac:dyDescent="0.2">
      <c r="A240" s="274" t="s">
        <v>357</v>
      </c>
      <c r="B240" s="275" t="s">
        <v>399</v>
      </c>
      <c r="C240" s="276">
        <v>6330</v>
      </c>
      <c r="D240" s="277" t="s">
        <v>4</v>
      </c>
      <c r="E240" s="278">
        <v>6.4</v>
      </c>
      <c r="F240" s="278">
        <v>4707</v>
      </c>
      <c r="G240" s="239"/>
      <c r="H240" s="262">
        <f t="shared" si="47"/>
        <v>5627.5555555555557</v>
      </c>
      <c r="I240" s="262">
        <f t="shared" si="44"/>
        <v>8229</v>
      </c>
      <c r="J240" s="262">
        <f t="shared" si="45"/>
        <v>13926</v>
      </c>
      <c r="K240" s="180">
        <v>1.3</v>
      </c>
      <c r="L240" s="197">
        <v>8229</v>
      </c>
      <c r="M240" s="208">
        <v>1.5</v>
      </c>
      <c r="N240" s="218">
        <v>9495</v>
      </c>
      <c r="O240" s="212">
        <v>2.2000000000000002</v>
      </c>
      <c r="P240" s="218">
        <v>13926</v>
      </c>
      <c r="Q240" s="212">
        <v>1.5</v>
      </c>
      <c r="R240" s="218">
        <v>9495</v>
      </c>
      <c r="S240" s="212">
        <v>1.5</v>
      </c>
      <c r="T240" s="218">
        <v>9495</v>
      </c>
      <c r="U240" s="212">
        <v>2</v>
      </c>
      <c r="V240" s="218">
        <v>12660</v>
      </c>
      <c r="W240" s="212">
        <v>2</v>
      </c>
      <c r="X240" s="218">
        <v>12660</v>
      </c>
      <c r="Y240" s="212">
        <v>2</v>
      </c>
      <c r="Z240" s="218">
        <v>12660</v>
      </c>
      <c r="AA240" s="126">
        <v>2</v>
      </c>
      <c r="AB240" s="192">
        <v>12660</v>
      </c>
    </row>
    <row r="241" spans="1:28" s="63" customFormat="1" x14ac:dyDescent="0.2">
      <c r="A241" s="274" t="s">
        <v>358</v>
      </c>
      <c r="B241" s="275" t="s">
        <v>400</v>
      </c>
      <c r="C241" s="276">
        <v>10</v>
      </c>
      <c r="D241" s="277" t="s">
        <v>4</v>
      </c>
      <c r="E241" s="278">
        <v>900</v>
      </c>
      <c r="F241" s="278">
        <f t="shared" si="55"/>
        <v>9000</v>
      </c>
      <c r="G241" s="239"/>
      <c r="H241" s="262">
        <f t="shared" si="47"/>
        <v>7700</v>
      </c>
      <c r="I241" s="262">
        <f t="shared" si="44"/>
        <v>8000</v>
      </c>
      <c r="J241" s="262">
        <f t="shared" si="45"/>
        <v>20000</v>
      </c>
      <c r="K241" s="180">
        <v>850</v>
      </c>
      <c r="L241" s="197">
        <v>8500</v>
      </c>
      <c r="M241" s="208">
        <v>1500</v>
      </c>
      <c r="N241" s="218">
        <v>15000</v>
      </c>
      <c r="O241" s="212">
        <v>1850</v>
      </c>
      <c r="P241" s="218">
        <v>18500</v>
      </c>
      <c r="Q241" s="212">
        <v>1500</v>
      </c>
      <c r="R241" s="218">
        <v>15000</v>
      </c>
      <c r="S241" s="212">
        <v>800</v>
      </c>
      <c r="T241" s="218">
        <v>8000</v>
      </c>
      <c r="U241" s="212">
        <v>1100</v>
      </c>
      <c r="V241" s="218">
        <v>11000</v>
      </c>
      <c r="W241" s="212">
        <v>1500</v>
      </c>
      <c r="X241" s="218">
        <v>15000</v>
      </c>
      <c r="Y241" s="212">
        <v>1500</v>
      </c>
      <c r="Z241" s="218">
        <v>15000</v>
      </c>
      <c r="AA241" s="126">
        <v>2000</v>
      </c>
      <c r="AB241" s="192">
        <v>20000</v>
      </c>
    </row>
    <row r="242" spans="1:28" s="63" customFormat="1" x14ac:dyDescent="0.2">
      <c r="A242" s="274" t="s">
        <v>390</v>
      </c>
      <c r="B242" s="275" t="s">
        <v>401</v>
      </c>
      <c r="C242" s="276">
        <v>30</v>
      </c>
      <c r="D242" s="277" t="s">
        <v>4</v>
      </c>
      <c r="E242" s="278">
        <v>460</v>
      </c>
      <c r="F242" s="278">
        <f t="shared" si="55"/>
        <v>13800</v>
      </c>
      <c r="G242" s="239"/>
      <c r="H242" s="262">
        <f t="shared" si="47"/>
        <v>9997.5</v>
      </c>
      <c r="I242" s="262">
        <f t="shared" si="44"/>
        <v>5400</v>
      </c>
      <c r="J242" s="262">
        <f t="shared" si="45"/>
        <v>45000</v>
      </c>
      <c r="K242" s="180">
        <v>850</v>
      </c>
      <c r="L242" s="197">
        <v>25500</v>
      </c>
      <c r="M242" s="208">
        <v>200</v>
      </c>
      <c r="N242" s="218">
        <v>6000</v>
      </c>
      <c r="O242" s="212">
        <v>385</v>
      </c>
      <c r="P242" s="218">
        <v>11550</v>
      </c>
      <c r="Q242" s="212">
        <v>180</v>
      </c>
      <c r="R242" s="218">
        <v>5400</v>
      </c>
      <c r="S242" s="212">
        <v>800</v>
      </c>
      <c r="T242" s="218">
        <v>24000</v>
      </c>
      <c r="U242" s="212">
        <v>1100</v>
      </c>
      <c r="V242" s="218">
        <v>33000</v>
      </c>
      <c r="W242" s="212">
        <v>1500</v>
      </c>
      <c r="X242" s="218">
        <v>45000</v>
      </c>
      <c r="Y242" s="212">
        <v>250</v>
      </c>
      <c r="Z242" s="218">
        <v>7500</v>
      </c>
      <c r="AA242" s="126">
        <v>540</v>
      </c>
      <c r="AB242" s="192">
        <v>16200</v>
      </c>
    </row>
    <row r="243" spans="1:28" s="63" customFormat="1" x14ac:dyDescent="0.2">
      <c r="A243" s="274" t="s">
        <v>391</v>
      </c>
      <c r="B243" s="275" t="s">
        <v>360</v>
      </c>
      <c r="C243" s="276">
        <v>1</v>
      </c>
      <c r="D243" s="277" t="s">
        <v>4</v>
      </c>
      <c r="E243" s="278">
        <v>1250</v>
      </c>
      <c r="F243" s="278">
        <f t="shared" si="55"/>
        <v>1250</v>
      </c>
      <c r="G243" s="239"/>
      <c r="H243" s="262">
        <f t="shared" si="47"/>
        <v>4227.7777777777774</v>
      </c>
      <c r="I243" s="262">
        <f t="shared" si="44"/>
        <v>2000</v>
      </c>
      <c r="J243" s="262">
        <f t="shared" si="45"/>
        <v>10000</v>
      </c>
      <c r="K243" s="180">
        <v>5000</v>
      </c>
      <c r="L243" s="197">
        <v>5000</v>
      </c>
      <c r="M243" s="208">
        <v>3250</v>
      </c>
      <c r="N243" s="218">
        <v>3250</v>
      </c>
      <c r="O243" s="212">
        <v>4500</v>
      </c>
      <c r="P243" s="218">
        <v>4500</v>
      </c>
      <c r="Q243" s="212">
        <v>2100</v>
      </c>
      <c r="R243" s="218">
        <v>2100</v>
      </c>
      <c r="S243" s="212">
        <v>4000</v>
      </c>
      <c r="T243" s="218">
        <v>4000</v>
      </c>
      <c r="U243" s="212">
        <v>5000</v>
      </c>
      <c r="V243" s="218">
        <v>5000</v>
      </c>
      <c r="W243" s="212">
        <v>10000</v>
      </c>
      <c r="X243" s="218">
        <v>10000</v>
      </c>
      <c r="Y243" s="212">
        <v>2200</v>
      </c>
      <c r="Z243" s="218">
        <v>2200</v>
      </c>
      <c r="AA243" s="126">
        <v>2000</v>
      </c>
      <c r="AB243" s="192">
        <v>2000</v>
      </c>
    </row>
    <row r="244" spans="1:28" s="63" customFormat="1" x14ac:dyDescent="0.2">
      <c r="A244" s="274" t="s">
        <v>392</v>
      </c>
      <c r="B244" s="275" t="s">
        <v>402</v>
      </c>
      <c r="C244" s="276">
        <v>4</v>
      </c>
      <c r="D244" s="277" t="s">
        <v>4</v>
      </c>
      <c r="E244" s="278">
        <v>1750</v>
      </c>
      <c r="F244" s="278">
        <f t="shared" si="55"/>
        <v>7000</v>
      </c>
      <c r="G244" s="239"/>
      <c r="H244" s="262">
        <f t="shared" si="47"/>
        <v>3710.5555555555557</v>
      </c>
      <c r="I244" s="262">
        <f t="shared" si="44"/>
        <v>2600</v>
      </c>
      <c r="J244" s="262">
        <f t="shared" si="45"/>
        <v>10400</v>
      </c>
      <c r="K244" s="180">
        <v>650</v>
      </c>
      <c r="L244" s="197">
        <v>2600</v>
      </c>
      <c r="M244" s="208">
        <v>2600</v>
      </c>
      <c r="N244" s="218">
        <v>10400</v>
      </c>
      <c r="O244" s="212">
        <v>880</v>
      </c>
      <c r="P244" s="218">
        <v>3520</v>
      </c>
      <c r="Q244" s="212">
        <v>1528</v>
      </c>
      <c r="R244" s="218">
        <v>6112</v>
      </c>
      <c r="S244" s="212">
        <v>1400</v>
      </c>
      <c r="T244" s="218">
        <v>5600</v>
      </c>
      <c r="U244" s="212">
        <v>1500</v>
      </c>
      <c r="V244" s="218">
        <v>6000</v>
      </c>
      <c r="W244" s="212">
        <v>1200</v>
      </c>
      <c r="X244" s="218">
        <v>4800</v>
      </c>
      <c r="Y244" s="212">
        <v>1000</v>
      </c>
      <c r="Z244" s="218">
        <v>4000</v>
      </c>
      <c r="AA244" s="126">
        <v>2600</v>
      </c>
      <c r="AB244" s="192">
        <v>10400</v>
      </c>
    </row>
    <row r="245" spans="1:28" s="63" customFormat="1" x14ac:dyDescent="0.2">
      <c r="A245" s="274" t="s">
        <v>393</v>
      </c>
      <c r="B245" s="275" t="s">
        <v>359</v>
      </c>
      <c r="C245" s="276">
        <v>1</v>
      </c>
      <c r="D245" s="277" t="s">
        <v>5</v>
      </c>
      <c r="E245" s="278">
        <v>500</v>
      </c>
      <c r="F245" s="278">
        <f t="shared" si="55"/>
        <v>500</v>
      </c>
      <c r="G245" s="239"/>
      <c r="H245" s="262">
        <f t="shared" si="47"/>
        <v>1261.1111111111111</v>
      </c>
      <c r="I245" s="262">
        <f t="shared" si="44"/>
        <v>600</v>
      </c>
      <c r="J245" s="262">
        <f t="shared" si="45"/>
        <v>2500</v>
      </c>
      <c r="K245" s="180">
        <v>2500</v>
      </c>
      <c r="L245" s="197">
        <v>2500</v>
      </c>
      <c r="M245" s="208">
        <v>650</v>
      </c>
      <c r="N245" s="218">
        <v>650</v>
      </c>
      <c r="O245" s="212">
        <v>2200</v>
      </c>
      <c r="P245" s="218">
        <v>2200</v>
      </c>
      <c r="Q245" s="212">
        <v>600</v>
      </c>
      <c r="R245" s="218">
        <v>600</v>
      </c>
      <c r="S245" s="212">
        <v>1500</v>
      </c>
      <c r="T245" s="218">
        <v>1500</v>
      </c>
      <c r="U245" s="212">
        <v>1200</v>
      </c>
      <c r="V245" s="218">
        <v>1200</v>
      </c>
      <c r="W245" s="212">
        <v>1000</v>
      </c>
      <c r="X245" s="218">
        <v>1000</v>
      </c>
      <c r="Y245" s="212">
        <v>700</v>
      </c>
      <c r="Z245" s="218">
        <v>700</v>
      </c>
      <c r="AA245" s="126">
        <v>1000</v>
      </c>
      <c r="AB245" s="192">
        <v>1000</v>
      </c>
    </row>
    <row r="246" spans="1:28" s="63" customFormat="1" x14ac:dyDescent="0.2">
      <c r="A246" s="274" t="s">
        <v>394</v>
      </c>
      <c r="B246" s="275" t="s">
        <v>403</v>
      </c>
      <c r="C246" s="276">
        <v>1</v>
      </c>
      <c r="D246" s="277" t="s">
        <v>5</v>
      </c>
      <c r="E246" s="278">
        <v>500</v>
      </c>
      <c r="F246" s="278">
        <f t="shared" si="55"/>
        <v>500</v>
      </c>
      <c r="G246" s="239"/>
      <c r="H246" s="262">
        <f t="shared" si="47"/>
        <v>722.22222222222217</v>
      </c>
      <c r="I246" s="262">
        <f t="shared" si="44"/>
        <v>400</v>
      </c>
      <c r="J246" s="262">
        <f t="shared" si="45"/>
        <v>2000</v>
      </c>
      <c r="K246" s="180">
        <v>500</v>
      </c>
      <c r="L246" s="197">
        <v>500</v>
      </c>
      <c r="M246" s="208">
        <v>450</v>
      </c>
      <c r="N246" s="218">
        <v>450</v>
      </c>
      <c r="O246" s="212">
        <v>750</v>
      </c>
      <c r="P246" s="218">
        <v>750</v>
      </c>
      <c r="Q246" s="212">
        <v>400</v>
      </c>
      <c r="R246" s="218">
        <v>400</v>
      </c>
      <c r="S246" s="212">
        <v>400</v>
      </c>
      <c r="T246" s="218">
        <v>400</v>
      </c>
      <c r="U246" s="212">
        <v>500</v>
      </c>
      <c r="V246" s="218">
        <v>500</v>
      </c>
      <c r="W246" s="212">
        <v>2000</v>
      </c>
      <c r="X246" s="218">
        <v>2000</v>
      </c>
      <c r="Y246" s="212">
        <v>500</v>
      </c>
      <c r="Z246" s="218">
        <v>500</v>
      </c>
      <c r="AA246" s="126">
        <v>1000</v>
      </c>
      <c r="AB246" s="192">
        <v>1000</v>
      </c>
    </row>
    <row r="247" spans="1:28" s="63" customFormat="1" x14ac:dyDescent="0.2">
      <c r="A247" s="274" t="s">
        <v>395</v>
      </c>
      <c r="B247" s="275" t="s">
        <v>404</v>
      </c>
      <c r="C247" s="276">
        <v>2</v>
      </c>
      <c r="D247" s="277" t="s">
        <v>5</v>
      </c>
      <c r="E247" s="278">
        <v>600</v>
      </c>
      <c r="F247" s="278">
        <f t="shared" si="55"/>
        <v>1200</v>
      </c>
      <c r="G247" s="239"/>
      <c r="H247" s="262">
        <f t="shared" si="47"/>
        <v>3188.8888888888887</v>
      </c>
      <c r="I247" s="262">
        <f t="shared" si="44"/>
        <v>2300</v>
      </c>
      <c r="J247" s="262">
        <f t="shared" si="45"/>
        <v>12000</v>
      </c>
      <c r="K247" s="180">
        <v>1500</v>
      </c>
      <c r="L247" s="197">
        <v>3000</v>
      </c>
      <c r="M247" s="208">
        <v>2500</v>
      </c>
      <c r="N247" s="218">
        <v>5000</v>
      </c>
      <c r="O247" s="212">
        <v>1650</v>
      </c>
      <c r="P247" s="218">
        <v>3300</v>
      </c>
      <c r="Q247" s="212">
        <v>1150</v>
      </c>
      <c r="R247" s="218">
        <v>2300</v>
      </c>
      <c r="S247" s="212">
        <v>1200</v>
      </c>
      <c r="T247" s="218">
        <v>2400</v>
      </c>
      <c r="U247" s="212">
        <v>2000</v>
      </c>
      <c r="V247" s="218">
        <v>4000</v>
      </c>
      <c r="W247" s="212">
        <v>6000</v>
      </c>
      <c r="X247" s="218">
        <v>12000</v>
      </c>
      <c r="Y247" s="212">
        <v>1200</v>
      </c>
      <c r="Z247" s="218">
        <v>3400</v>
      </c>
      <c r="AA247" s="126">
        <v>1600</v>
      </c>
      <c r="AB247" s="192">
        <v>3200</v>
      </c>
    </row>
    <row r="248" spans="1:28" s="63" customFormat="1" x14ac:dyDescent="0.2">
      <c r="A248" s="274" t="s">
        <v>396</v>
      </c>
      <c r="B248" s="275" t="s">
        <v>405</v>
      </c>
      <c r="C248" s="276">
        <v>2</v>
      </c>
      <c r="D248" s="277" t="s">
        <v>5</v>
      </c>
      <c r="E248" s="278">
        <v>450</v>
      </c>
      <c r="F248" s="278">
        <f t="shared" si="55"/>
        <v>900</v>
      </c>
      <c r="G248" s="239"/>
      <c r="H248" s="262">
        <f t="shared" si="47"/>
        <v>3361.6666666666665</v>
      </c>
      <c r="I248" s="262">
        <f t="shared" si="44"/>
        <v>1700</v>
      </c>
      <c r="J248" s="262">
        <f t="shared" si="45"/>
        <v>12000</v>
      </c>
      <c r="K248" s="180">
        <v>1500</v>
      </c>
      <c r="L248" s="197">
        <v>3000</v>
      </c>
      <c r="M248" s="208">
        <v>3500</v>
      </c>
      <c r="N248" s="218">
        <v>7000</v>
      </c>
      <c r="O248" s="212">
        <v>850</v>
      </c>
      <c r="P248" s="218">
        <v>1700</v>
      </c>
      <c r="Q248" s="212">
        <v>1720</v>
      </c>
      <c r="R248" s="218">
        <v>3440</v>
      </c>
      <c r="S248" s="212">
        <v>1200</v>
      </c>
      <c r="T248" s="218">
        <v>2400</v>
      </c>
      <c r="U248" s="212">
        <v>2000</v>
      </c>
      <c r="V248" s="218">
        <v>4000</v>
      </c>
      <c r="W248" s="212">
        <v>6000</v>
      </c>
      <c r="X248" s="218">
        <v>12000</v>
      </c>
      <c r="Y248" s="212">
        <v>1800</v>
      </c>
      <c r="Z248" s="218">
        <v>3600</v>
      </c>
      <c r="AA248" s="126">
        <v>1600</v>
      </c>
      <c r="AB248" s="192">
        <v>3200</v>
      </c>
    </row>
    <row r="249" spans="1:28" s="63" customFormat="1" x14ac:dyDescent="0.2">
      <c r="A249" s="167"/>
      <c r="B249" s="55" t="s">
        <v>15</v>
      </c>
      <c r="C249" s="65"/>
      <c r="D249" s="64"/>
      <c r="E249" s="168"/>
      <c r="F249" s="169"/>
      <c r="G249" s="239">
        <v>70741</v>
      </c>
      <c r="H249" s="262">
        <f t="shared" si="47"/>
        <v>107669.11111111111</v>
      </c>
      <c r="I249" s="262">
        <f t="shared" si="44"/>
        <v>75910</v>
      </c>
      <c r="J249" s="262">
        <f t="shared" si="45"/>
        <v>206460</v>
      </c>
      <c r="K249" s="180"/>
      <c r="L249" s="200">
        <f>SUM(L237:L248)</f>
        <v>109489</v>
      </c>
      <c r="M249" s="210"/>
      <c r="N249" s="200">
        <f>SUM(N237:N248)</f>
        <v>90495</v>
      </c>
      <c r="O249" s="210"/>
      <c r="P249" s="200">
        <f>SUM(P237:P248)</f>
        <v>99306</v>
      </c>
      <c r="Q249" s="210"/>
      <c r="R249" s="200">
        <f>SUM(R237:R248)</f>
        <v>93237</v>
      </c>
      <c r="S249" s="210"/>
      <c r="T249" s="200">
        <f>SUM(T237:T248)</f>
        <v>82295</v>
      </c>
      <c r="U249" s="210"/>
      <c r="V249" s="200">
        <f>SUM(V237:V248)</f>
        <v>103310</v>
      </c>
      <c r="W249" s="210"/>
      <c r="X249" s="199">
        <f>SUM(X237:X248)</f>
        <v>206460</v>
      </c>
      <c r="Y249" s="210"/>
      <c r="Z249" s="200">
        <f>SUM(Z237:Z248)</f>
        <v>75910</v>
      </c>
      <c r="AA249" s="127"/>
      <c r="AB249" s="159">
        <f>SUM(AB237:AB248)</f>
        <v>108520</v>
      </c>
    </row>
    <row r="250" spans="1:28" x14ac:dyDescent="0.2">
      <c r="A250" s="166"/>
      <c r="B250" s="116"/>
      <c r="C250" s="5"/>
      <c r="D250" s="3"/>
      <c r="E250" s="170"/>
      <c r="F250" s="171"/>
      <c r="G250" s="241"/>
      <c r="H250" s="262"/>
      <c r="I250" s="262"/>
      <c r="J250" s="262"/>
      <c r="K250" s="183"/>
      <c r="L250" s="197"/>
      <c r="M250" s="208"/>
      <c r="N250" s="218"/>
      <c r="O250" s="212"/>
      <c r="P250" s="218"/>
      <c r="Q250" s="212"/>
      <c r="R250" s="218"/>
      <c r="S250" s="212"/>
      <c r="T250" s="218"/>
      <c r="U250" s="212"/>
      <c r="V250" s="218"/>
      <c r="W250" s="212"/>
      <c r="X250" s="218"/>
      <c r="Y250" s="212"/>
      <c r="Z250" s="218"/>
      <c r="AA250" s="126"/>
      <c r="AB250" s="192"/>
    </row>
    <row r="251" spans="1:28" ht="19.5" thickBot="1" x14ac:dyDescent="0.35">
      <c r="A251" s="172"/>
      <c r="B251" s="11" t="s">
        <v>427</v>
      </c>
      <c r="C251" s="7"/>
      <c r="D251" s="8"/>
      <c r="E251" s="43"/>
      <c r="F251" s="48"/>
      <c r="G251" s="257">
        <f>SUM(G10:G250)</f>
        <v>12286213</v>
      </c>
      <c r="H251" s="262">
        <f t="shared" si="47"/>
        <v>15778286.737777779</v>
      </c>
      <c r="I251" s="262">
        <f t="shared" si="44"/>
        <v>13999749.15</v>
      </c>
      <c r="J251" s="262">
        <f t="shared" si="45"/>
        <v>17469999.240000002</v>
      </c>
      <c r="K251" s="193"/>
      <c r="L251" s="206">
        <f>L12+L16+L21+L25+L32+L52+L62+L72+L79+L87+L98+L102+L107+L119+L125+L130+L136+L141+L166+L170+L174+L187+L195+L203+L214+L221+L229+L234+L249</f>
        <v>16933364.25</v>
      </c>
      <c r="M251" s="210"/>
      <c r="N251" s="206">
        <f>N12+N16+N21+N25+N32+N52+N62+N72+N79+N87+N98+N102+N107+N119+N125+N130+N136+N141+N166+N170+N174+N187+N195+N203+N214+N221+N229+N234+N249</f>
        <v>15091883.75</v>
      </c>
      <c r="O251" s="210"/>
      <c r="P251" s="206">
        <f>P12+P16+P21+P25+P32+P52+P62+P72+P79+P87+P98+P102+P107+P119+P125+P130+P136+P141+P166+P170+P174+P187+P195+P203+P214+P221+P229+P234+P249</f>
        <v>16211887.75</v>
      </c>
      <c r="Q251" s="225"/>
      <c r="R251" s="206">
        <f>R12+R16+R21+R25+R32+R52+R62+R72+R79+R87+R98+R102+R107+R119+R125+R130+R136+R141+R166+R170+R174+R187+R195+R203+R214+R221+R229+R234+R249</f>
        <v>13999749.15</v>
      </c>
      <c r="S251" s="210"/>
      <c r="T251" s="206">
        <f>T12+T16+T21+T25+T32+T52+T62+T72+T79+T87+T98+T102+T107+T119+T125+T130+T136+T141+T166+T170+T174+T187+T195+T203+T214+T221+T229+T234+T249</f>
        <v>14992188.5</v>
      </c>
      <c r="U251" s="210"/>
      <c r="V251" s="206">
        <f>V12+V16+V21+V25+V32+V52+V62+V72+V79+V87+V98+V102+V107+V119+V125+V130+V136+V141+V166+V170+V174+V187+V195+V203+V214+V221+V229+V234+V249</f>
        <v>17469999.240000002</v>
      </c>
      <c r="W251" s="210"/>
      <c r="X251" s="206">
        <f>X12+X16+X21+X25+X32+X52+X62+X72+X79+X87+X98+X102+X107+X119+X125+X130+X136+X141+X166+X170+X174+X187+X195+X203+X214+X221+X229+X234+X249</f>
        <v>14934348</v>
      </c>
      <c r="Y251" s="210"/>
      <c r="Z251" s="206">
        <f>Z12+Z16+Z21+Z25+Z32+Z52+Z62+Z72+Z79+Z87+Z98+Z102+Z107+Z119+Z125+Z130+Z136+Z141+Z166+Z170+Z174+Z187+Z195+Z203+Z214+Z221+Z229+Z234+Z249</f>
        <v>16425953</v>
      </c>
      <c r="AA251" s="127"/>
      <c r="AB251" s="279">
        <f>AB12+AB16+AB21+AB25+AB32+AB52+AB62+AB72+AB79+AB87+AB98+AB102+AB107+AB119+AB125+AB130+AB136+AB141+AB166+AB170+AB174+AB187+AB195+AB203+AB214+AB221+AB229+AB234+AB249</f>
        <v>15945207</v>
      </c>
    </row>
    <row r="252" spans="1:28" ht="18.75" x14ac:dyDescent="0.3">
      <c r="A252" s="172"/>
      <c r="B252" s="37"/>
      <c r="C252" s="35"/>
      <c r="D252" s="36"/>
      <c r="E252" s="44"/>
      <c r="F252" s="49"/>
      <c r="G252" s="239"/>
      <c r="H252" s="262"/>
      <c r="I252" s="262"/>
      <c r="J252" s="262"/>
      <c r="K252" s="180"/>
      <c r="L252" s="197"/>
      <c r="M252" s="208"/>
      <c r="N252" s="218"/>
      <c r="O252" s="212"/>
      <c r="P252" s="218"/>
      <c r="Q252" s="212"/>
      <c r="R252" s="218"/>
      <c r="S252" s="212"/>
      <c r="T252" s="227">
        <v>14982530.5</v>
      </c>
      <c r="U252" s="212"/>
      <c r="V252" s="227">
        <v>17470000</v>
      </c>
      <c r="W252" s="212"/>
      <c r="X252" s="218"/>
      <c r="Y252" s="212"/>
      <c r="Z252" s="227">
        <v>16424903</v>
      </c>
      <c r="AA252" s="126"/>
      <c r="AB252" s="192"/>
    </row>
    <row r="253" spans="1:28" ht="18.75" x14ac:dyDescent="0.3">
      <c r="A253" s="172"/>
      <c r="B253" s="116"/>
      <c r="C253" s="35"/>
      <c r="D253" s="36"/>
      <c r="E253" s="44"/>
      <c r="F253" s="49"/>
      <c r="G253" s="258" t="s">
        <v>418</v>
      </c>
      <c r="H253" s="262">
        <f t="shared" si="47"/>
        <v>67600</v>
      </c>
      <c r="I253" s="262">
        <f t="shared" si="44"/>
        <v>39200</v>
      </c>
      <c r="J253" s="262">
        <f t="shared" si="45"/>
        <v>112000</v>
      </c>
      <c r="K253" s="176"/>
      <c r="L253" s="197">
        <v>63000</v>
      </c>
      <c r="M253" s="208"/>
      <c r="N253" s="218">
        <v>75000</v>
      </c>
      <c r="O253" s="212"/>
      <c r="P253" s="218">
        <v>86800</v>
      </c>
      <c r="Q253" s="212"/>
      <c r="R253" s="218">
        <v>42000</v>
      </c>
      <c r="S253" s="212"/>
      <c r="T253" s="218">
        <v>56000</v>
      </c>
      <c r="U253" s="212"/>
      <c r="V253" s="218">
        <v>39200</v>
      </c>
      <c r="W253" s="212"/>
      <c r="X253" s="218">
        <v>112000</v>
      </c>
      <c r="Y253" s="212"/>
      <c r="Z253" s="218">
        <v>56000</v>
      </c>
      <c r="AA253" s="126"/>
      <c r="AB253" s="192">
        <v>78400</v>
      </c>
    </row>
    <row r="254" spans="1:28" ht="15.75" x14ac:dyDescent="0.25">
      <c r="A254" s="172"/>
      <c r="B254" s="12"/>
      <c r="C254" s="5"/>
      <c r="D254" s="3"/>
      <c r="E254" s="20"/>
      <c r="F254" s="50"/>
      <c r="G254" s="258" t="s">
        <v>419</v>
      </c>
      <c r="H254" s="262">
        <f t="shared" si="47"/>
        <v>68012.777777777781</v>
      </c>
      <c r="I254" s="262">
        <f t="shared" si="44"/>
        <v>-8490</v>
      </c>
      <c r="J254" s="262">
        <f t="shared" si="45"/>
        <v>514494</v>
      </c>
      <c r="K254" s="176"/>
      <c r="L254" s="197">
        <v>-8490</v>
      </c>
      <c r="M254" s="208"/>
      <c r="N254" s="218">
        <v>73000</v>
      </c>
      <c r="O254" s="212"/>
      <c r="P254" s="218">
        <v>0</v>
      </c>
      <c r="Q254" s="212"/>
      <c r="R254" s="218">
        <v>514494</v>
      </c>
      <c r="S254" s="212"/>
      <c r="T254" s="218">
        <v>0</v>
      </c>
      <c r="U254" s="212"/>
      <c r="V254" s="218">
        <v>7641</v>
      </c>
      <c r="W254" s="212"/>
      <c r="X254" s="218">
        <v>25470</v>
      </c>
      <c r="Y254" s="212"/>
      <c r="Z254" s="218">
        <v>8490</v>
      </c>
      <c r="AA254" s="126"/>
      <c r="AB254" s="192">
        <v>-8490</v>
      </c>
    </row>
    <row r="255" spans="1:28" ht="13.5" thickBot="1" x14ac:dyDescent="0.25">
      <c r="A255" s="173"/>
      <c r="B255" s="41"/>
      <c r="C255" s="40"/>
      <c r="D255" s="38"/>
      <c r="E255" s="174"/>
      <c r="F255" s="175"/>
      <c r="G255" s="259"/>
      <c r="H255" s="263"/>
      <c r="I255" s="235"/>
      <c r="J255" s="235"/>
      <c r="K255" s="194"/>
      <c r="L255" s="207"/>
      <c r="M255" s="219"/>
      <c r="N255" s="220"/>
      <c r="O255" s="223"/>
      <c r="P255" s="220"/>
      <c r="Q255" s="223"/>
      <c r="R255" s="220"/>
      <c r="S255" s="223"/>
      <c r="T255" s="220"/>
      <c r="U255" s="223"/>
      <c r="V255" s="220"/>
      <c r="W255" s="223"/>
      <c r="X255" s="220"/>
      <c r="Y255" s="223"/>
      <c r="Z255" s="220"/>
      <c r="AA255" s="195"/>
      <c r="AB255" s="196"/>
    </row>
    <row r="256" spans="1:28" ht="18.75" x14ac:dyDescent="0.3">
      <c r="B256" s="14"/>
      <c r="F256" s="47"/>
      <c r="G256" s="99"/>
      <c r="H256" s="264"/>
      <c r="I256" s="264"/>
      <c r="J256" s="264"/>
      <c r="K256" s="123"/>
    </row>
    <row r="257" spans="1:11" x14ac:dyDescent="0.2">
      <c r="A257" s="9"/>
      <c r="G257" s="13"/>
      <c r="H257" s="13"/>
      <c r="I257" s="13"/>
      <c r="J257" s="13"/>
    </row>
    <row r="258" spans="1:11" x14ac:dyDescent="0.2">
      <c r="A258" s="21"/>
      <c r="B258" s="20"/>
      <c r="C258" s="20"/>
      <c r="D258" s="20"/>
      <c r="E258" s="20"/>
      <c r="F258" s="20"/>
      <c r="G258"/>
      <c r="H258" s="265"/>
      <c r="I258" s="265"/>
      <c r="J258" s="265"/>
      <c r="K258" s="128"/>
    </row>
    <row r="259" spans="1:11" x14ac:dyDescent="0.2">
      <c r="A259" s="21"/>
      <c r="B259" s="20"/>
      <c r="C259" s="20"/>
      <c r="D259" s="20"/>
      <c r="E259" s="20"/>
      <c r="F259" s="20"/>
    </row>
    <row r="260" spans="1:11" x14ac:dyDescent="0.2">
      <c r="A260" s="9"/>
    </row>
    <row r="261" spans="1:11" x14ac:dyDescent="0.2">
      <c r="A261" s="9"/>
      <c r="C261"/>
      <c r="D261"/>
      <c r="E261" s="45"/>
      <c r="F261"/>
    </row>
    <row r="262" spans="1:11" x14ac:dyDescent="0.2">
      <c r="C262"/>
      <c r="D262"/>
      <c r="E262" s="45"/>
      <c r="F262"/>
    </row>
    <row r="263" spans="1:11" x14ac:dyDescent="0.2">
      <c r="C263"/>
      <c r="D263"/>
      <c r="E263" s="45"/>
      <c r="F263"/>
    </row>
    <row r="264" spans="1:11" x14ac:dyDescent="0.2">
      <c r="B264"/>
      <c r="C264"/>
      <c r="D264"/>
      <c r="E264" s="45"/>
      <c r="F264"/>
    </row>
    <row r="265" spans="1:11" x14ac:dyDescent="0.2">
      <c r="A265"/>
    </row>
    <row r="266" spans="1:11" x14ac:dyDescent="0.2">
      <c r="A266"/>
    </row>
    <row r="267" spans="1:11" x14ac:dyDescent="0.2">
      <c r="A267"/>
    </row>
    <row r="268" spans="1:11" x14ac:dyDescent="0.2">
      <c r="A268"/>
    </row>
  </sheetData>
  <mergeCells count="11">
    <mergeCell ref="K7:L7"/>
    <mergeCell ref="O7:P7"/>
    <mergeCell ref="A6:G6"/>
    <mergeCell ref="K6:AB6"/>
    <mergeCell ref="Q7:R7"/>
    <mergeCell ref="S7:T7"/>
    <mergeCell ref="U7:V7"/>
    <mergeCell ref="W7:X7"/>
    <mergeCell ref="Y7:Z7"/>
    <mergeCell ref="AA7:AB7"/>
    <mergeCell ref="M7:N7"/>
  </mergeCells>
  <phoneticPr fontId="0" type="noConversion"/>
  <printOptions headings="1" gridLines="1"/>
  <pageMargins left="0.75" right="0.45" top="0.5" bottom="0.46" header="0.5" footer="0.5"/>
  <pageSetup scale="2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P140"/>
  <sheetViews>
    <sheetView tabSelected="1" zoomScaleNormal="100" zoomScaleSheetLayoutView="100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C72" sqref="C72"/>
    </sheetView>
  </sheetViews>
  <sheetFormatPr defaultColWidth="8.85546875" defaultRowHeight="12.75" x14ac:dyDescent="0.2"/>
  <cols>
    <col min="1" max="1" width="8.85546875" style="63"/>
    <col min="2" max="2" width="8.85546875" style="63" customWidth="1"/>
    <col min="3" max="3" width="50.28515625" style="63" customWidth="1"/>
    <col min="4" max="4" width="7.7109375" style="63" customWidth="1"/>
    <col min="5" max="5" width="5.42578125" style="2" customWidth="1"/>
    <col min="6" max="6" width="13.28515625" style="58" customWidth="1"/>
    <col min="7" max="7" width="14.7109375" style="63" customWidth="1"/>
    <col min="8" max="8" width="17.85546875" style="57" customWidth="1"/>
    <col min="9" max="11" width="14.140625" style="57" customWidth="1"/>
    <col min="12" max="12" width="18.28515625" style="98" customWidth="1"/>
    <col min="13" max="13" width="18.7109375" style="98" customWidth="1"/>
    <col min="14" max="14" width="16.85546875" style="70" customWidth="1"/>
    <col min="15" max="16384" width="8.85546875" style="63"/>
  </cols>
  <sheetData>
    <row r="1" spans="1:302" ht="15.75" x14ac:dyDescent="0.25">
      <c r="B1" s="15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  <c r="IW1" s="58"/>
      <c r="IX1" s="58"/>
      <c r="IY1" s="58"/>
      <c r="IZ1" s="58"/>
      <c r="JA1" s="58"/>
      <c r="JB1" s="58"/>
      <c r="JC1" s="58"/>
      <c r="JD1" s="58"/>
      <c r="JE1" s="58"/>
      <c r="JF1" s="58"/>
      <c r="JG1" s="58"/>
      <c r="JH1" s="58"/>
      <c r="JI1" s="58"/>
      <c r="JJ1" s="58"/>
      <c r="JK1" s="58"/>
      <c r="JL1" s="58"/>
      <c r="JM1" s="58"/>
      <c r="JN1" s="58"/>
      <c r="JO1" s="58"/>
      <c r="JP1" s="58"/>
      <c r="JQ1" s="58"/>
      <c r="JR1" s="58"/>
      <c r="JS1" s="58"/>
      <c r="JT1" s="58"/>
      <c r="JU1" s="58"/>
      <c r="JV1" s="58"/>
      <c r="JW1" s="58"/>
      <c r="JX1" s="58"/>
      <c r="JY1" s="58"/>
      <c r="JZ1" s="58"/>
      <c r="KA1" s="58"/>
      <c r="KB1" s="58"/>
      <c r="KC1" s="58"/>
      <c r="KD1" s="58"/>
      <c r="KE1" s="58"/>
      <c r="KF1" s="58"/>
      <c r="KG1" s="58"/>
      <c r="KH1" s="58"/>
      <c r="KI1" s="58"/>
      <c r="KJ1" s="58"/>
      <c r="KK1" s="58"/>
      <c r="KL1" s="58"/>
      <c r="KM1" s="58"/>
      <c r="KN1" s="58"/>
      <c r="KO1" s="58"/>
      <c r="KP1" s="58"/>
    </row>
    <row r="2" spans="1:302" ht="15.75" x14ac:dyDescent="0.25">
      <c r="B2" s="16" t="s">
        <v>526</v>
      </c>
      <c r="D2" s="20"/>
      <c r="F2" s="70"/>
      <c r="G2" s="71"/>
      <c r="H2" s="72"/>
      <c r="I2" s="72"/>
      <c r="J2" s="72"/>
      <c r="K2" s="72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</row>
    <row r="3" spans="1:302" x14ac:dyDescent="0.2">
      <c r="B3" s="63" t="s">
        <v>525</v>
      </c>
      <c r="D3" s="58"/>
      <c r="F3" s="70"/>
      <c r="G3" s="71"/>
      <c r="H3" s="72"/>
      <c r="I3" s="72"/>
      <c r="J3" s="72"/>
      <c r="K3" s="72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  <c r="IW3" s="58"/>
      <c r="IX3" s="58"/>
      <c r="IY3" s="58"/>
      <c r="IZ3" s="58"/>
      <c r="JA3" s="58"/>
      <c r="JB3" s="58"/>
      <c r="JC3" s="58"/>
      <c r="JD3" s="58"/>
      <c r="JE3" s="58"/>
      <c r="JF3" s="58"/>
      <c r="JG3" s="58"/>
      <c r="JH3" s="58"/>
      <c r="JI3" s="58"/>
      <c r="JJ3" s="58"/>
      <c r="JK3" s="58"/>
      <c r="JL3" s="58"/>
      <c r="JM3" s="58"/>
      <c r="JN3" s="58"/>
      <c r="JO3" s="58"/>
      <c r="JP3" s="58"/>
      <c r="JQ3" s="58"/>
      <c r="JR3" s="58"/>
      <c r="JS3" s="58"/>
      <c r="JT3" s="58"/>
      <c r="JU3" s="58"/>
      <c r="JV3" s="58"/>
      <c r="JW3" s="58"/>
      <c r="JX3" s="58"/>
      <c r="JY3" s="58"/>
      <c r="JZ3" s="58"/>
      <c r="KA3" s="58"/>
      <c r="KB3" s="58"/>
      <c r="KC3" s="58"/>
      <c r="KD3" s="58"/>
      <c r="KE3" s="58"/>
      <c r="KF3" s="58"/>
      <c r="KG3" s="58"/>
      <c r="KH3" s="58"/>
      <c r="KI3" s="58"/>
      <c r="KJ3" s="58"/>
      <c r="KK3" s="58"/>
      <c r="KL3" s="58"/>
      <c r="KM3" s="58"/>
      <c r="KN3" s="58"/>
      <c r="KO3" s="58"/>
      <c r="KP3" s="58"/>
    </row>
    <row r="4" spans="1:302" x14ac:dyDescent="0.2">
      <c r="D4" s="52"/>
      <c r="F4" s="70"/>
      <c r="G4" s="71"/>
      <c r="H4" s="72"/>
      <c r="I4" s="72"/>
      <c r="J4" s="72"/>
      <c r="K4" s="72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  <c r="IW4" s="58"/>
      <c r="IX4" s="58"/>
      <c r="IY4" s="58"/>
      <c r="IZ4" s="58"/>
      <c r="JA4" s="58"/>
      <c r="JB4" s="58"/>
      <c r="JC4" s="58"/>
      <c r="JD4" s="58"/>
      <c r="JE4" s="58"/>
      <c r="JF4" s="58"/>
      <c r="JG4" s="58"/>
      <c r="JH4" s="58"/>
      <c r="JI4" s="58"/>
      <c r="JJ4" s="58"/>
      <c r="JK4" s="58"/>
      <c r="JL4" s="58"/>
      <c r="JM4" s="58"/>
      <c r="JN4" s="58"/>
      <c r="JO4" s="58"/>
      <c r="JP4" s="58"/>
      <c r="JQ4" s="58"/>
      <c r="JR4" s="58"/>
      <c r="JS4" s="58"/>
      <c r="JT4" s="58"/>
      <c r="JU4" s="58"/>
      <c r="JV4" s="58"/>
      <c r="JW4" s="58"/>
      <c r="JX4" s="58"/>
      <c r="JY4" s="58"/>
      <c r="JZ4" s="58"/>
      <c r="KA4" s="58"/>
      <c r="KB4" s="58"/>
      <c r="KC4" s="58"/>
      <c r="KD4" s="58"/>
      <c r="KE4" s="58"/>
      <c r="KF4" s="58"/>
      <c r="KG4" s="58"/>
      <c r="KH4" s="58"/>
      <c r="KI4" s="58"/>
      <c r="KJ4" s="58"/>
      <c r="KK4" s="58"/>
      <c r="KL4" s="58"/>
      <c r="KM4" s="58"/>
      <c r="KN4" s="58"/>
      <c r="KO4" s="58"/>
      <c r="KP4" s="58"/>
    </row>
    <row r="5" spans="1:302" ht="13.5" thickBot="1" x14ac:dyDescent="0.25">
      <c r="B5" s="4" t="s">
        <v>539</v>
      </c>
      <c r="F5" s="70"/>
      <c r="G5" s="73"/>
      <c r="H5" s="74"/>
      <c r="I5" s="74"/>
      <c r="J5" s="74"/>
      <c r="K5" s="74"/>
      <c r="L5" s="124"/>
      <c r="M5" s="124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</row>
    <row r="6" spans="1:302" x14ac:dyDescent="0.2">
      <c r="B6" s="342" t="s">
        <v>428</v>
      </c>
      <c r="C6" s="343"/>
      <c r="D6" s="343"/>
      <c r="E6" s="343"/>
      <c r="F6" s="343"/>
      <c r="G6" s="343"/>
      <c r="H6" s="344"/>
      <c r="I6" s="282"/>
      <c r="J6" s="260"/>
      <c r="K6" s="283"/>
      <c r="L6" s="345" t="s">
        <v>429</v>
      </c>
      <c r="M6" s="346"/>
      <c r="N6" s="34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  <c r="IX6" s="58"/>
      <c r="IY6" s="58"/>
      <c r="IZ6" s="58"/>
      <c r="JA6" s="58"/>
      <c r="JB6" s="58"/>
      <c r="JC6" s="58"/>
      <c r="JD6" s="58"/>
      <c r="JE6" s="58"/>
      <c r="JF6" s="58"/>
      <c r="JG6" s="58"/>
      <c r="JH6" s="58"/>
      <c r="JI6" s="58"/>
      <c r="JJ6" s="58"/>
      <c r="JK6" s="58"/>
      <c r="JL6" s="58"/>
      <c r="JM6" s="58"/>
      <c r="JN6" s="58"/>
      <c r="JO6" s="58"/>
      <c r="JP6" s="58"/>
      <c r="JQ6" s="58"/>
      <c r="JR6" s="58"/>
      <c r="JS6" s="58"/>
      <c r="JT6" s="58"/>
      <c r="JU6" s="58"/>
      <c r="JV6" s="58"/>
      <c r="JW6" s="58"/>
      <c r="JX6" s="58"/>
      <c r="JY6" s="58"/>
      <c r="JZ6" s="58"/>
      <c r="KA6" s="58"/>
      <c r="KB6" s="58"/>
      <c r="KC6" s="58"/>
      <c r="KD6" s="58"/>
      <c r="KE6" s="58"/>
      <c r="KF6" s="58"/>
      <c r="KG6" s="58"/>
      <c r="KH6" s="58"/>
      <c r="KI6" s="58"/>
      <c r="KJ6" s="58"/>
      <c r="KK6" s="58"/>
      <c r="KL6" s="58"/>
      <c r="KM6" s="58"/>
      <c r="KN6" s="58"/>
      <c r="KO6" s="58"/>
      <c r="KP6" s="58"/>
    </row>
    <row r="7" spans="1:302" s="4" customFormat="1" ht="27" customHeight="1" x14ac:dyDescent="0.2">
      <c r="A7" s="323" t="s">
        <v>527</v>
      </c>
      <c r="B7" s="129" t="s">
        <v>47</v>
      </c>
      <c r="C7" s="130" t="s">
        <v>9</v>
      </c>
      <c r="D7" s="18" t="s">
        <v>0</v>
      </c>
      <c r="E7" s="18" t="s">
        <v>1</v>
      </c>
      <c r="F7" s="233" t="s">
        <v>2</v>
      </c>
      <c r="G7" s="234" t="s">
        <v>3</v>
      </c>
      <c r="H7" s="236" t="s">
        <v>15</v>
      </c>
      <c r="I7" s="231" t="s">
        <v>431</v>
      </c>
      <c r="J7" s="267" t="s">
        <v>432</v>
      </c>
      <c r="K7" s="266" t="s">
        <v>433</v>
      </c>
      <c r="L7" s="280" t="s">
        <v>536</v>
      </c>
      <c r="M7" s="281" t="s">
        <v>537</v>
      </c>
      <c r="N7" s="281" t="s">
        <v>538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</row>
    <row r="8" spans="1:302" s="58" customFormat="1" ht="13.5" thickBot="1" x14ac:dyDescent="0.25">
      <c r="B8" s="133" t="s">
        <v>171</v>
      </c>
      <c r="C8" s="23" t="s">
        <v>11</v>
      </c>
      <c r="D8" s="24"/>
      <c r="E8" s="22"/>
      <c r="F8" s="77"/>
      <c r="G8" s="78"/>
      <c r="H8" s="238"/>
      <c r="I8" s="286"/>
      <c r="J8" s="262"/>
      <c r="K8" s="287"/>
      <c r="L8" s="180"/>
      <c r="M8" s="208"/>
      <c r="N8" s="212"/>
    </row>
    <row r="9" spans="1:302" s="19" customFormat="1" x14ac:dyDescent="0.2">
      <c r="A9" s="58"/>
      <c r="B9" s="134" t="s">
        <v>10</v>
      </c>
      <c r="C9" s="32" t="s">
        <v>23</v>
      </c>
      <c r="D9" s="26">
        <v>1</v>
      </c>
      <c r="E9" s="64" t="s">
        <v>8</v>
      </c>
      <c r="F9" s="79">
        <v>5262.6</v>
      </c>
      <c r="G9" s="79">
        <f>F9</f>
        <v>5262.6</v>
      </c>
      <c r="H9" s="239"/>
      <c r="I9" s="286">
        <f t="shared" ref="I9:I20" si="0">AVERAGE(L9:N9)</f>
        <v>31523.666666666668</v>
      </c>
      <c r="J9" s="262">
        <f t="shared" ref="J9:J20" si="1">MIN(L9:N9)</f>
        <v>7571</v>
      </c>
      <c r="K9" s="287">
        <f t="shared" ref="K9:K20" si="2">MAX(L9:N9)</f>
        <v>55000</v>
      </c>
      <c r="L9" s="180">
        <v>7571</v>
      </c>
      <c r="M9" s="208">
        <v>32000</v>
      </c>
      <c r="N9" s="212">
        <v>55000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</row>
    <row r="10" spans="1:302" s="46" customFormat="1" ht="13.9" customHeight="1" x14ac:dyDescent="0.2">
      <c r="A10" s="58" t="s">
        <v>528</v>
      </c>
      <c r="B10" s="134" t="s">
        <v>22</v>
      </c>
      <c r="C10" s="32" t="s">
        <v>434</v>
      </c>
      <c r="D10" s="333">
        <v>7.5</v>
      </c>
      <c r="E10" s="64" t="s">
        <v>7</v>
      </c>
      <c r="F10" s="79">
        <v>31.33</v>
      </c>
      <c r="G10" s="79">
        <f>D10*F10</f>
        <v>234.97499999999999</v>
      </c>
      <c r="H10" s="240"/>
      <c r="I10" s="286">
        <f t="shared" si="0"/>
        <v>115</v>
      </c>
      <c r="J10" s="262">
        <f t="shared" si="1"/>
        <v>7.5</v>
      </c>
      <c r="K10" s="287">
        <f t="shared" si="2"/>
        <v>300</v>
      </c>
      <c r="L10" s="180">
        <v>37.5</v>
      </c>
      <c r="M10" s="208">
        <v>300</v>
      </c>
      <c r="N10" s="212">
        <v>7.5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  <c r="JJ10" s="58"/>
      <c r="JK10" s="58"/>
      <c r="JL10" s="58"/>
      <c r="JM10" s="58"/>
      <c r="JN10" s="58"/>
      <c r="JO10" s="58"/>
      <c r="JP10" s="58"/>
      <c r="JQ10" s="58"/>
      <c r="JR10" s="58"/>
      <c r="JS10" s="58"/>
      <c r="JT10" s="58"/>
      <c r="JU10" s="58"/>
      <c r="JV10" s="58"/>
      <c r="JW10" s="58"/>
      <c r="JX10" s="58"/>
      <c r="JY10" s="58"/>
      <c r="JZ10" s="58"/>
      <c r="KA10" s="58"/>
      <c r="KB10" s="58"/>
      <c r="KC10" s="58"/>
      <c r="KD10" s="58"/>
      <c r="KE10" s="58"/>
      <c r="KF10" s="58"/>
      <c r="KG10" s="58"/>
      <c r="KH10" s="58"/>
      <c r="KI10" s="58"/>
      <c r="KJ10" s="58"/>
      <c r="KK10" s="58"/>
      <c r="KL10" s="58"/>
      <c r="KM10" s="58"/>
      <c r="KN10" s="58"/>
      <c r="KO10" s="58"/>
      <c r="KP10" s="58"/>
    </row>
    <row r="11" spans="1:302" s="19" customFormat="1" ht="13.9" customHeight="1" x14ac:dyDescent="0.2">
      <c r="A11" s="58"/>
      <c r="B11" s="134" t="s">
        <v>21</v>
      </c>
      <c r="C11" s="32" t="s">
        <v>522</v>
      </c>
      <c r="D11" s="29">
        <v>3</v>
      </c>
      <c r="E11" s="64" t="s">
        <v>5</v>
      </c>
      <c r="F11" s="79">
        <v>626.5</v>
      </c>
      <c r="G11" s="79">
        <f>D11*F11</f>
        <v>1879.5</v>
      </c>
      <c r="H11" s="240"/>
      <c r="I11" s="286">
        <f t="shared" si="0"/>
        <v>3700</v>
      </c>
      <c r="J11" s="262">
        <f t="shared" si="1"/>
        <v>3000</v>
      </c>
      <c r="K11" s="287">
        <f t="shared" si="2"/>
        <v>4500</v>
      </c>
      <c r="L11" s="180">
        <v>4500</v>
      </c>
      <c r="M11" s="208">
        <v>3000</v>
      </c>
      <c r="N11" s="212">
        <v>3600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</row>
    <row r="12" spans="1:302" s="19" customFormat="1" ht="13.9" customHeight="1" x14ac:dyDescent="0.2">
      <c r="A12" s="58"/>
      <c r="B12" s="134" t="s">
        <v>20</v>
      </c>
      <c r="C12" s="32" t="s">
        <v>463</v>
      </c>
      <c r="D12" s="29">
        <v>3</v>
      </c>
      <c r="E12" s="64" t="s">
        <v>5</v>
      </c>
      <c r="F12" s="79">
        <v>626.5</v>
      </c>
      <c r="G12" s="79">
        <f>D12*F12</f>
        <v>1879.5</v>
      </c>
      <c r="H12" s="240"/>
      <c r="I12" s="286">
        <f t="shared" si="0"/>
        <v>1800</v>
      </c>
      <c r="J12" s="262">
        <f t="shared" si="1"/>
        <v>1500</v>
      </c>
      <c r="K12" s="287">
        <f t="shared" si="2"/>
        <v>2400</v>
      </c>
      <c r="L12" s="180">
        <v>1500</v>
      </c>
      <c r="M12" s="208">
        <v>2400</v>
      </c>
      <c r="N12" s="212">
        <v>1500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58"/>
      <c r="JO12" s="58"/>
      <c r="JP12" s="58"/>
      <c r="JQ12" s="58"/>
      <c r="JR12" s="58"/>
      <c r="JS12" s="58"/>
      <c r="JT12" s="58"/>
      <c r="JU12" s="58"/>
      <c r="JV12" s="58"/>
      <c r="JW12" s="58"/>
      <c r="JX12" s="58"/>
      <c r="JY12" s="58"/>
      <c r="JZ12" s="58"/>
      <c r="KA12" s="58"/>
      <c r="KB12" s="58"/>
      <c r="KC12" s="58"/>
      <c r="KD12" s="58"/>
      <c r="KE12" s="58"/>
      <c r="KF12" s="58"/>
      <c r="KG12" s="58"/>
      <c r="KH12" s="58"/>
      <c r="KI12" s="58"/>
      <c r="KJ12" s="58"/>
      <c r="KK12" s="58"/>
      <c r="KL12" s="58"/>
      <c r="KM12" s="58"/>
      <c r="KN12" s="58"/>
      <c r="KO12" s="58"/>
      <c r="KP12" s="58"/>
    </row>
    <row r="13" spans="1:302" s="19" customFormat="1" ht="13.9" customHeight="1" x14ac:dyDescent="0.2">
      <c r="A13" s="58" t="s">
        <v>528</v>
      </c>
      <c r="B13" s="134" t="s">
        <v>19</v>
      </c>
      <c r="C13" s="32" t="s">
        <v>435</v>
      </c>
      <c r="D13" s="29">
        <v>45</v>
      </c>
      <c r="E13" s="64" t="s">
        <v>4</v>
      </c>
      <c r="F13" s="79">
        <v>7.52</v>
      </c>
      <c r="G13" s="79">
        <f t="shared" ref="G13:G17" si="3">D13*F13</f>
        <v>338.4</v>
      </c>
      <c r="H13" s="240"/>
      <c r="I13" s="286">
        <f t="shared" si="0"/>
        <v>382.5</v>
      </c>
      <c r="J13" s="262">
        <f t="shared" si="1"/>
        <v>337.5</v>
      </c>
      <c r="K13" s="287">
        <f t="shared" si="2"/>
        <v>450</v>
      </c>
      <c r="L13" s="180">
        <v>337.5</v>
      </c>
      <c r="M13" s="208">
        <v>360</v>
      </c>
      <c r="N13" s="212">
        <v>450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8"/>
      <c r="JW13" s="58"/>
      <c r="JX13" s="58"/>
      <c r="JY13" s="58"/>
      <c r="JZ13" s="58"/>
      <c r="KA13" s="58"/>
      <c r="KB13" s="58"/>
      <c r="KC13" s="58"/>
      <c r="KD13" s="58"/>
      <c r="KE13" s="58"/>
      <c r="KF13" s="58"/>
      <c r="KG13" s="58"/>
      <c r="KH13" s="58"/>
      <c r="KI13" s="58"/>
      <c r="KJ13" s="58"/>
      <c r="KK13" s="58"/>
      <c r="KL13" s="58"/>
      <c r="KM13" s="58"/>
      <c r="KN13" s="58"/>
      <c r="KO13" s="58"/>
      <c r="KP13" s="58"/>
    </row>
    <row r="14" spans="1:302" s="19" customFormat="1" x14ac:dyDescent="0.2">
      <c r="A14" s="58"/>
      <c r="B14" s="134" t="s">
        <v>17</v>
      </c>
      <c r="C14" s="32" t="s">
        <v>436</v>
      </c>
      <c r="D14" s="26">
        <v>145</v>
      </c>
      <c r="E14" s="64" t="s">
        <v>6</v>
      </c>
      <c r="F14" s="88">
        <v>6.27</v>
      </c>
      <c r="G14" s="79">
        <f t="shared" si="3"/>
        <v>909.15</v>
      </c>
      <c r="H14" s="239"/>
      <c r="I14" s="286">
        <f t="shared" si="0"/>
        <v>1667.5</v>
      </c>
      <c r="J14" s="262">
        <f t="shared" si="1"/>
        <v>652.5</v>
      </c>
      <c r="K14" s="287">
        <f t="shared" si="2"/>
        <v>3625</v>
      </c>
      <c r="L14" s="180">
        <v>652.5</v>
      </c>
      <c r="M14" s="208">
        <v>725</v>
      </c>
      <c r="N14" s="212">
        <v>3625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  <c r="IW14" s="58"/>
      <c r="IX14" s="58"/>
      <c r="IY14" s="58"/>
      <c r="IZ14" s="58"/>
      <c r="JA14" s="58"/>
      <c r="JB14" s="58"/>
      <c r="JC14" s="58"/>
      <c r="JD14" s="58"/>
      <c r="JE14" s="58"/>
      <c r="JF14" s="58"/>
      <c r="JG14" s="58"/>
      <c r="JH14" s="58"/>
      <c r="JI14" s="58"/>
      <c r="JJ14" s="58"/>
      <c r="JK14" s="58"/>
      <c r="JL14" s="58"/>
      <c r="JM14" s="58"/>
      <c r="JN14" s="58"/>
      <c r="JO14" s="58"/>
      <c r="JP14" s="58"/>
      <c r="JQ14" s="58"/>
      <c r="JR14" s="58"/>
      <c r="JS14" s="58"/>
      <c r="JT14" s="58"/>
      <c r="JU14" s="58"/>
      <c r="JV14" s="58"/>
      <c r="JW14" s="58"/>
      <c r="JX14" s="58"/>
      <c r="JY14" s="58"/>
      <c r="JZ14" s="58"/>
      <c r="KA14" s="58"/>
      <c r="KB14" s="58"/>
      <c r="KC14" s="58"/>
      <c r="KD14" s="58"/>
      <c r="KE14" s="58"/>
      <c r="KF14" s="58"/>
      <c r="KG14" s="58"/>
      <c r="KH14" s="58"/>
      <c r="KI14" s="58"/>
      <c r="KJ14" s="58"/>
      <c r="KK14" s="58"/>
      <c r="KL14" s="58"/>
      <c r="KM14" s="58"/>
      <c r="KN14" s="58"/>
      <c r="KO14" s="58"/>
      <c r="KP14" s="58"/>
    </row>
    <row r="15" spans="1:302" s="19" customFormat="1" x14ac:dyDescent="0.2">
      <c r="A15" s="58"/>
      <c r="B15" s="134" t="s">
        <v>147</v>
      </c>
      <c r="C15" s="32" t="s">
        <v>523</v>
      </c>
      <c r="D15" s="26">
        <v>556</v>
      </c>
      <c r="E15" s="64" t="s">
        <v>6</v>
      </c>
      <c r="F15" s="88">
        <v>22.55</v>
      </c>
      <c r="G15" s="79">
        <f t="shared" si="3"/>
        <v>12537.800000000001</v>
      </c>
      <c r="H15" s="239"/>
      <c r="I15" s="286">
        <f t="shared" si="0"/>
        <v>8896</v>
      </c>
      <c r="J15" s="262">
        <f t="shared" si="1"/>
        <v>5560</v>
      </c>
      <c r="K15" s="287">
        <f t="shared" si="2"/>
        <v>12788</v>
      </c>
      <c r="L15" s="180">
        <v>12788</v>
      </c>
      <c r="M15" s="208">
        <v>8340</v>
      </c>
      <c r="N15" s="212">
        <v>5560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</row>
    <row r="16" spans="1:302" s="19" customFormat="1" x14ac:dyDescent="0.2">
      <c r="A16" s="58"/>
      <c r="B16" s="134" t="s">
        <v>123</v>
      </c>
      <c r="C16" s="32" t="s">
        <v>437</v>
      </c>
      <c r="D16" s="53">
        <v>6.5</v>
      </c>
      <c r="E16" s="64" t="s">
        <v>6</v>
      </c>
      <c r="F16" s="88">
        <v>90.22</v>
      </c>
      <c r="G16" s="79">
        <f t="shared" si="3"/>
        <v>586.42999999999995</v>
      </c>
      <c r="H16" s="239"/>
      <c r="I16" s="286">
        <f t="shared" si="0"/>
        <v>244.83333333333334</v>
      </c>
      <c r="J16" s="262">
        <f t="shared" si="1"/>
        <v>130</v>
      </c>
      <c r="K16" s="287">
        <f t="shared" si="2"/>
        <v>390</v>
      </c>
      <c r="L16" s="180">
        <v>214.5</v>
      </c>
      <c r="M16" s="208">
        <v>390</v>
      </c>
      <c r="N16" s="212">
        <v>130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</row>
    <row r="17" spans="1:302" s="19" customFormat="1" ht="13.9" customHeight="1" x14ac:dyDescent="0.2">
      <c r="A17" s="58" t="s">
        <v>529</v>
      </c>
      <c r="B17" s="134" t="s">
        <v>66</v>
      </c>
      <c r="C17" s="32" t="s">
        <v>438</v>
      </c>
      <c r="D17" s="30">
        <v>740</v>
      </c>
      <c r="E17" s="64" t="s">
        <v>4</v>
      </c>
      <c r="F17" s="79">
        <v>15.03</v>
      </c>
      <c r="G17" s="79">
        <f t="shared" si="3"/>
        <v>11122.199999999999</v>
      </c>
      <c r="H17" s="243"/>
      <c r="I17" s="286">
        <f t="shared" si="0"/>
        <v>5180</v>
      </c>
      <c r="J17" s="262">
        <f t="shared" si="1"/>
        <v>2960</v>
      </c>
      <c r="K17" s="287">
        <f t="shared" si="2"/>
        <v>7400</v>
      </c>
      <c r="L17" s="180">
        <v>2960</v>
      </c>
      <c r="M17" s="208">
        <v>5180</v>
      </c>
      <c r="N17" s="212">
        <v>7400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</row>
    <row r="18" spans="1:302" s="19" customFormat="1" ht="13.9" customHeight="1" x14ac:dyDescent="0.2">
      <c r="A18" s="58"/>
      <c r="B18" s="134" t="s">
        <v>67</v>
      </c>
      <c r="C18" s="32" t="s">
        <v>533</v>
      </c>
      <c r="D18" s="30">
        <v>195</v>
      </c>
      <c r="E18" s="64" t="s">
        <v>7</v>
      </c>
      <c r="F18" s="79">
        <v>15.03</v>
      </c>
      <c r="G18" s="79">
        <f>D18*F18</f>
        <v>2930.85</v>
      </c>
      <c r="H18" s="243"/>
      <c r="I18" s="286">
        <f t="shared" si="0"/>
        <v>4550</v>
      </c>
      <c r="J18" s="262">
        <f t="shared" si="1"/>
        <v>2925</v>
      </c>
      <c r="K18" s="287">
        <f t="shared" si="2"/>
        <v>6825</v>
      </c>
      <c r="L18" s="180">
        <v>2925</v>
      </c>
      <c r="M18" s="208">
        <v>6825</v>
      </c>
      <c r="N18" s="212">
        <v>3900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  <c r="IX18" s="58"/>
      <c r="IY18" s="58"/>
      <c r="IZ18" s="58"/>
      <c r="JA18" s="58"/>
      <c r="JB18" s="58"/>
      <c r="JC18" s="58"/>
      <c r="JD18" s="58"/>
      <c r="JE18" s="58"/>
      <c r="JF18" s="58"/>
      <c r="JG18" s="58"/>
      <c r="JH18" s="58"/>
      <c r="JI18" s="58"/>
      <c r="JJ18" s="58"/>
      <c r="JK18" s="58"/>
      <c r="JL18" s="58"/>
      <c r="JM18" s="58"/>
      <c r="JN18" s="58"/>
      <c r="JO18" s="58"/>
      <c r="JP18" s="58"/>
      <c r="JQ18" s="58"/>
      <c r="JR18" s="58"/>
      <c r="JS18" s="58"/>
      <c r="JT18" s="58"/>
      <c r="JU18" s="58"/>
      <c r="JV18" s="58"/>
      <c r="JW18" s="58"/>
      <c r="JX18" s="58"/>
      <c r="JY18" s="58"/>
      <c r="JZ18" s="58"/>
      <c r="KA18" s="58"/>
      <c r="KB18" s="58"/>
      <c r="KC18" s="58"/>
      <c r="KD18" s="58"/>
      <c r="KE18" s="58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58"/>
    </row>
    <row r="19" spans="1:302" s="19" customFormat="1" ht="13.9" customHeight="1" x14ac:dyDescent="0.2">
      <c r="A19" s="58"/>
      <c r="B19" s="134" t="s">
        <v>73</v>
      </c>
      <c r="C19" s="32" t="s">
        <v>534</v>
      </c>
      <c r="D19" s="30">
        <v>1</v>
      </c>
      <c r="E19" s="64" t="s">
        <v>8</v>
      </c>
      <c r="F19" s="79">
        <v>7518</v>
      </c>
      <c r="G19" s="79">
        <f>D19*F19</f>
        <v>7518</v>
      </c>
      <c r="H19" s="243"/>
      <c r="I19" s="286">
        <f t="shared" si="0"/>
        <v>7333.333333333333</v>
      </c>
      <c r="J19" s="262">
        <f t="shared" si="1"/>
        <v>2000</v>
      </c>
      <c r="K19" s="287">
        <f t="shared" si="2"/>
        <v>15000</v>
      </c>
      <c r="L19" s="180">
        <v>2000</v>
      </c>
      <c r="M19" s="208">
        <v>5000</v>
      </c>
      <c r="N19" s="212">
        <v>15000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  <c r="IX19" s="58"/>
      <c r="IY19" s="58"/>
      <c r="IZ19" s="58"/>
      <c r="JA19" s="58"/>
      <c r="JB19" s="58"/>
      <c r="JC19" s="58"/>
      <c r="JD19" s="58"/>
      <c r="JE19" s="58"/>
      <c r="JF19" s="58"/>
      <c r="JG19" s="58"/>
      <c r="JH19" s="58"/>
      <c r="JI19" s="58"/>
      <c r="JJ19" s="58"/>
      <c r="JK19" s="58"/>
      <c r="JL19" s="58"/>
      <c r="JM19" s="58"/>
      <c r="JN19" s="58"/>
      <c r="JO19" s="58"/>
      <c r="JP19" s="58"/>
      <c r="JQ19" s="58"/>
      <c r="JR19" s="58"/>
      <c r="JS19" s="58"/>
      <c r="JT19" s="58"/>
      <c r="JU19" s="58"/>
      <c r="JV19" s="58"/>
      <c r="JW19" s="58"/>
      <c r="JX19" s="58"/>
      <c r="JY19" s="58"/>
      <c r="JZ19" s="58"/>
      <c r="KA19" s="58"/>
      <c r="KB19" s="58"/>
      <c r="KC19" s="58"/>
      <c r="KD19" s="58"/>
      <c r="KE19" s="58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58"/>
    </row>
    <row r="20" spans="1:302" s="19" customFormat="1" ht="13.9" customHeight="1" x14ac:dyDescent="0.2">
      <c r="A20" s="58"/>
      <c r="B20" s="134" t="s">
        <v>74</v>
      </c>
      <c r="C20" s="32" t="s">
        <v>535</v>
      </c>
      <c r="D20" s="30">
        <v>16</v>
      </c>
      <c r="E20" s="64" t="s">
        <v>4</v>
      </c>
      <c r="F20" s="79">
        <v>12.53</v>
      </c>
      <c r="G20" s="79">
        <f>D20*F20</f>
        <v>200.48</v>
      </c>
      <c r="H20" s="243"/>
      <c r="I20" s="286">
        <f t="shared" si="0"/>
        <v>138.66666666666666</v>
      </c>
      <c r="J20" s="262">
        <f t="shared" si="1"/>
        <v>16</v>
      </c>
      <c r="K20" s="287">
        <f t="shared" si="2"/>
        <v>320</v>
      </c>
      <c r="L20" s="180">
        <v>80</v>
      </c>
      <c r="M20" s="208">
        <v>320</v>
      </c>
      <c r="N20" s="212">
        <v>16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  <c r="IX20" s="58"/>
      <c r="IY20" s="58"/>
      <c r="IZ20" s="58"/>
      <c r="JA20" s="58"/>
      <c r="JB20" s="58"/>
      <c r="JC20" s="58"/>
      <c r="JD20" s="58"/>
      <c r="JE20" s="58"/>
      <c r="JF20" s="58"/>
      <c r="JG20" s="58"/>
      <c r="JH20" s="58"/>
      <c r="JI20" s="58"/>
      <c r="JJ20" s="58"/>
      <c r="JK20" s="58"/>
      <c r="JL20" s="58"/>
      <c r="JM20" s="58"/>
      <c r="JN20" s="58"/>
      <c r="JO20" s="58"/>
      <c r="JP20" s="58"/>
      <c r="JQ20" s="58"/>
      <c r="JR20" s="58"/>
      <c r="JS20" s="58"/>
      <c r="JT20" s="58"/>
      <c r="JU20" s="58"/>
      <c r="JV20" s="58"/>
      <c r="JW20" s="58"/>
      <c r="JX20" s="58"/>
      <c r="JY20" s="58"/>
      <c r="JZ20" s="58"/>
      <c r="KA20" s="58"/>
      <c r="KB20" s="58"/>
      <c r="KC20" s="58"/>
      <c r="KD20" s="58"/>
      <c r="KE20" s="58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58"/>
    </row>
    <row r="21" spans="1:302" s="19" customFormat="1" ht="13.9" customHeight="1" x14ac:dyDescent="0.2">
      <c r="A21" s="58"/>
      <c r="B21" s="134"/>
      <c r="C21" s="55" t="s">
        <v>28</v>
      </c>
      <c r="D21" s="136"/>
      <c r="E21" s="55"/>
      <c r="F21" s="80"/>
      <c r="G21" s="81"/>
      <c r="H21" s="239">
        <f>SUM(G9:G20)</f>
        <v>45399.885000000002</v>
      </c>
      <c r="I21" s="286"/>
      <c r="J21" s="262"/>
      <c r="K21" s="287"/>
      <c r="L21" s="329">
        <f>SUM(L9:L20)</f>
        <v>35566</v>
      </c>
      <c r="M21" s="213">
        <f>SUM(M9:M20)</f>
        <v>64840</v>
      </c>
      <c r="N21" s="213">
        <f>SUM(N9:N20)</f>
        <v>96188.5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  <c r="IX21" s="58"/>
      <c r="IY21" s="58"/>
      <c r="IZ21" s="58"/>
      <c r="JA21" s="58"/>
      <c r="JB21" s="58"/>
      <c r="JC21" s="58"/>
      <c r="JD21" s="58"/>
      <c r="JE21" s="58"/>
      <c r="JF21" s="58"/>
      <c r="JG21" s="58"/>
      <c r="JH21" s="58"/>
      <c r="JI21" s="58"/>
      <c r="JJ21" s="58"/>
      <c r="JK21" s="58"/>
      <c r="JL21" s="58"/>
      <c r="JM21" s="58"/>
      <c r="JN21" s="58"/>
      <c r="JO21" s="58"/>
      <c r="JP21" s="58"/>
      <c r="JQ21" s="58"/>
      <c r="JR21" s="58"/>
      <c r="JS21" s="58"/>
      <c r="JT21" s="58"/>
      <c r="JU21" s="58"/>
      <c r="JV21" s="58"/>
      <c r="JW21" s="58"/>
      <c r="JX21" s="58"/>
      <c r="JY21" s="58"/>
      <c r="JZ21" s="58"/>
      <c r="KA21" s="58"/>
      <c r="KB21" s="58"/>
      <c r="KC21" s="58"/>
      <c r="KD21" s="58"/>
      <c r="KE21" s="58"/>
      <c r="KF21" s="58"/>
      <c r="KG21" s="58"/>
      <c r="KH21" s="58"/>
      <c r="KI21" s="58"/>
      <c r="KJ21" s="58"/>
      <c r="KK21" s="58"/>
      <c r="KL21" s="58"/>
      <c r="KM21" s="58"/>
      <c r="KN21" s="58"/>
      <c r="KO21" s="58"/>
      <c r="KP21" s="58"/>
    </row>
    <row r="22" spans="1:302" ht="13.9" customHeight="1" x14ac:dyDescent="0.2">
      <c r="B22" s="137"/>
      <c r="C22" s="55"/>
      <c r="D22" s="136"/>
      <c r="E22" s="55"/>
      <c r="F22" s="80"/>
      <c r="G22" s="81"/>
      <c r="H22" s="239"/>
      <c r="I22" s="286"/>
      <c r="J22" s="262"/>
      <c r="K22" s="287"/>
      <c r="L22" s="180"/>
      <c r="M22" s="208"/>
      <c r="N22" s="212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  <c r="IX22" s="58"/>
      <c r="IY22" s="58"/>
      <c r="IZ22" s="58"/>
      <c r="JA22" s="58"/>
      <c r="JB22" s="58"/>
      <c r="JC22" s="58"/>
      <c r="JD22" s="58"/>
      <c r="JE22" s="58"/>
      <c r="JF22" s="58"/>
      <c r="JG22" s="58"/>
      <c r="JH22" s="58"/>
      <c r="JI22" s="58"/>
      <c r="JJ22" s="58"/>
      <c r="JK22" s="58"/>
      <c r="JL22" s="58"/>
      <c r="JM22" s="58"/>
      <c r="JN22" s="58"/>
      <c r="JO22" s="58"/>
      <c r="JP22" s="58"/>
      <c r="JQ22" s="58"/>
      <c r="JR22" s="58"/>
      <c r="JS22" s="58"/>
      <c r="JT22" s="58"/>
      <c r="JU22" s="58"/>
      <c r="JV22" s="58"/>
      <c r="JW22" s="58"/>
      <c r="JX22" s="58"/>
      <c r="JY22" s="58"/>
      <c r="JZ22" s="58"/>
      <c r="KA22" s="58"/>
      <c r="KB22" s="58"/>
      <c r="KC22" s="58"/>
      <c r="KD22" s="58"/>
      <c r="KE22" s="58"/>
      <c r="KF22" s="58"/>
      <c r="KG22" s="58"/>
      <c r="KH22" s="58"/>
      <c r="KI22" s="58"/>
      <c r="KJ22" s="58"/>
      <c r="KK22" s="58"/>
      <c r="KL22" s="58"/>
      <c r="KM22" s="58"/>
      <c r="KN22" s="58"/>
      <c r="KO22" s="58"/>
      <c r="KP22" s="58"/>
    </row>
    <row r="23" spans="1:302" s="58" customFormat="1" ht="13.9" customHeight="1" thickBot="1" x14ac:dyDescent="0.25">
      <c r="B23" s="133" t="s">
        <v>172</v>
      </c>
      <c r="C23" s="23" t="s">
        <v>12</v>
      </c>
      <c r="D23" s="31"/>
      <c r="E23" s="31"/>
      <c r="F23" s="89"/>
      <c r="G23" s="89"/>
      <c r="H23" s="245"/>
      <c r="I23" s="286"/>
      <c r="J23" s="262"/>
      <c r="K23" s="287"/>
      <c r="L23" s="186"/>
      <c r="M23" s="208"/>
      <c r="N23" s="212"/>
    </row>
    <row r="24" spans="1:302" s="58" customFormat="1" ht="13.9" customHeight="1" x14ac:dyDescent="0.2">
      <c r="B24" s="134" t="s">
        <v>13</v>
      </c>
      <c r="C24" s="65" t="s">
        <v>439</v>
      </c>
      <c r="D24" s="142">
        <v>1</v>
      </c>
      <c r="E24" s="64" t="s">
        <v>8</v>
      </c>
      <c r="F24" s="81">
        <v>13783</v>
      </c>
      <c r="G24" s="79">
        <f>D24*F24</f>
        <v>13783</v>
      </c>
      <c r="H24" s="239"/>
      <c r="I24" s="286">
        <f t="shared" ref="I24:I29" si="4">AVERAGE(L24:N24)</f>
        <v>11000</v>
      </c>
      <c r="J24" s="262">
        <f t="shared" ref="J24:J29" si="5">MIN(L24:N24)</f>
        <v>3000</v>
      </c>
      <c r="K24" s="287">
        <f t="shared" ref="K24:K29" si="6">MAX(L24:N24)</f>
        <v>25000</v>
      </c>
      <c r="L24" s="180">
        <v>3000</v>
      </c>
      <c r="M24" s="208">
        <v>25000</v>
      </c>
      <c r="N24" s="212">
        <v>5000</v>
      </c>
    </row>
    <row r="25" spans="1:302" s="58" customFormat="1" ht="13.9" customHeight="1" x14ac:dyDescent="0.2">
      <c r="B25" s="134" t="s">
        <v>376</v>
      </c>
      <c r="C25" s="32" t="s">
        <v>440</v>
      </c>
      <c r="D25" s="298">
        <v>92.5</v>
      </c>
      <c r="E25" s="64" t="s">
        <v>7</v>
      </c>
      <c r="F25" s="81">
        <v>0</v>
      </c>
      <c r="G25" s="79">
        <f>D25*F25</f>
        <v>0</v>
      </c>
      <c r="H25" s="239"/>
      <c r="I25" s="286">
        <f t="shared" si="4"/>
        <v>1726.5</v>
      </c>
      <c r="J25" s="262">
        <f t="shared" si="5"/>
        <v>92</v>
      </c>
      <c r="K25" s="287">
        <f t="shared" si="6"/>
        <v>3700</v>
      </c>
      <c r="L25" s="187">
        <v>1387.5</v>
      </c>
      <c r="M25" s="208">
        <v>3700</v>
      </c>
      <c r="N25" s="212">
        <v>92</v>
      </c>
    </row>
    <row r="26" spans="1:302" s="58" customFormat="1" ht="13.9" customHeight="1" x14ac:dyDescent="0.2">
      <c r="B26" s="134" t="s">
        <v>24</v>
      </c>
      <c r="C26" s="32" t="s">
        <v>442</v>
      </c>
      <c r="D26" s="142">
        <v>135</v>
      </c>
      <c r="E26" s="64" t="s">
        <v>7</v>
      </c>
      <c r="F26" s="81">
        <v>0</v>
      </c>
      <c r="G26" s="79">
        <f t="shared" ref="G26:G29" si="7">D26*F26</f>
        <v>0</v>
      </c>
      <c r="H26" s="246"/>
      <c r="I26" s="286">
        <f t="shared" si="4"/>
        <v>5310</v>
      </c>
      <c r="J26" s="262">
        <f t="shared" si="5"/>
        <v>4050</v>
      </c>
      <c r="K26" s="287">
        <f t="shared" si="6"/>
        <v>6480</v>
      </c>
      <c r="L26" s="187">
        <v>4050</v>
      </c>
      <c r="M26" s="208">
        <v>6480</v>
      </c>
      <c r="N26" s="212">
        <v>5400</v>
      </c>
    </row>
    <row r="27" spans="1:302" s="58" customFormat="1" ht="13.9" customHeight="1" x14ac:dyDescent="0.2">
      <c r="B27" s="134" t="s">
        <v>63</v>
      </c>
      <c r="C27" s="32" t="s">
        <v>441</v>
      </c>
      <c r="D27" s="337">
        <v>131.5</v>
      </c>
      <c r="E27" s="64" t="s">
        <v>7</v>
      </c>
      <c r="F27" s="81">
        <v>0</v>
      </c>
      <c r="G27" s="79">
        <f t="shared" si="7"/>
        <v>0</v>
      </c>
      <c r="H27" s="239"/>
      <c r="I27" s="286">
        <f t="shared" si="4"/>
        <v>5961.333333333333</v>
      </c>
      <c r="J27" s="262">
        <f t="shared" si="5"/>
        <v>5260</v>
      </c>
      <c r="K27" s="287">
        <f t="shared" si="6"/>
        <v>6575</v>
      </c>
      <c r="L27" s="180">
        <v>5260</v>
      </c>
      <c r="M27" s="208">
        <v>6049</v>
      </c>
      <c r="N27" s="212">
        <v>6575</v>
      </c>
    </row>
    <row r="28" spans="1:302" s="58" customFormat="1" ht="13.9" customHeight="1" x14ac:dyDescent="0.2">
      <c r="B28" s="134" t="s">
        <v>75</v>
      </c>
      <c r="C28" s="32" t="s">
        <v>443</v>
      </c>
      <c r="D28" s="142">
        <v>8</v>
      </c>
      <c r="E28" s="64" t="s">
        <v>7</v>
      </c>
      <c r="F28" s="81">
        <v>0</v>
      </c>
      <c r="G28" s="79">
        <f t="shared" si="7"/>
        <v>0</v>
      </c>
      <c r="H28" s="239"/>
      <c r="I28" s="286">
        <f t="shared" si="4"/>
        <v>400</v>
      </c>
      <c r="J28" s="262">
        <f t="shared" si="5"/>
        <v>240</v>
      </c>
      <c r="K28" s="287">
        <f t="shared" si="6"/>
        <v>560</v>
      </c>
      <c r="L28" s="180">
        <v>240</v>
      </c>
      <c r="M28" s="208">
        <v>560</v>
      </c>
      <c r="N28" s="212">
        <v>400</v>
      </c>
    </row>
    <row r="29" spans="1:302" s="58" customFormat="1" ht="13.9" customHeight="1" x14ac:dyDescent="0.2">
      <c r="B29" s="134" t="s">
        <v>234</v>
      </c>
      <c r="C29" s="65" t="s">
        <v>444</v>
      </c>
      <c r="D29" s="142">
        <v>5</v>
      </c>
      <c r="E29" s="64" t="s">
        <v>7</v>
      </c>
      <c r="F29" s="81">
        <v>0</v>
      </c>
      <c r="G29" s="79">
        <f t="shared" si="7"/>
        <v>0</v>
      </c>
      <c r="H29" s="239"/>
      <c r="I29" s="286">
        <f t="shared" si="4"/>
        <v>210</v>
      </c>
      <c r="J29" s="262">
        <f t="shared" si="5"/>
        <v>130</v>
      </c>
      <c r="K29" s="287">
        <f t="shared" si="6"/>
        <v>250</v>
      </c>
      <c r="L29" s="180">
        <v>130</v>
      </c>
      <c r="M29" s="208">
        <v>250</v>
      </c>
      <c r="N29" s="212">
        <v>250</v>
      </c>
    </row>
    <row r="30" spans="1:302" ht="13.15" customHeight="1" x14ac:dyDescent="0.2">
      <c r="B30" s="134"/>
      <c r="C30" s="55" t="s">
        <v>29</v>
      </c>
      <c r="D30" s="136"/>
      <c r="E30" s="55"/>
      <c r="F30" s="80"/>
      <c r="G30" s="81"/>
      <c r="H30" s="239">
        <f>SUM(G24:G29)</f>
        <v>13783</v>
      </c>
      <c r="I30" s="286"/>
      <c r="J30" s="262"/>
      <c r="K30" s="287"/>
      <c r="L30" s="329">
        <f>SUM(L24:L29)</f>
        <v>14067.5</v>
      </c>
      <c r="M30" s="210">
        <f>SUM(M24:M29)</f>
        <v>42039</v>
      </c>
      <c r="N30" s="210">
        <f>SUM(N24:N29)</f>
        <v>17717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  <c r="IW30" s="58"/>
      <c r="IX30" s="58"/>
      <c r="IY30" s="58"/>
      <c r="IZ30" s="58"/>
      <c r="JA30" s="58"/>
      <c r="JB30" s="58"/>
      <c r="JC30" s="58"/>
      <c r="JD30" s="58"/>
      <c r="JE30" s="58"/>
      <c r="JF30" s="58"/>
      <c r="JG30" s="58"/>
      <c r="JH30" s="58"/>
      <c r="JI30" s="58"/>
      <c r="JJ30" s="58"/>
      <c r="JK30" s="58"/>
      <c r="JL30" s="58"/>
      <c r="JM30" s="58"/>
      <c r="JN30" s="58"/>
      <c r="JO30" s="58"/>
      <c r="JP30" s="58"/>
      <c r="JQ30" s="58"/>
      <c r="JR30" s="58"/>
      <c r="JS30" s="58"/>
      <c r="JT30" s="58"/>
      <c r="JU30" s="58"/>
      <c r="JV30" s="58"/>
      <c r="JW30" s="58"/>
      <c r="JX30" s="58"/>
      <c r="JY30" s="58"/>
      <c r="JZ30" s="58"/>
      <c r="KA30" s="58"/>
      <c r="KB30" s="58"/>
      <c r="KC30" s="58"/>
      <c r="KD30" s="58"/>
      <c r="KE30" s="58"/>
      <c r="KF30" s="58"/>
      <c r="KG30" s="58"/>
      <c r="KH30" s="58"/>
      <c r="KI30" s="58"/>
      <c r="KJ30" s="58"/>
      <c r="KK30" s="58"/>
      <c r="KL30" s="58"/>
      <c r="KM30" s="58"/>
      <c r="KN30" s="58"/>
      <c r="KO30" s="58"/>
      <c r="KP30" s="58"/>
    </row>
    <row r="31" spans="1:302" ht="14.25" customHeight="1" x14ac:dyDescent="0.2">
      <c r="B31" s="134"/>
      <c r="C31" s="55"/>
      <c r="D31" s="136"/>
      <c r="E31" s="55"/>
      <c r="F31" s="80"/>
      <c r="G31" s="81"/>
      <c r="H31" s="239"/>
      <c r="I31" s="286"/>
      <c r="J31" s="262"/>
      <c r="K31" s="287"/>
      <c r="L31" s="180"/>
      <c r="M31" s="208"/>
      <c r="N31" s="21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  <c r="IW31" s="58"/>
      <c r="IX31" s="58"/>
      <c r="IY31" s="58"/>
      <c r="IZ31" s="58"/>
      <c r="JA31" s="58"/>
      <c r="JB31" s="58"/>
      <c r="JC31" s="58"/>
      <c r="JD31" s="58"/>
      <c r="JE31" s="58"/>
      <c r="JF31" s="58"/>
      <c r="JG31" s="58"/>
      <c r="JH31" s="58"/>
      <c r="JI31" s="58"/>
      <c r="JJ31" s="58"/>
      <c r="JK31" s="58"/>
      <c r="JL31" s="58"/>
      <c r="JM31" s="58"/>
      <c r="JN31" s="58"/>
      <c r="JO31" s="58"/>
      <c r="JP31" s="58"/>
      <c r="JQ31" s="58"/>
      <c r="JR31" s="58"/>
      <c r="JS31" s="58"/>
      <c r="JT31" s="58"/>
      <c r="JU31" s="58"/>
      <c r="JV31" s="58"/>
      <c r="JW31" s="58"/>
      <c r="JX31" s="58"/>
      <c r="JY31" s="58"/>
      <c r="JZ31" s="58"/>
      <c r="KA31" s="58"/>
      <c r="KB31" s="58"/>
      <c r="KC31" s="58"/>
      <c r="KD31" s="58"/>
      <c r="KE31" s="58"/>
      <c r="KF31" s="58"/>
      <c r="KG31" s="58"/>
      <c r="KH31" s="58"/>
      <c r="KI31" s="58"/>
      <c r="KJ31" s="58"/>
      <c r="KK31" s="58"/>
      <c r="KL31" s="58"/>
      <c r="KM31" s="58"/>
      <c r="KN31" s="58"/>
      <c r="KO31" s="58"/>
      <c r="KP31" s="58"/>
    </row>
    <row r="32" spans="1:302" s="58" customFormat="1" ht="13.5" thickBot="1" x14ac:dyDescent="0.25">
      <c r="B32" s="133" t="s">
        <v>178</v>
      </c>
      <c r="C32" s="33" t="s">
        <v>445</v>
      </c>
      <c r="D32" s="24"/>
      <c r="E32" s="24"/>
      <c r="F32" s="78"/>
      <c r="G32" s="78"/>
      <c r="H32" s="247"/>
      <c r="I32" s="286"/>
      <c r="J32" s="262"/>
      <c r="K32" s="287"/>
      <c r="L32" s="183"/>
      <c r="M32" s="208"/>
      <c r="N32" s="212"/>
    </row>
    <row r="33" spans="2:302" s="58" customFormat="1" x14ac:dyDescent="0.2">
      <c r="B33" s="134" t="s">
        <v>132</v>
      </c>
      <c r="C33" s="32" t="s">
        <v>481</v>
      </c>
      <c r="D33" s="29">
        <v>194</v>
      </c>
      <c r="E33" s="64" t="s">
        <v>6</v>
      </c>
      <c r="F33" s="79">
        <v>100.62</v>
      </c>
      <c r="G33" s="79">
        <f>D33*F33</f>
        <v>19520.280000000002</v>
      </c>
      <c r="H33" s="243"/>
      <c r="I33" s="286">
        <f>AVERAGE(L33:N33)</f>
        <v>16942.666666666668</v>
      </c>
      <c r="J33" s="262">
        <f>MIN(L33:N33)</f>
        <v>15520</v>
      </c>
      <c r="K33" s="287">
        <f>MAX(L33:N33)</f>
        <v>19400</v>
      </c>
      <c r="L33" s="180">
        <v>15520</v>
      </c>
      <c r="M33" s="208">
        <v>15908</v>
      </c>
      <c r="N33" s="212">
        <v>19400</v>
      </c>
    </row>
    <row r="34" spans="2:302" s="58" customFormat="1" x14ac:dyDescent="0.2">
      <c r="B34" s="134" t="s">
        <v>133</v>
      </c>
      <c r="C34" s="32" t="s">
        <v>446</v>
      </c>
      <c r="D34" s="29">
        <v>39</v>
      </c>
      <c r="E34" s="64" t="s">
        <v>6</v>
      </c>
      <c r="F34" s="79">
        <v>7.52</v>
      </c>
      <c r="G34" s="79">
        <f t="shared" ref="G34:G44" si="8">D34*F34</f>
        <v>293.27999999999997</v>
      </c>
      <c r="H34" s="243"/>
      <c r="I34" s="286">
        <f>AVERAGE(L34:N34)</f>
        <v>897</v>
      </c>
      <c r="J34" s="262">
        <f>MIN(L34:N34)</f>
        <v>351</v>
      </c>
      <c r="K34" s="287">
        <f>MAX(L34:N34)</f>
        <v>1950</v>
      </c>
      <c r="L34" s="180">
        <v>351</v>
      </c>
      <c r="M34" s="212">
        <v>390</v>
      </c>
      <c r="N34" s="212">
        <v>1950</v>
      </c>
    </row>
    <row r="35" spans="2:302" s="58" customFormat="1" x14ac:dyDescent="0.2">
      <c r="B35" s="134" t="s">
        <v>464</v>
      </c>
      <c r="C35" s="32" t="s">
        <v>483</v>
      </c>
      <c r="D35" s="29">
        <v>1</v>
      </c>
      <c r="E35" s="64" t="s">
        <v>5</v>
      </c>
      <c r="F35" s="79">
        <v>313.25</v>
      </c>
      <c r="G35" s="79">
        <f>D35*F35</f>
        <v>313.25</v>
      </c>
      <c r="H35" s="243"/>
      <c r="I35" s="286">
        <f>AVERAGE(L35:N35)</f>
        <v>400</v>
      </c>
      <c r="J35" s="262">
        <f>MIN(L35:N35)</f>
        <v>200</v>
      </c>
      <c r="K35" s="287">
        <f>MAX(L35:N35)</f>
        <v>500</v>
      </c>
      <c r="L35" s="180">
        <v>200</v>
      </c>
      <c r="M35" s="212">
        <v>500</v>
      </c>
      <c r="N35" s="212">
        <v>500</v>
      </c>
    </row>
    <row r="36" spans="2:302" ht="13.15" customHeight="1" x14ac:dyDescent="0.2">
      <c r="B36" s="134"/>
      <c r="C36" s="55" t="s">
        <v>447</v>
      </c>
      <c r="D36" s="136"/>
      <c r="E36" s="55"/>
      <c r="F36" s="80"/>
      <c r="G36" s="81"/>
      <c r="H36" s="239">
        <f>SUM(G33:G35)</f>
        <v>20126.810000000001</v>
      </c>
      <c r="I36" s="286"/>
      <c r="J36" s="262"/>
      <c r="K36" s="287"/>
      <c r="L36" s="329">
        <f>SUM(L33:L35)</f>
        <v>16071</v>
      </c>
      <c r="M36" s="210">
        <f>SUM(M33:M35)</f>
        <v>16798</v>
      </c>
      <c r="N36" s="210">
        <f>SUM(N33:N35)</f>
        <v>21850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  <c r="IW36" s="58"/>
      <c r="IX36" s="58"/>
      <c r="IY36" s="58"/>
      <c r="IZ36" s="58"/>
      <c r="JA36" s="58"/>
      <c r="JB36" s="58"/>
      <c r="JC36" s="58"/>
      <c r="JD36" s="58"/>
      <c r="JE36" s="58"/>
      <c r="JF36" s="58"/>
      <c r="JG36" s="58"/>
      <c r="JH36" s="58"/>
      <c r="JI36" s="58"/>
      <c r="JJ36" s="58"/>
      <c r="JK36" s="58"/>
      <c r="JL36" s="58"/>
      <c r="JM36" s="58"/>
      <c r="JN36" s="58"/>
      <c r="JO36" s="58"/>
      <c r="JP36" s="58"/>
      <c r="JQ36" s="58"/>
      <c r="JR36" s="58"/>
      <c r="JS36" s="58"/>
      <c r="JT36" s="58"/>
      <c r="JU36" s="58"/>
      <c r="JV36" s="58"/>
      <c r="JW36" s="58"/>
      <c r="JX36" s="58"/>
      <c r="JY36" s="58"/>
      <c r="JZ36" s="58"/>
      <c r="KA36" s="58"/>
      <c r="KB36" s="58"/>
      <c r="KC36" s="58"/>
      <c r="KD36" s="58"/>
      <c r="KE36" s="58"/>
      <c r="KF36" s="58"/>
      <c r="KG36" s="58"/>
      <c r="KH36" s="58"/>
      <c r="KI36" s="58"/>
      <c r="KJ36" s="58"/>
      <c r="KK36" s="58"/>
      <c r="KL36" s="58"/>
      <c r="KM36" s="58"/>
      <c r="KN36" s="58"/>
      <c r="KO36" s="58"/>
      <c r="KP36" s="58"/>
    </row>
    <row r="37" spans="2:302" ht="13.15" customHeight="1" x14ac:dyDescent="0.2">
      <c r="B37" s="134"/>
      <c r="C37" s="55"/>
      <c r="D37" s="136"/>
      <c r="E37" s="55"/>
      <c r="F37" s="80"/>
      <c r="G37" s="81"/>
      <c r="H37" s="239"/>
      <c r="I37" s="286"/>
      <c r="J37" s="262"/>
      <c r="K37" s="287"/>
      <c r="L37" s="180"/>
      <c r="M37" s="210"/>
      <c r="N37" s="210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  <c r="IW37" s="58"/>
      <c r="IX37" s="58"/>
      <c r="IY37" s="58"/>
      <c r="IZ37" s="58"/>
      <c r="JA37" s="58"/>
      <c r="JB37" s="58"/>
      <c r="JC37" s="58"/>
      <c r="JD37" s="58"/>
      <c r="JE37" s="58"/>
      <c r="JF37" s="58"/>
      <c r="JG37" s="58"/>
      <c r="JH37" s="58"/>
      <c r="JI37" s="58"/>
      <c r="JJ37" s="58"/>
      <c r="JK37" s="58"/>
      <c r="JL37" s="58"/>
      <c r="JM37" s="58"/>
      <c r="JN37" s="58"/>
      <c r="JO37" s="58"/>
      <c r="JP37" s="58"/>
      <c r="JQ37" s="58"/>
      <c r="JR37" s="58"/>
      <c r="JS37" s="58"/>
      <c r="JT37" s="58"/>
      <c r="JU37" s="58"/>
      <c r="JV37" s="58"/>
      <c r="JW37" s="58"/>
      <c r="JX37" s="58"/>
      <c r="JY37" s="58"/>
      <c r="JZ37" s="58"/>
      <c r="KA37" s="58"/>
      <c r="KB37" s="58"/>
      <c r="KC37" s="58"/>
      <c r="KD37" s="58"/>
      <c r="KE37" s="58"/>
      <c r="KF37" s="58"/>
      <c r="KG37" s="58"/>
      <c r="KH37" s="58"/>
      <c r="KI37" s="58"/>
      <c r="KJ37" s="58"/>
      <c r="KK37" s="58"/>
      <c r="KL37" s="58"/>
      <c r="KM37" s="58"/>
      <c r="KN37" s="58"/>
      <c r="KO37" s="58"/>
      <c r="KP37" s="58"/>
    </row>
    <row r="38" spans="2:302" ht="13.15" customHeight="1" thickBot="1" x14ac:dyDescent="0.25">
      <c r="B38" s="133" t="s">
        <v>465</v>
      </c>
      <c r="C38" s="23" t="s">
        <v>469</v>
      </c>
      <c r="D38" s="302"/>
      <c r="E38" s="31"/>
      <c r="F38" s="303"/>
      <c r="G38" s="91"/>
      <c r="H38" s="238"/>
      <c r="I38" s="286"/>
      <c r="J38" s="262"/>
      <c r="K38" s="287"/>
      <c r="L38" s="180"/>
      <c r="M38" s="210"/>
      <c r="N38" s="210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  <c r="IX38" s="58"/>
      <c r="IY38" s="58"/>
      <c r="IZ38" s="58"/>
      <c r="JA38" s="58"/>
      <c r="JB38" s="58"/>
      <c r="JC38" s="58"/>
      <c r="JD38" s="58"/>
      <c r="JE38" s="58"/>
      <c r="JF38" s="58"/>
      <c r="JG38" s="58"/>
      <c r="JH38" s="58"/>
      <c r="JI38" s="58"/>
      <c r="JJ38" s="58"/>
      <c r="JK38" s="58"/>
      <c r="JL38" s="58"/>
      <c r="JM38" s="58"/>
      <c r="JN38" s="58"/>
      <c r="JO38" s="58"/>
      <c r="JP38" s="58"/>
      <c r="JQ38" s="58"/>
      <c r="JR38" s="58"/>
      <c r="JS38" s="58"/>
      <c r="JT38" s="58"/>
      <c r="JU38" s="58"/>
      <c r="JV38" s="58"/>
      <c r="JW38" s="58"/>
      <c r="JX38" s="58"/>
      <c r="JY38" s="58"/>
      <c r="JZ38" s="58"/>
      <c r="KA38" s="58"/>
      <c r="KB38" s="58"/>
      <c r="KC38" s="58"/>
      <c r="KD38" s="58"/>
      <c r="KE38" s="58"/>
      <c r="KF38" s="58"/>
      <c r="KG38" s="58"/>
      <c r="KH38" s="58"/>
      <c r="KI38" s="58"/>
      <c r="KJ38" s="58"/>
      <c r="KK38" s="58"/>
      <c r="KL38" s="58"/>
      <c r="KM38" s="58"/>
      <c r="KN38" s="58"/>
      <c r="KO38" s="58"/>
      <c r="KP38" s="58"/>
    </row>
    <row r="39" spans="2:302" ht="13.15" customHeight="1" x14ac:dyDescent="0.2">
      <c r="B39" s="134" t="s">
        <v>466</v>
      </c>
      <c r="C39" s="32" t="s">
        <v>470</v>
      </c>
      <c r="D39" s="333">
        <v>4.5</v>
      </c>
      <c r="E39" s="64" t="s">
        <v>6</v>
      </c>
      <c r="F39" s="79">
        <v>56.39</v>
      </c>
      <c r="G39" s="71">
        <f>D39*F39</f>
        <v>253.755</v>
      </c>
      <c r="H39" s="243"/>
      <c r="I39" s="286">
        <f>AVERAGE(L39:N39)</f>
        <v>397.5</v>
      </c>
      <c r="J39" s="262">
        <f>MIN(L39:N39)</f>
        <v>225</v>
      </c>
      <c r="K39" s="287">
        <f>MAX(L39:N39)</f>
        <v>540</v>
      </c>
      <c r="L39" s="180">
        <v>427.5</v>
      </c>
      <c r="M39" s="208">
        <v>540</v>
      </c>
      <c r="N39" s="208">
        <v>225</v>
      </c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  <c r="IX39" s="58"/>
      <c r="IY39" s="58"/>
      <c r="IZ39" s="58"/>
      <c r="JA39" s="58"/>
      <c r="JB39" s="58"/>
      <c r="JC39" s="58"/>
      <c r="JD39" s="58"/>
      <c r="JE39" s="58"/>
      <c r="JF39" s="58"/>
      <c r="JG39" s="58"/>
      <c r="JH39" s="58"/>
      <c r="JI39" s="58"/>
      <c r="JJ39" s="58"/>
      <c r="JK39" s="58"/>
      <c r="JL39" s="58"/>
      <c r="JM39" s="58"/>
      <c r="JN39" s="58"/>
      <c r="JO39" s="58"/>
      <c r="JP39" s="58"/>
      <c r="JQ39" s="58"/>
      <c r="JR39" s="58"/>
      <c r="JS39" s="58"/>
      <c r="JT39" s="58"/>
      <c r="JU39" s="58"/>
      <c r="JV39" s="58"/>
      <c r="JW39" s="58"/>
      <c r="JX39" s="58"/>
      <c r="JY39" s="58"/>
      <c r="JZ39" s="58"/>
      <c r="KA39" s="58"/>
      <c r="KB39" s="58"/>
      <c r="KC39" s="58"/>
      <c r="KD39" s="58"/>
      <c r="KE39" s="58"/>
      <c r="KF39" s="58"/>
      <c r="KG39" s="58"/>
      <c r="KH39" s="58"/>
      <c r="KI39" s="58"/>
      <c r="KJ39" s="58"/>
      <c r="KK39" s="58"/>
      <c r="KL39" s="58"/>
      <c r="KM39" s="58"/>
      <c r="KN39" s="58"/>
      <c r="KO39" s="58"/>
      <c r="KP39" s="58"/>
    </row>
    <row r="40" spans="2:302" ht="13.15" customHeight="1" x14ac:dyDescent="0.2">
      <c r="B40" s="134"/>
      <c r="C40" s="55" t="s">
        <v>518</v>
      </c>
      <c r="D40" s="136"/>
      <c r="E40" s="55"/>
      <c r="F40" s="80"/>
      <c r="G40" s="81"/>
      <c r="H40" s="239">
        <f>G39</f>
        <v>253.755</v>
      </c>
      <c r="I40" s="286"/>
      <c r="J40" s="262"/>
      <c r="K40" s="287"/>
      <c r="L40" s="329">
        <f>L39</f>
        <v>427.5</v>
      </c>
      <c r="M40" s="210">
        <f>M39</f>
        <v>540</v>
      </c>
      <c r="N40" s="210">
        <f>N39</f>
        <v>225</v>
      </c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8"/>
      <c r="JD40" s="58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</row>
    <row r="41" spans="2:302" s="58" customFormat="1" x14ac:dyDescent="0.2">
      <c r="B41" s="134"/>
      <c r="C41" s="32"/>
      <c r="D41" s="29"/>
      <c r="E41" s="64"/>
      <c r="F41" s="79"/>
      <c r="G41" s="79"/>
      <c r="H41" s="243"/>
      <c r="I41" s="286"/>
      <c r="J41" s="262"/>
      <c r="K41" s="287"/>
      <c r="L41" s="180"/>
      <c r="M41" s="212"/>
      <c r="N41" s="212"/>
    </row>
    <row r="42" spans="2:302" s="58" customFormat="1" ht="13.5" thickBot="1" x14ac:dyDescent="0.25">
      <c r="B42" s="133" t="s">
        <v>180</v>
      </c>
      <c r="C42" s="33" t="s">
        <v>35</v>
      </c>
      <c r="D42" s="24"/>
      <c r="E42" s="24"/>
      <c r="F42" s="78"/>
      <c r="G42" s="78"/>
      <c r="H42" s="247"/>
      <c r="I42" s="286"/>
      <c r="J42" s="262"/>
      <c r="K42" s="287"/>
      <c r="L42" s="183"/>
      <c r="M42" s="208"/>
      <c r="N42" s="212"/>
    </row>
    <row r="43" spans="2:302" s="58" customFormat="1" x14ac:dyDescent="0.2">
      <c r="B43" s="134" t="s">
        <v>14</v>
      </c>
      <c r="C43" s="32" t="s">
        <v>448</v>
      </c>
      <c r="D43" s="29">
        <v>351</v>
      </c>
      <c r="E43" s="64" t="s">
        <v>4</v>
      </c>
      <c r="F43" s="79">
        <v>74.52</v>
      </c>
      <c r="G43" s="79">
        <f t="shared" si="8"/>
        <v>26156.519999999997</v>
      </c>
      <c r="H43" s="243"/>
      <c r="I43" s="286">
        <f>AVERAGE(L43:N43)</f>
        <v>12870</v>
      </c>
      <c r="J43" s="262">
        <f>MIN(L43:N43)</f>
        <v>8775</v>
      </c>
      <c r="K43" s="287">
        <f>MAX(L43:N43)</f>
        <v>18252</v>
      </c>
      <c r="L43" s="180">
        <v>18252</v>
      </c>
      <c r="M43" s="208">
        <v>11583</v>
      </c>
      <c r="N43" s="212">
        <v>8775</v>
      </c>
    </row>
    <row r="44" spans="2:302" s="58" customFormat="1" x14ac:dyDescent="0.2">
      <c r="B44" s="134" t="s">
        <v>37</v>
      </c>
      <c r="C44" s="32" t="s">
        <v>262</v>
      </c>
      <c r="D44" s="29">
        <v>1</v>
      </c>
      <c r="E44" s="64" t="s">
        <v>5</v>
      </c>
      <c r="F44" s="79">
        <v>1253</v>
      </c>
      <c r="G44" s="79">
        <f t="shared" si="8"/>
        <v>1253</v>
      </c>
      <c r="H44" s="243"/>
      <c r="I44" s="286">
        <f>AVERAGE(L44:N44)</f>
        <v>1141.6666666666667</v>
      </c>
      <c r="J44" s="262">
        <f>MIN(L44:N44)</f>
        <v>425</v>
      </c>
      <c r="K44" s="287">
        <f>MAX(L44:N44)</f>
        <v>2000</v>
      </c>
      <c r="L44" s="180">
        <v>425</v>
      </c>
      <c r="M44" s="208">
        <v>2000</v>
      </c>
      <c r="N44" s="212">
        <v>1000</v>
      </c>
    </row>
    <row r="45" spans="2:302" ht="13.15" customHeight="1" x14ac:dyDescent="0.2">
      <c r="B45" s="134"/>
      <c r="C45" s="55" t="s">
        <v>36</v>
      </c>
      <c r="D45" s="136"/>
      <c r="E45" s="55"/>
      <c r="F45" s="80"/>
      <c r="G45" s="81"/>
      <c r="H45" s="239">
        <f>SUM(G43:G44)</f>
        <v>27409.519999999997</v>
      </c>
      <c r="I45" s="286"/>
      <c r="J45" s="262"/>
      <c r="K45" s="287"/>
      <c r="L45" s="331">
        <f>SUM(L43:L44)</f>
        <v>18677</v>
      </c>
      <c r="M45" s="210">
        <f>SUM(M43:M44)</f>
        <v>13583</v>
      </c>
      <c r="N45" s="210">
        <f>SUM(N43:N44)</f>
        <v>9775</v>
      </c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  <c r="IW45" s="58"/>
      <c r="IX45" s="58"/>
      <c r="IY45" s="58"/>
      <c r="IZ45" s="58"/>
      <c r="JA45" s="58"/>
      <c r="JB45" s="58"/>
      <c r="JC45" s="58"/>
      <c r="JD45" s="58"/>
      <c r="JE45" s="58"/>
      <c r="JF45" s="58"/>
      <c r="JG45" s="58"/>
      <c r="JH45" s="58"/>
      <c r="JI45" s="58"/>
      <c r="JJ45" s="58"/>
      <c r="JK45" s="58"/>
      <c r="JL45" s="58"/>
      <c r="JM45" s="58"/>
      <c r="JN45" s="58"/>
      <c r="JO45" s="58"/>
      <c r="JP45" s="58"/>
      <c r="JQ45" s="58"/>
      <c r="JR45" s="58"/>
      <c r="JS45" s="58"/>
      <c r="JT45" s="58"/>
      <c r="JU45" s="58"/>
      <c r="JV45" s="58"/>
      <c r="JW45" s="58"/>
      <c r="JX45" s="58"/>
      <c r="JY45" s="58"/>
      <c r="JZ45" s="58"/>
      <c r="KA45" s="58"/>
      <c r="KB45" s="58"/>
      <c r="KC45" s="58"/>
      <c r="KD45" s="58"/>
      <c r="KE45" s="58"/>
      <c r="KF45" s="58"/>
      <c r="KG45" s="58"/>
      <c r="KH45" s="58"/>
      <c r="KI45" s="58"/>
      <c r="KJ45" s="58"/>
      <c r="KK45" s="58"/>
      <c r="KL45" s="58"/>
      <c r="KM45" s="58"/>
      <c r="KN45" s="58"/>
      <c r="KO45" s="58"/>
      <c r="KP45" s="58"/>
    </row>
    <row r="46" spans="2:302" s="58" customFormat="1" x14ac:dyDescent="0.2">
      <c r="B46" s="134"/>
      <c r="C46" s="32"/>
      <c r="D46" s="29"/>
      <c r="E46" s="64"/>
      <c r="F46" s="79"/>
      <c r="G46" s="79"/>
      <c r="H46" s="240"/>
      <c r="I46" s="286"/>
      <c r="J46" s="262"/>
      <c r="K46" s="287"/>
      <c r="M46" s="208"/>
      <c r="N46" s="212"/>
    </row>
    <row r="47" spans="2:302" s="58" customFormat="1" ht="13.5" thickBot="1" x14ac:dyDescent="0.25">
      <c r="B47" s="133" t="s">
        <v>449</v>
      </c>
      <c r="C47" s="33" t="s">
        <v>450</v>
      </c>
      <c r="D47" s="24"/>
      <c r="E47" s="24"/>
      <c r="F47" s="78"/>
      <c r="G47" s="78"/>
      <c r="H47" s="247"/>
      <c r="I47" s="286"/>
      <c r="J47" s="262"/>
      <c r="K47" s="287"/>
      <c r="L47" s="183"/>
      <c r="M47" s="208"/>
      <c r="N47" s="212"/>
    </row>
    <row r="48" spans="2:302" s="58" customFormat="1" x14ac:dyDescent="0.2">
      <c r="B48" s="134" t="s">
        <v>451</v>
      </c>
      <c r="C48" s="32" t="s">
        <v>484</v>
      </c>
      <c r="D48" s="29">
        <v>6</v>
      </c>
      <c r="E48" s="64" t="s">
        <v>5</v>
      </c>
      <c r="F48" s="79">
        <v>501.2</v>
      </c>
      <c r="G48" s="79">
        <f t="shared" ref="G48:G52" si="9">D48*F48</f>
        <v>3007.2</v>
      </c>
      <c r="H48" s="240"/>
      <c r="I48" s="286">
        <f>AVERAGE(L48:N48)</f>
        <v>2200</v>
      </c>
      <c r="J48" s="262">
        <f>MIN(L48:N48)</f>
        <v>1800</v>
      </c>
      <c r="K48" s="287">
        <f>MAX(L48:N48)</f>
        <v>3000</v>
      </c>
      <c r="L48" s="180">
        <v>3000</v>
      </c>
      <c r="M48" s="208">
        <v>1800</v>
      </c>
      <c r="N48" s="212">
        <v>1800</v>
      </c>
    </row>
    <row r="49" spans="1:14" s="58" customFormat="1" x14ac:dyDescent="0.2">
      <c r="B49" s="134" t="s">
        <v>486</v>
      </c>
      <c r="C49" s="117" t="s">
        <v>485</v>
      </c>
      <c r="D49" s="29">
        <v>3</v>
      </c>
      <c r="E49" s="64" t="s">
        <v>5</v>
      </c>
      <c r="F49" s="79">
        <v>375.9</v>
      </c>
      <c r="G49" s="79">
        <f t="shared" si="9"/>
        <v>1127.6999999999998</v>
      </c>
      <c r="H49" s="240"/>
      <c r="I49" s="286">
        <f>AVERAGE(L49:N49)</f>
        <v>3010</v>
      </c>
      <c r="J49" s="262">
        <f>MIN(L49:N49)</f>
        <v>1500</v>
      </c>
      <c r="K49" s="287">
        <f>MAX(L49:N49)</f>
        <v>4500</v>
      </c>
      <c r="L49" s="180">
        <v>3030</v>
      </c>
      <c r="M49" s="208">
        <v>4500</v>
      </c>
      <c r="N49" s="212">
        <v>1500</v>
      </c>
    </row>
    <row r="50" spans="1:14" s="58" customFormat="1" x14ac:dyDescent="0.2">
      <c r="B50" s="134" t="s">
        <v>452</v>
      </c>
      <c r="C50" s="117" t="s">
        <v>487</v>
      </c>
      <c r="D50" s="29">
        <v>2</v>
      </c>
      <c r="E50" s="64" t="s">
        <v>5</v>
      </c>
      <c r="F50" s="79">
        <v>1002.4</v>
      </c>
      <c r="G50" s="79">
        <f t="shared" si="9"/>
        <v>2004.8</v>
      </c>
      <c r="H50" s="240"/>
      <c r="I50" s="286"/>
      <c r="J50" s="262"/>
      <c r="K50" s="287"/>
      <c r="L50" s="180">
        <v>1000</v>
      </c>
      <c r="M50" s="208">
        <v>1400</v>
      </c>
      <c r="N50" s="212">
        <v>1000</v>
      </c>
    </row>
    <row r="51" spans="1:14" s="58" customFormat="1" x14ac:dyDescent="0.2">
      <c r="B51" s="134" t="s">
        <v>479</v>
      </c>
      <c r="C51" s="117" t="s">
        <v>488</v>
      </c>
      <c r="D51" s="29">
        <v>5</v>
      </c>
      <c r="E51" s="64" t="s">
        <v>5</v>
      </c>
      <c r="F51" s="79">
        <v>1002.4</v>
      </c>
      <c r="G51" s="79">
        <f t="shared" si="9"/>
        <v>5012</v>
      </c>
      <c r="H51" s="240"/>
      <c r="I51" s="286"/>
      <c r="J51" s="262"/>
      <c r="K51" s="287"/>
      <c r="L51" s="180">
        <v>3000</v>
      </c>
      <c r="M51" s="208">
        <v>5000</v>
      </c>
      <c r="N51" s="212">
        <v>2500</v>
      </c>
    </row>
    <row r="52" spans="1:14" s="58" customFormat="1" x14ac:dyDescent="0.2">
      <c r="B52" s="134" t="s">
        <v>489</v>
      </c>
      <c r="C52" s="117" t="s">
        <v>490</v>
      </c>
      <c r="D52" s="29">
        <v>1</v>
      </c>
      <c r="E52" s="64" t="s">
        <v>8</v>
      </c>
      <c r="F52" s="79">
        <v>1002.4</v>
      </c>
      <c r="G52" s="79">
        <f t="shared" si="9"/>
        <v>1002.4</v>
      </c>
      <c r="H52" s="240"/>
      <c r="I52" s="286"/>
      <c r="J52" s="262"/>
      <c r="K52" s="287"/>
      <c r="L52" s="180">
        <v>250</v>
      </c>
      <c r="M52" s="208">
        <v>800</v>
      </c>
      <c r="N52" s="212">
        <v>500</v>
      </c>
    </row>
    <row r="53" spans="1:14" s="58" customFormat="1" x14ac:dyDescent="0.2">
      <c r="B53" s="134"/>
      <c r="C53" s="55" t="s">
        <v>453</v>
      </c>
      <c r="D53" s="65"/>
      <c r="E53" s="64"/>
      <c r="F53" s="81"/>
      <c r="G53" s="79"/>
      <c r="H53" s="239">
        <f>SUM(G48:G52)</f>
        <v>12154.1</v>
      </c>
      <c r="I53" s="286"/>
      <c r="J53" s="262"/>
      <c r="K53" s="287"/>
      <c r="L53" s="329">
        <f>SUM(L48:L52)</f>
        <v>10280</v>
      </c>
      <c r="M53" s="210">
        <f>SUM(M48:M52)</f>
        <v>13500</v>
      </c>
      <c r="N53" s="210">
        <f>SUM(N48:N52)</f>
        <v>7300</v>
      </c>
    </row>
    <row r="54" spans="1:14" s="58" customFormat="1" x14ac:dyDescent="0.2">
      <c r="B54" s="134"/>
      <c r="C54" s="55"/>
      <c r="D54" s="65"/>
      <c r="E54" s="64"/>
      <c r="F54" s="81"/>
      <c r="G54" s="79"/>
      <c r="H54" s="239"/>
      <c r="I54" s="286"/>
      <c r="J54" s="262"/>
      <c r="K54" s="287"/>
      <c r="L54" s="180"/>
      <c r="M54" s="208"/>
      <c r="N54" s="212"/>
    </row>
    <row r="55" spans="1:14" s="58" customFormat="1" ht="13.5" thickBot="1" x14ac:dyDescent="0.25">
      <c r="B55" s="133" t="s">
        <v>454</v>
      </c>
      <c r="C55" s="33" t="s">
        <v>455</v>
      </c>
      <c r="D55" s="24"/>
      <c r="E55" s="24"/>
      <c r="F55" s="78"/>
      <c r="G55" s="78"/>
      <c r="H55" s="247"/>
      <c r="I55" s="286"/>
      <c r="J55" s="262"/>
      <c r="K55" s="287"/>
      <c r="L55" s="183"/>
      <c r="M55" s="208"/>
      <c r="N55" s="212"/>
    </row>
    <row r="56" spans="1:14" s="58" customFormat="1" x14ac:dyDescent="0.2">
      <c r="B56" s="134" t="s">
        <v>491</v>
      </c>
      <c r="C56" s="32" t="s">
        <v>456</v>
      </c>
      <c r="D56" s="29">
        <v>1</v>
      </c>
      <c r="E56" s="64" t="s">
        <v>8</v>
      </c>
      <c r="F56" s="79">
        <v>53377.8</v>
      </c>
      <c r="G56" s="79">
        <f t="shared" ref="G56" si="10">D56*F56</f>
        <v>53377.8</v>
      </c>
      <c r="H56" s="240"/>
      <c r="I56" s="286">
        <f>AVERAGE(L56:N56)</f>
        <v>49973.333333333336</v>
      </c>
      <c r="J56" s="262">
        <f>MIN(L56:N56)</f>
        <v>34920</v>
      </c>
      <c r="K56" s="287">
        <f>MAX(L56:N56)</f>
        <v>60000</v>
      </c>
      <c r="L56" s="180">
        <v>34920</v>
      </c>
      <c r="M56" s="208">
        <v>55000</v>
      </c>
      <c r="N56" s="212">
        <v>60000</v>
      </c>
    </row>
    <row r="57" spans="1:14" s="58" customFormat="1" x14ac:dyDescent="0.2">
      <c r="B57" s="134"/>
      <c r="C57" s="55" t="s">
        <v>524</v>
      </c>
      <c r="D57" s="65"/>
      <c r="E57" s="64"/>
      <c r="F57" s="81"/>
      <c r="G57" s="79"/>
      <c r="H57" s="239">
        <f>G56</f>
        <v>53377.8</v>
      </c>
      <c r="I57" s="286"/>
      <c r="J57" s="262"/>
      <c r="K57" s="287"/>
      <c r="L57" s="329">
        <f>L56</f>
        <v>34920</v>
      </c>
      <c r="M57" s="210">
        <f>M56</f>
        <v>55000</v>
      </c>
      <c r="N57" s="210">
        <f>N56</f>
        <v>60000</v>
      </c>
    </row>
    <row r="58" spans="1:14" s="58" customFormat="1" x14ac:dyDescent="0.2">
      <c r="B58" s="137"/>
      <c r="C58" s="55"/>
      <c r="D58" s="65"/>
      <c r="E58" s="64"/>
      <c r="F58" s="81"/>
      <c r="G58" s="79"/>
      <c r="H58" s="239"/>
      <c r="I58" s="286"/>
      <c r="J58" s="262"/>
      <c r="K58" s="287"/>
      <c r="L58" s="180"/>
      <c r="M58" s="208"/>
      <c r="N58" s="212"/>
    </row>
    <row r="59" spans="1:14" s="58" customFormat="1" ht="13.5" thickBot="1" x14ac:dyDescent="0.25">
      <c r="B59" s="133" t="s">
        <v>457</v>
      </c>
      <c r="C59" s="33" t="s">
        <v>540</v>
      </c>
      <c r="D59" s="24"/>
      <c r="E59" s="24"/>
      <c r="F59" s="78"/>
      <c r="G59" s="78"/>
      <c r="H59" s="238"/>
      <c r="I59" s="286"/>
      <c r="J59" s="262"/>
      <c r="K59" s="287"/>
      <c r="L59" s="180"/>
      <c r="M59" s="208"/>
      <c r="N59" s="212"/>
    </row>
    <row r="60" spans="1:14" s="58" customFormat="1" x14ac:dyDescent="0.2">
      <c r="B60" s="134" t="s">
        <v>459</v>
      </c>
      <c r="C60" s="32" t="s">
        <v>492</v>
      </c>
      <c r="D60" s="30">
        <v>291</v>
      </c>
      <c r="E60" s="64" t="s">
        <v>7</v>
      </c>
      <c r="F60" s="79">
        <v>90.22</v>
      </c>
      <c r="G60" s="79">
        <f>D60*F60</f>
        <v>26254.02</v>
      </c>
      <c r="H60" s="241"/>
      <c r="I60" s="286">
        <f>AVERAGE(L60:N60)</f>
        <v>15398.75</v>
      </c>
      <c r="J60" s="262">
        <f>MIN(L60:N60)</f>
        <v>11858.25</v>
      </c>
      <c r="K60" s="287">
        <f>MAX(L60:N60)</f>
        <v>19788</v>
      </c>
      <c r="L60" s="183">
        <v>11858.25</v>
      </c>
      <c r="M60" s="216">
        <v>19788</v>
      </c>
      <c r="N60" s="212">
        <v>14550</v>
      </c>
    </row>
    <row r="61" spans="1:14" s="58" customFormat="1" x14ac:dyDescent="0.2">
      <c r="B61" s="134" t="s">
        <v>458</v>
      </c>
      <c r="C61" s="32" t="s">
        <v>493</v>
      </c>
      <c r="D61" s="30">
        <v>872</v>
      </c>
      <c r="E61" s="64" t="s">
        <v>6</v>
      </c>
      <c r="F61" s="79">
        <v>3.76</v>
      </c>
      <c r="G61" s="79">
        <f>D61*F61</f>
        <v>3278.72</v>
      </c>
      <c r="H61" s="246"/>
      <c r="I61" s="286">
        <f>AVERAGE(L61:N61)</f>
        <v>2761.3333333333335</v>
      </c>
      <c r="J61" s="262">
        <f>MIN(L61:N61)</f>
        <v>1744</v>
      </c>
      <c r="K61" s="287">
        <f>MAX(L61:N61)</f>
        <v>3924</v>
      </c>
      <c r="L61" s="187">
        <v>3924</v>
      </c>
      <c r="M61" s="216">
        <v>1744</v>
      </c>
      <c r="N61" s="212">
        <v>2616</v>
      </c>
    </row>
    <row r="62" spans="1:14" s="58" customFormat="1" x14ac:dyDescent="0.2">
      <c r="A62" s="58" t="s">
        <v>530</v>
      </c>
      <c r="B62" s="134" t="s">
        <v>494</v>
      </c>
      <c r="C62" s="32" t="s">
        <v>495</v>
      </c>
      <c r="D62" s="30">
        <v>9</v>
      </c>
      <c r="E62" s="64" t="s">
        <v>5</v>
      </c>
      <c r="F62" s="79">
        <v>15.04</v>
      </c>
      <c r="G62" s="79">
        <f>D62*F62</f>
        <v>135.35999999999999</v>
      </c>
      <c r="H62" s="246"/>
      <c r="I62" s="286">
        <f>AVERAGE(L62:N62)</f>
        <v>1578</v>
      </c>
      <c r="J62" s="262">
        <f>MIN(L62:N62)</f>
        <v>9</v>
      </c>
      <c r="K62" s="287">
        <f>MAX(L62:N62)</f>
        <v>4500</v>
      </c>
      <c r="L62" s="187">
        <v>225</v>
      </c>
      <c r="M62" s="216">
        <v>4500</v>
      </c>
      <c r="N62" s="212">
        <v>9</v>
      </c>
    </row>
    <row r="63" spans="1:14" s="58" customFormat="1" x14ac:dyDescent="0.2">
      <c r="B63" s="134"/>
      <c r="C63" s="55" t="s">
        <v>460</v>
      </c>
      <c r="D63" s="65"/>
      <c r="E63" s="64"/>
      <c r="F63" s="81"/>
      <c r="G63" s="79"/>
      <c r="H63" s="239">
        <f>SUM(G60:G62)</f>
        <v>29668.100000000002</v>
      </c>
      <c r="I63" s="286"/>
      <c r="J63" s="262"/>
      <c r="K63" s="287"/>
      <c r="L63" s="329">
        <f>SUM(L60:L62)</f>
        <v>16007.25</v>
      </c>
      <c r="M63" s="215">
        <f>SUM(M60:M62)</f>
        <v>26032</v>
      </c>
      <c r="N63" s="215">
        <f>SUM(N60:N62)</f>
        <v>17175</v>
      </c>
    </row>
    <row r="64" spans="1:14" s="58" customFormat="1" x14ac:dyDescent="0.2">
      <c r="B64" s="134"/>
      <c r="C64" s="55"/>
      <c r="D64" s="65"/>
      <c r="E64" s="64"/>
      <c r="F64" s="81"/>
      <c r="G64" s="79"/>
      <c r="H64" s="239"/>
      <c r="I64" s="286"/>
      <c r="J64" s="262"/>
      <c r="K64" s="287"/>
      <c r="L64" s="180"/>
      <c r="M64" s="215"/>
      <c r="N64" s="215"/>
    </row>
    <row r="65" spans="2:14" s="58" customFormat="1" ht="13.5" thickBot="1" x14ac:dyDescent="0.25">
      <c r="B65" s="133" t="s">
        <v>496</v>
      </c>
      <c r="C65" s="23" t="s">
        <v>497</v>
      </c>
      <c r="D65" s="24"/>
      <c r="E65" s="22"/>
      <c r="F65" s="91"/>
      <c r="G65" s="92"/>
      <c r="H65" s="238"/>
      <c r="I65" s="286"/>
      <c r="J65" s="262"/>
      <c r="K65" s="287"/>
      <c r="L65" s="180"/>
      <c r="M65" s="215"/>
      <c r="N65" s="215"/>
    </row>
    <row r="66" spans="2:14" s="58" customFormat="1" x14ac:dyDescent="0.2">
      <c r="B66" s="134" t="s">
        <v>498</v>
      </c>
      <c r="C66" s="117" t="s">
        <v>499</v>
      </c>
      <c r="D66" s="65">
        <v>982</v>
      </c>
      <c r="E66" s="64" t="s">
        <v>16</v>
      </c>
      <c r="F66" s="79">
        <v>15.04</v>
      </c>
      <c r="G66" s="79">
        <f>D66*F66</f>
        <v>14769.279999999999</v>
      </c>
      <c r="H66" s="239"/>
      <c r="I66" s="286">
        <f>AVERAGE(L66:N66)</f>
        <v>24550</v>
      </c>
      <c r="J66" s="262">
        <f>MIN(L66:N66)</f>
        <v>19640</v>
      </c>
      <c r="K66" s="287">
        <f>MAX(L66:N66)</f>
        <v>29460</v>
      </c>
      <c r="L66" s="180">
        <v>19640</v>
      </c>
      <c r="M66" s="216">
        <v>24550</v>
      </c>
      <c r="N66" s="216">
        <v>29460</v>
      </c>
    </row>
    <row r="67" spans="2:14" s="58" customFormat="1" x14ac:dyDescent="0.2">
      <c r="B67" s="134"/>
      <c r="C67" s="55" t="s">
        <v>505</v>
      </c>
      <c r="D67" s="65"/>
      <c r="E67" s="64"/>
      <c r="F67" s="81"/>
      <c r="G67" s="79"/>
      <c r="H67" s="239">
        <f>SUM(G66)</f>
        <v>14769.279999999999</v>
      </c>
      <c r="I67" s="286"/>
      <c r="J67" s="262"/>
      <c r="K67" s="287"/>
      <c r="L67" s="329">
        <f>SUM(L66)</f>
        <v>19640</v>
      </c>
      <c r="M67" s="215">
        <f>M66</f>
        <v>24550</v>
      </c>
      <c r="N67" s="215">
        <f>N66</f>
        <v>29460</v>
      </c>
    </row>
    <row r="68" spans="2:14" s="58" customFormat="1" x14ac:dyDescent="0.2">
      <c r="B68" s="134"/>
      <c r="C68" s="55"/>
      <c r="D68" s="65"/>
      <c r="E68" s="64"/>
      <c r="F68" s="81"/>
      <c r="G68" s="79"/>
      <c r="H68" s="239"/>
      <c r="I68" s="286"/>
      <c r="J68" s="262"/>
      <c r="K68" s="287"/>
      <c r="L68" s="180"/>
      <c r="M68" s="215"/>
      <c r="N68" s="215"/>
    </row>
    <row r="69" spans="2:14" s="58" customFormat="1" ht="13.5" thickBot="1" x14ac:dyDescent="0.25">
      <c r="B69" s="133" t="s">
        <v>500</v>
      </c>
      <c r="C69" s="23" t="s">
        <v>541</v>
      </c>
      <c r="D69" s="24"/>
      <c r="E69" s="22"/>
      <c r="F69" s="91"/>
      <c r="G69" s="92"/>
      <c r="H69" s="238"/>
      <c r="I69" s="286"/>
      <c r="J69" s="262"/>
      <c r="K69" s="287"/>
      <c r="L69" s="180"/>
      <c r="M69" s="215"/>
      <c r="N69" s="215"/>
    </row>
    <row r="70" spans="2:14" s="58" customFormat="1" x14ac:dyDescent="0.2">
      <c r="B70" s="304" t="s">
        <v>501</v>
      </c>
      <c r="C70" s="117" t="s">
        <v>502</v>
      </c>
      <c r="D70" s="65">
        <v>276</v>
      </c>
      <c r="E70" s="64" t="s">
        <v>16</v>
      </c>
      <c r="F70" s="79">
        <v>24.65</v>
      </c>
      <c r="G70" s="79">
        <f>D70*F70</f>
        <v>6803.4</v>
      </c>
      <c r="H70" s="239"/>
      <c r="I70" s="286">
        <f>AVERAGE(L70:N70)</f>
        <v>7774</v>
      </c>
      <c r="J70" s="262">
        <f>MIN(L70:N70)</f>
        <v>6900</v>
      </c>
      <c r="K70" s="287">
        <f>MAX(L70:N70)</f>
        <v>8280</v>
      </c>
      <c r="L70" s="180">
        <v>8142</v>
      </c>
      <c r="M70" s="216">
        <v>6900</v>
      </c>
      <c r="N70" s="216">
        <v>8280</v>
      </c>
    </row>
    <row r="71" spans="2:14" s="58" customFormat="1" x14ac:dyDescent="0.2">
      <c r="B71" s="304" t="s">
        <v>503</v>
      </c>
      <c r="C71" s="117" t="s">
        <v>493</v>
      </c>
      <c r="D71" s="65">
        <v>31</v>
      </c>
      <c r="E71" s="64" t="s">
        <v>6</v>
      </c>
      <c r="F71" s="79">
        <v>3.76</v>
      </c>
      <c r="G71" s="79">
        <f>D71*F71</f>
        <v>116.55999999999999</v>
      </c>
      <c r="H71" s="239"/>
      <c r="I71" s="286">
        <f>AVERAGE(L71:N71)</f>
        <v>82.666666666666671</v>
      </c>
      <c r="J71" s="262">
        <f>MIN(L71:N71)</f>
        <v>31</v>
      </c>
      <c r="K71" s="287">
        <f>MAX(L71:N71)</f>
        <v>155</v>
      </c>
      <c r="L71" s="180">
        <v>62</v>
      </c>
      <c r="M71" s="216">
        <v>155</v>
      </c>
      <c r="N71" s="216">
        <v>31</v>
      </c>
    </row>
    <row r="72" spans="2:14" s="58" customFormat="1" x14ac:dyDescent="0.2">
      <c r="B72" s="134"/>
      <c r="C72" s="55" t="s">
        <v>504</v>
      </c>
      <c r="D72" s="65"/>
      <c r="E72" s="64"/>
      <c r="F72" s="81"/>
      <c r="G72" s="79"/>
      <c r="H72" s="239">
        <f>SUM(G70:G71)</f>
        <v>6919.96</v>
      </c>
      <c r="I72" s="286"/>
      <c r="J72" s="262"/>
      <c r="K72" s="287"/>
      <c r="L72" s="329">
        <f>SUM(L70:L71)</f>
        <v>8204</v>
      </c>
      <c r="M72" s="215">
        <f>SUM(M70:M71)</f>
        <v>7055</v>
      </c>
      <c r="N72" s="215">
        <f>SUM(N70:N71)</f>
        <v>8311</v>
      </c>
    </row>
    <row r="73" spans="2:14" s="58" customFormat="1" x14ac:dyDescent="0.2">
      <c r="B73" s="134"/>
      <c r="C73" s="55"/>
      <c r="D73" s="65"/>
      <c r="E73" s="64"/>
      <c r="F73" s="81"/>
      <c r="G73" s="79"/>
      <c r="H73" s="248"/>
      <c r="I73" s="286"/>
      <c r="J73" s="262"/>
      <c r="K73" s="287"/>
      <c r="L73" s="184"/>
      <c r="M73" s="216"/>
      <c r="N73" s="212"/>
    </row>
    <row r="74" spans="2:14" s="58" customFormat="1" ht="13.5" thickBot="1" x14ac:dyDescent="0.25">
      <c r="B74" s="133" t="s">
        <v>183</v>
      </c>
      <c r="C74" s="33" t="s">
        <v>38</v>
      </c>
      <c r="D74" s="24"/>
      <c r="E74" s="24"/>
      <c r="F74" s="78"/>
      <c r="G74" s="78"/>
      <c r="H74" s="247"/>
      <c r="I74" s="286"/>
      <c r="J74" s="262"/>
      <c r="K74" s="287"/>
      <c r="L74" s="183"/>
      <c r="M74" s="208"/>
      <c r="N74" s="212"/>
    </row>
    <row r="75" spans="2:14" s="58" customFormat="1" x14ac:dyDescent="0.2">
      <c r="B75" s="134" t="s">
        <v>39</v>
      </c>
      <c r="C75" s="32" t="s">
        <v>135</v>
      </c>
      <c r="D75" s="30">
        <v>3</v>
      </c>
      <c r="E75" s="64" t="s">
        <v>7</v>
      </c>
      <c r="F75" s="79">
        <v>37.590000000000003</v>
      </c>
      <c r="G75" s="79">
        <f>D75*F75</f>
        <v>112.77000000000001</v>
      </c>
      <c r="H75" s="252"/>
      <c r="I75" s="286">
        <f>AVERAGE(L75:N75)</f>
        <v>150</v>
      </c>
      <c r="J75" s="262">
        <f>MIN(L75:N75)</f>
        <v>60</v>
      </c>
      <c r="K75" s="287">
        <f>MAX(L75:N75)</f>
        <v>240</v>
      </c>
      <c r="L75" s="183">
        <v>60</v>
      </c>
      <c r="M75" s="208">
        <v>240</v>
      </c>
      <c r="N75" s="212">
        <v>150</v>
      </c>
    </row>
    <row r="76" spans="2:14" s="58" customFormat="1" x14ac:dyDescent="0.2">
      <c r="B76" s="134" t="s">
        <v>40</v>
      </c>
      <c r="C76" s="32" t="s">
        <v>136</v>
      </c>
      <c r="D76" s="142">
        <v>2</v>
      </c>
      <c r="E76" s="64" t="s">
        <v>7</v>
      </c>
      <c r="F76" s="79">
        <v>62.65</v>
      </c>
      <c r="G76" s="79">
        <f>D76*F76</f>
        <v>125.3</v>
      </c>
      <c r="H76" s="252"/>
      <c r="I76" s="286">
        <f>AVERAGE(L76:N76)</f>
        <v>123.33333333333333</v>
      </c>
      <c r="J76" s="262">
        <f>MIN(L76:N76)</f>
        <v>70</v>
      </c>
      <c r="K76" s="287">
        <f>MAX(L76:N76)</f>
        <v>200</v>
      </c>
      <c r="L76" s="183">
        <v>70</v>
      </c>
      <c r="M76" s="208">
        <v>200</v>
      </c>
      <c r="N76" s="212">
        <v>100</v>
      </c>
    </row>
    <row r="77" spans="2:14" s="58" customFormat="1" x14ac:dyDescent="0.2">
      <c r="B77" s="134"/>
      <c r="C77" s="55" t="s">
        <v>41</v>
      </c>
      <c r="D77" s="65"/>
      <c r="E77" s="64"/>
      <c r="F77" s="81"/>
      <c r="G77" s="79"/>
      <c r="H77" s="239">
        <f>SUM(G75:G76)</f>
        <v>238.07</v>
      </c>
      <c r="I77" s="286"/>
      <c r="J77" s="262"/>
      <c r="K77" s="287"/>
      <c r="L77" s="329">
        <f>SUM(L75:L76)</f>
        <v>130</v>
      </c>
      <c r="M77" s="210">
        <f>SUM(M75:M76)</f>
        <v>440</v>
      </c>
      <c r="N77" s="210">
        <f>SUM(N75:N76)</f>
        <v>250</v>
      </c>
    </row>
    <row r="78" spans="2:14" s="58" customFormat="1" x14ac:dyDescent="0.2">
      <c r="B78" s="134"/>
      <c r="C78" s="55"/>
      <c r="D78" s="65"/>
      <c r="E78" s="64"/>
      <c r="F78" s="81"/>
      <c r="G78" s="79"/>
      <c r="H78" s="239"/>
      <c r="I78" s="286"/>
      <c r="J78" s="262"/>
      <c r="K78" s="287"/>
      <c r="L78" s="180"/>
      <c r="M78" s="210"/>
      <c r="N78" s="210"/>
    </row>
    <row r="79" spans="2:14" s="58" customFormat="1" ht="13.5" thickBot="1" x14ac:dyDescent="0.25">
      <c r="B79" s="133" t="s">
        <v>185</v>
      </c>
      <c r="C79" s="33" t="s">
        <v>45</v>
      </c>
      <c r="D79" s="24"/>
      <c r="E79" s="24"/>
      <c r="F79" s="78"/>
      <c r="G79" s="78"/>
      <c r="H79" s="247"/>
      <c r="I79" s="286"/>
      <c r="J79" s="262"/>
      <c r="K79" s="287"/>
      <c r="L79" s="183"/>
      <c r="M79" s="208"/>
      <c r="N79" s="212"/>
    </row>
    <row r="80" spans="2:14" s="58" customFormat="1" x14ac:dyDescent="0.2">
      <c r="B80" s="134" t="s">
        <v>255</v>
      </c>
      <c r="C80" s="32" t="s">
        <v>461</v>
      </c>
      <c r="D80" s="30">
        <v>30.5</v>
      </c>
      <c r="E80" s="64" t="s">
        <v>6</v>
      </c>
      <c r="F80" s="79">
        <v>10</v>
      </c>
      <c r="G80" s="79">
        <f>D80*F80</f>
        <v>305</v>
      </c>
      <c r="H80" s="252"/>
      <c r="I80" s="286">
        <f>AVERAGE(L80:N80)</f>
        <v>330.41666666666669</v>
      </c>
      <c r="J80" s="262">
        <f>MIN(L80:N80)</f>
        <v>76.25</v>
      </c>
      <c r="K80" s="287">
        <f>MAX(L80:N80)</f>
        <v>610</v>
      </c>
      <c r="L80" s="183">
        <v>76.25</v>
      </c>
      <c r="M80" s="208">
        <v>610</v>
      </c>
      <c r="N80" s="212">
        <v>305</v>
      </c>
    </row>
    <row r="81" spans="2:14" s="58" customFormat="1" x14ac:dyDescent="0.2">
      <c r="B81" s="134" t="s">
        <v>506</v>
      </c>
      <c r="C81" s="32" t="s">
        <v>507</v>
      </c>
      <c r="D81" s="30">
        <v>566</v>
      </c>
      <c r="E81" s="64" t="s">
        <v>6</v>
      </c>
      <c r="F81" s="79">
        <v>7.52</v>
      </c>
      <c r="G81" s="79">
        <f>D81*F81</f>
        <v>4256.32</v>
      </c>
      <c r="H81" s="252"/>
      <c r="I81" s="286">
        <f>AVERAGE(L81:N81)</f>
        <v>4471.4000000000005</v>
      </c>
      <c r="J81" s="262">
        <f>MIN(L82:N82)</f>
        <v>3868.45</v>
      </c>
      <c r="K81" s="287">
        <f>MAX(L81:N81)</f>
        <v>5660</v>
      </c>
      <c r="L81" s="183">
        <v>3792.2</v>
      </c>
      <c r="M81" s="208">
        <v>3962</v>
      </c>
      <c r="N81" s="212">
        <v>5660</v>
      </c>
    </row>
    <row r="82" spans="2:14" s="58" customFormat="1" x14ac:dyDescent="0.2">
      <c r="B82" s="134"/>
      <c r="C82" s="55" t="s">
        <v>46</v>
      </c>
      <c r="D82" s="65"/>
      <c r="E82" s="64"/>
      <c r="F82" s="81"/>
      <c r="G82" s="79"/>
      <c r="H82" s="239">
        <f>SUM(G80:G81)</f>
        <v>4561.32</v>
      </c>
      <c r="I82" s="286"/>
      <c r="J82" s="334"/>
      <c r="K82" s="287"/>
      <c r="L82" s="330">
        <f>SUM(L80:L81)</f>
        <v>3868.45</v>
      </c>
      <c r="M82" s="210">
        <f>SUM(M80:M81)</f>
        <v>4572</v>
      </c>
      <c r="N82" s="213">
        <f>SUM(N80:N81)</f>
        <v>5965</v>
      </c>
    </row>
    <row r="83" spans="2:14" s="58" customFormat="1" x14ac:dyDescent="0.2">
      <c r="B83" s="134"/>
      <c r="C83" s="32"/>
      <c r="D83" s="30"/>
      <c r="E83" s="64"/>
      <c r="F83" s="79"/>
      <c r="G83" s="79"/>
      <c r="H83" s="252"/>
      <c r="I83" s="286"/>
      <c r="J83" s="262"/>
      <c r="K83" s="287"/>
      <c r="L83" s="183"/>
      <c r="M83" s="208"/>
      <c r="N83" s="212"/>
    </row>
    <row r="84" spans="2:14" s="58" customFormat="1" ht="13.5" thickBot="1" x14ac:dyDescent="0.25">
      <c r="B84" s="133" t="s">
        <v>186</v>
      </c>
      <c r="C84" s="33" t="s">
        <v>508</v>
      </c>
      <c r="D84" s="24"/>
      <c r="E84" s="24"/>
      <c r="F84" s="78"/>
      <c r="G84" s="78"/>
      <c r="H84" s="247"/>
      <c r="I84" s="286"/>
      <c r="J84" s="262"/>
      <c r="K84" s="287"/>
      <c r="L84" s="183"/>
      <c r="M84" s="208"/>
      <c r="N84" s="212"/>
    </row>
    <row r="85" spans="2:14" s="58" customFormat="1" x14ac:dyDescent="0.2">
      <c r="B85" s="305" t="s">
        <v>163</v>
      </c>
      <c r="C85" s="306" t="s">
        <v>509</v>
      </c>
      <c r="D85" s="306">
        <v>172</v>
      </c>
      <c r="E85" s="306" t="s">
        <v>4</v>
      </c>
      <c r="F85" s="307">
        <v>50.12</v>
      </c>
      <c r="G85" s="308">
        <f>D85*F85</f>
        <v>8620.64</v>
      </c>
      <c r="H85" s="316"/>
      <c r="I85" s="286">
        <f>AVERAGE(L85:N85)</f>
        <v>7568</v>
      </c>
      <c r="J85" s="262">
        <f>MIN(L85:N85)</f>
        <v>4644</v>
      </c>
      <c r="K85" s="287">
        <f>MAX(L85:N85)</f>
        <v>11180</v>
      </c>
      <c r="L85" s="180">
        <v>4644</v>
      </c>
      <c r="M85" s="208">
        <v>6880</v>
      </c>
      <c r="N85" s="208">
        <v>11180</v>
      </c>
    </row>
    <row r="86" spans="2:14" s="58" customFormat="1" x14ac:dyDescent="0.2">
      <c r="B86" s="134"/>
      <c r="C86" s="55" t="s">
        <v>202</v>
      </c>
      <c r="D86" s="20"/>
      <c r="E86" s="20"/>
      <c r="F86" s="20"/>
      <c r="G86" s="20"/>
      <c r="H86" s="256">
        <f>G85</f>
        <v>8620.64</v>
      </c>
      <c r="I86" s="286"/>
      <c r="J86" s="262"/>
      <c r="K86" s="287"/>
      <c r="L86" s="329">
        <f>L85</f>
        <v>4644</v>
      </c>
      <c r="M86" s="210">
        <f>M85</f>
        <v>6880</v>
      </c>
      <c r="N86" s="210">
        <f>SUM(N85)</f>
        <v>11180</v>
      </c>
    </row>
    <row r="87" spans="2:14" s="58" customFormat="1" ht="13.5" thickBot="1" x14ac:dyDescent="0.25">
      <c r="B87" s="133" t="s">
        <v>472</v>
      </c>
      <c r="C87" s="23" t="s">
        <v>473</v>
      </c>
      <c r="D87" s="174"/>
      <c r="E87" s="174"/>
      <c r="F87" s="174"/>
      <c r="G87" s="174"/>
      <c r="H87" s="317"/>
      <c r="I87" s="286"/>
      <c r="J87" s="262"/>
      <c r="K87" s="287"/>
      <c r="L87" s="180"/>
      <c r="M87" s="210"/>
      <c r="N87" s="210"/>
    </row>
    <row r="88" spans="2:14" s="58" customFormat="1" x14ac:dyDescent="0.2">
      <c r="B88" s="134" t="s">
        <v>477</v>
      </c>
      <c r="C88" s="117" t="s">
        <v>482</v>
      </c>
      <c r="D88" s="20">
        <v>16.5</v>
      </c>
      <c r="E88" s="20" t="s">
        <v>4</v>
      </c>
      <c r="F88" s="79">
        <v>112.77</v>
      </c>
      <c r="G88" s="79">
        <f>D88*F88</f>
        <v>1860.7049999999999</v>
      </c>
      <c r="H88" s="318"/>
      <c r="I88" s="286">
        <f>AVERAGE(L88:N88)</f>
        <v>946</v>
      </c>
      <c r="J88" s="262">
        <f>MIN(L88:N88)</f>
        <v>693</v>
      </c>
      <c r="K88" s="287">
        <f>MAX(L88:N88)</f>
        <v>1155</v>
      </c>
      <c r="L88" s="180">
        <v>693</v>
      </c>
      <c r="M88" s="208">
        <v>990</v>
      </c>
      <c r="N88" s="208">
        <v>1155</v>
      </c>
    </row>
    <row r="89" spans="2:14" s="58" customFormat="1" x14ac:dyDescent="0.2">
      <c r="B89" s="134"/>
      <c r="C89" s="55" t="s">
        <v>510</v>
      </c>
      <c r="D89" s="20"/>
      <c r="E89" s="20"/>
      <c r="F89" s="20"/>
      <c r="G89" s="20"/>
      <c r="H89" s="256">
        <f>G88</f>
        <v>1860.7049999999999</v>
      </c>
      <c r="I89" s="286"/>
      <c r="J89" s="262"/>
      <c r="K89" s="287"/>
      <c r="L89" s="329">
        <f>L88</f>
        <v>693</v>
      </c>
      <c r="M89" s="210">
        <f>M88</f>
        <v>990</v>
      </c>
      <c r="N89" s="210">
        <f>N88</f>
        <v>1155</v>
      </c>
    </row>
    <row r="90" spans="2:14" s="58" customFormat="1" x14ac:dyDescent="0.2">
      <c r="B90" s="134"/>
      <c r="C90" s="117"/>
      <c r="D90" s="20"/>
      <c r="E90" s="20"/>
      <c r="F90" s="20"/>
      <c r="G90" s="20"/>
      <c r="H90" s="318"/>
      <c r="I90" s="286"/>
      <c r="J90" s="262"/>
      <c r="K90" s="287"/>
      <c r="L90" s="180"/>
      <c r="M90" s="210"/>
      <c r="N90" s="210"/>
    </row>
    <row r="91" spans="2:14" s="58" customFormat="1" ht="13.5" thickBot="1" x14ac:dyDescent="0.25">
      <c r="B91" s="133" t="s">
        <v>511</v>
      </c>
      <c r="C91" s="23" t="s">
        <v>512</v>
      </c>
      <c r="D91" s="174"/>
      <c r="E91" s="174"/>
      <c r="F91" s="174"/>
      <c r="G91" s="174"/>
      <c r="H91" s="317"/>
      <c r="I91" s="286"/>
      <c r="J91" s="262"/>
      <c r="K91" s="287"/>
      <c r="L91" s="180"/>
      <c r="M91" s="210"/>
      <c r="N91" s="210"/>
    </row>
    <row r="92" spans="2:14" s="58" customFormat="1" x14ac:dyDescent="0.2">
      <c r="B92" s="304" t="s">
        <v>513</v>
      </c>
      <c r="C92" s="117" t="s">
        <v>514</v>
      </c>
      <c r="D92" s="20">
        <v>1</v>
      </c>
      <c r="E92" s="20" t="s">
        <v>8</v>
      </c>
      <c r="F92" s="79">
        <v>2506</v>
      </c>
      <c r="G92" s="126">
        <f>D92*F92</f>
        <v>2506</v>
      </c>
      <c r="H92" s="318"/>
      <c r="I92" s="286">
        <f>AVERAGE(L92:N92)</f>
        <v>4500</v>
      </c>
      <c r="J92" s="262">
        <f>MIN(L92:N92)</f>
        <v>2500</v>
      </c>
      <c r="K92" s="287">
        <f>MAX(L92:N92)</f>
        <v>6000</v>
      </c>
      <c r="L92" s="180">
        <v>2500</v>
      </c>
      <c r="M92" s="208">
        <v>6000</v>
      </c>
      <c r="N92" s="208">
        <v>5000</v>
      </c>
    </row>
    <row r="93" spans="2:14" s="58" customFormat="1" x14ac:dyDescent="0.2">
      <c r="B93" s="304" t="s">
        <v>516</v>
      </c>
      <c r="C93" s="117" t="s">
        <v>517</v>
      </c>
      <c r="D93" s="20">
        <v>1</v>
      </c>
      <c r="E93" s="20" t="s">
        <v>8</v>
      </c>
      <c r="F93" s="79">
        <v>2506</v>
      </c>
      <c r="G93" s="126">
        <f>D93*F93</f>
        <v>2506</v>
      </c>
      <c r="H93" s="318"/>
      <c r="I93" s="286">
        <f>AVERAGE(L93:N93)</f>
        <v>5000</v>
      </c>
      <c r="J93" s="262">
        <f>MIN(L93:N93)</f>
        <v>4000</v>
      </c>
      <c r="K93" s="287">
        <f>MAX(L93:N93)</f>
        <v>6000</v>
      </c>
      <c r="L93" s="180">
        <v>4000</v>
      </c>
      <c r="M93" s="208">
        <v>6000</v>
      </c>
      <c r="N93" s="208">
        <v>5000</v>
      </c>
    </row>
    <row r="94" spans="2:14" s="58" customFormat="1" x14ac:dyDescent="0.2">
      <c r="B94" s="301"/>
      <c r="C94" s="55" t="s">
        <v>515</v>
      </c>
      <c r="D94" s="20"/>
      <c r="E94" s="20"/>
      <c r="F94" s="20"/>
      <c r="G94" s="20"/>
      <c r="H94" s="256">
        <f>SUM(G92:G93)</f>
        <v>5012</v>
      </c>
      <c r="I94" s="286"/>
      <c r="J94" s="262"/>
      <c r="K94" s="287"/>
      <c r="L94" s="329">
        <f>SUM(L92:L93)</f>
        <v>6500</v>
      </c>
      <c r="M94" s="210">
        <f>SUM(M92:M93)</f>
        <v>12000</v>
      </c>
      <c r="N94" s="210">
        <f>SUM(N92:N93)</f>
        <v>10000</v>
      </c>
    </row>
    <row r="95" spans="2:14" s="58" customFormat="1" ht="13.5" thickBot="1" x14ac:dyDescent="0.25">
      <c r="B95" s="134"/>
      <c r="C95" s="117"/>
      <c r="D95" s="20"/>
      <c r="E95" s="20"/>
      <c r="F95" s="20"/>
      <c r="G95" s="20"/>
      <c r="H95" s="318"/>
      <c r="I95" s="286"/>
      <c r="J95" s="262"/>
      <c r="K95" s="287"/>
      <c r="L95" s="180"/>
      <c r="M95" s="210"/>
      <c r="N95" s="210"/>
    </row>
    <row r="96" spans="2:14" ht="19.5" thickBot="1" x14ac:dyDescent="0.35">
      <c r="B96" s="309"/>
      <c r="C96" s="310" t="s">
        <v>480</v>
      </c>
      <c r="D96" s="311"/>
      <c r="E96" s="312"/>
      <c r="F96" s="313"/>
      <c r="G96" s="314"/>
      <c r="H96" s="315">
        <f>SUM(H8:H94)</f>
        <v>244154.94499999998</v>
      </c>
      <c r="I96" s="286"/>
      <c r="J96" s="262"/>
      <c r="K96" s="287"/>
      <c r="L96" s="295">
        <f>SUM(L21,L30,L36,L40,L45,L53,L57,L63,L67,L72,L77,L82,L86,L89,L94)</f>
        <v>189695.7</v>
      </c>
      <c r="M96" s="225">
        <f>SUM(M21,M30,M36,M40,M45,M53,M57,M63,M67,M72,M77,M82,M86,M89,M94)</f>
        <v>288819</v>
      </c>
      <c r="N96" s="336">
        <f>SUM(N21,N30,N36,N40,N45,N53,N57,N63,N67,N72,N77,N82,N86,N89,N94)</f>
        <v>296551.5</v>
      </c>
    </row>
    <row r="97" spans="1:302" s="58" customFormat="1" x14ac:dyDescent="0.2">
      <c r="B97" s="134"/>
      <c r="C97" s="55"/>
      <c r="D97" s="65"/>
      <c r="E97" s="64"/>
      <c r="F97" s="81"/>
      <c r="G97" s="79"/>
      <c r="H97" s="239"/>
      <c r="I97" s="286"/>
      <c r="J97" s="262"/>
      <c r="K97" s="287"/>
      <c r="L97" s="180"/>
      <c r="M97" s="210"/>
      <c r="N97" s="210"/>
    </row>
    <row r="98" spans="1:302" s="58" customFormat="1" ht="13.5" thickBot="1" x14ac:dyDescent="0.25">
      <c r="B98" s="134"/>
      <c r="C98" s="55"/>
      <c r="D98" s="65"/>
      <c r="E98" s="64"/>
      <c r="F98" s="81"/>
      <c r="G98" s="79"/>
      <c r="H98" s="239"/>
      <c r="I98" s="286"/>
      <c r="J98" s="262"/>
      <c r="K98" s="287"/>
      <c r="L98" s="180"/>
      <c r="M98" s="210"/>
      <c r="N98" s="210"/>
    </row>
    <row r="99" spans="1:302" s="58" customFormat="1" ht="13.5" thickBot="1" x14ac:dyDescent="0.25">
      <c r="B99" s="134"/>
      <c r="C99" s="300" t="s">
        <v>462</v>
      </c>
      <c r="D99" s="65"/>
      <c r="E99" s="64"/>
      <c r="F99" s="81"/>
      <c r="G99" s="79"/>
      <c r="H99" s="239"/>
      <c r="I99" s="286"/>
      <c r="J99" s="262"/>
      <c r="K99" s="287"/>
      <c r="L99" s="180"/>
      <c r="M99" s="210"/>
      <c r="N99" s="210"/>
    </row>
    <row r="100" spans="1:302" s="58" customFormat="1" x14ac:dyDescent="0.2">
      <c r="B100" s="134"/>
      <c r="C100" s="299"/>
      <c r="D100" s="65"/>
      <c r="E100" s="64"/>
      <c r="F100" s="81"/>
      <c r="G100" s="79"/>
      <c r="H100" s="239"/>
      <c r="I100" s="286"/>
      <c r="J100" s="262"/>
      <c r="K100" s="287"/>
      <c r="L100" s="180"/>
      <c r="M100" s="210"/>
      <c r="N100" s="210"/>
    </row>
    <row r="101" spans="1:302" s="58" customFormat="1" ht="13.5" thickBot="1" x14ac:dyDescent="0.25">
      <c r="B101" s="133" t="s">
        <v>171</v>
      </c>
      <c r="C101" s="23" t="s">
        <v>11</v>
      </c>
      <c r="D101" s="24"/>
      <c r="E101" s="22"/>
      <c r="F101" s="77"/>
      <c r="G101" s="78"/>
      <c r="H101" s="238"/>
      <c r="I101" s="286"/>
      <c r="J101" s="262"/>
      <c r="K101" s="287"/>
      <c r="L101" s="180"/>
      <c r="M101" s="208"/>
      <c r="N101" s="212"/>
    </row>
    <row r="102" spans="1:302" s="19" customFormat="1" ht="13.9" customHeight="1" x14ac:dyDescent="0.2">
      <c r="A102" s="58"/>
      <c r="B102" s="134" t="s">
        <v>22</v>
      </c>
      <c r="C102" s="32" t="s">
        <v>275</v>
      </c>
      <c r="D102" s="333">
        <v>16.5</v>
      </c>
      <c r="E102" s="64" t="s">
        <v>7</v>
      </c>
      <c r="F102" s="79">
        <v>40.1</v>
      </c>
      <c r="G102" s="79">
        <f t="shared" ref="G102" si="11">D102*F102</f>
        <v>661.65</v>
      </c>
      <c r="H102" s="240"/>
      <c r="I102" s="286">
        <f>AVERAGE(L102:N102)</f>
        <v>651.75</v>
      </c>
      <c r="J102" s="262">
        <f>MIN(L102:N102)</f>
        <v>16.5</v>
      </c>
      <c r="K102" s="287">
        <f>MAX(L102:N102)</f>
        <v>1443.75</v>
      </c>
      <c r="L102" s="180">
        <v>1443.75</v>
      </c>
      <c r="M102" s="208">
        <v>495</v>
      </c>
      <c r="N102" s="212">
        <v>16.5</v>
      </c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  <c r="IT102" s="58"/>
      <c r="IU102" s="58"/>
      <c r="IV102" s="58"/>
      <c r="IW102" s="58"/>
      <c r="IX102" s="58"/>
      <c r="IY102" s="58"/>
      <c r="IZ102" s="58"/>
      <c r="JA102" s="58"/>
      <c r="JB102" s="58"/>
      <c r="JC102" s="58"/>
      <c r="JD102" s="58"/>
      <c r="JE102" s="58"/>
      <c r="JF102" s="58"/>
      <c r="JG102" s="58"/>
      <c r="JH102" s="58"/>
      <c r="JI102" s="58"/>
      <c r="JJ102" s="58"/>
      <c r="JK102" s="58"/>
      <c r="JL102" s="58"/>
      <c r="JM102" s="58"/>
      <c r="JN102" s="58"/>
      <c r="JO102" s="58"/>
      <c r="JP102" s="58"/>
      <c r="JQ102" s="58"/>
      <c r="JR102" s="58"/>
      <c r="JS102" s="58"/>
      <c r="JT102" s="58"/>
      <c r="JU102" s="58"/>
      <c r="JV102" s="58"/>
      <c r="JW102" s="58"/>
      <c r="JX102" s="58"/>
      <c r="JY102" s="58"/>
      <c r="JZ102" s="58"/>
      <c r="KA102" s="58"/>
      <c r="KB102" s="58"/>
      <c r="KC102" s="58"/>
      <c r="KD102" s="58"/>
      <c r="KE102" s="58"/>
      <c r="KF102" s="58"/>
      <c r="KG102" s="58"/>
      <c r="KH102" s="58"/>
      <c r="KI102" s="58"/>
      <c r="KJ102" s="58"/>
      <c r="KK102" s="58"/>
      <c r="KL102" s="58"/>
      <c r="KM102" s="58"/>
      <c r="KN102" s="58"/>
      <c r="KO102" s="58"/>
      <c r="KP102" s="58"/>
    </row>
    <row r="103" spans="1:302" s="19" customFormat="1" ht="13.9" customHeight="1" x14ac:dyDescent="0.2">
      <c r="A103" s="58"/>
      <c r="B103" s="134"/>
      <c r="C103" s="55" t="s">
        <v>28</v>
      </c>
      <c r="D103" s="29"/>
      <c r="E103" s="64"/>
      <c r="F103" s="79"/>
      <c r="G103" s="79"/>
      <c r="H103" s="239">
        <f>G102</f>
        <v>661.65</v>
      </c>
      <c r="I103" s="286"/>
      <c r="J103" s="262"/>
      <c r="K103" s="287"/>
      <c r="L103" s="329">
        <f>L102</f>
        <v>1443.75</v>
      </c>
      <c r="M103" s="210">
        <f>M102</f>
        <v>495</v>
      </c>
      <c r="N103" s="213">
        <f>N102</f>
        <v>16.5</v>
      </c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  <c r="IT103" s="58"/>
      <c r="IU103" s="58"/>
      <c r="IV103" s="58"/>
      <c r="IW103" s="58"/>
      <c r="IX103" s="58"/>
      <c r="IY103" s="58"/>
      <c r="IZ103" s="58"/>
      <c r="JA103" s="58"/>
      <c r="JB103" s="58"/>
      <c r="JC103" s="58"/>
      <c r="JD103" s="58"/>
      <c r="JE103" s="58"/>
      <c r="JF103" s="58"/>
      <c r="JG103" s="58"/>
      <c r="JH103" s="58"/>
      <c r="JI103" s="58"/>
      <c r="JJ103" s="58"/>
      <c r="JK103" s="58"/>
      <c r="JL103" s="58"/>
      <c r="JM103" s="58"/>
      <c r="JN103" s="58"/>
      <c r="JO103" s="58"/>
      <c r="JP103" s="58"/>
      <c r="JQ103" s="58"/>
      <c r="JR103" s="58"/>
      <c r="JS103" s="58"/>
      <c r="JT103" s="58"/>
      <c r="JU103" s="58"/>
      <c r="JV103" s="58"/>
      <c r="JW103" s="58"/>
      <c r="JX103" s="58"/>
      <c r="JY103" s="58"/>
      <c r="JZ103" s="58"/>
      <c r="KA103" s="58"/>
      <c r="KB103" s="58"/>
      <c r="KC103" s="58"/>
      <c r="KD103" s="58"/>
      <c r="KE103" s="58"/>
      <c r="KF103" s="58"/>
      <c r="KG103" s="58"/>
      <c r="KH103" s="58"/>
      <c r="KI103" s="58"/>
      <c r="KJ103" s="58"/>
      <c r="KK103" s="58"/>
      <c r="KL103" s="58"/>
      <c r="KM103" s="58"/>
      <c r="KN103" s="58"/>
      <c r="KO103" s="58"/>
      <c r="KP103" s="58"/>
    </row>
    <row r="104" spans="1:302" s="58" customFormat="1" ht="13.5" thickBot="1" x14ac:dyDescent="0.25">
      <c r="B104" s="133" t="s">
        <v>465</v>
      </c>
      <c r="C104" s="23" t="s">
        <v>469</v>
      </c>
      <c r="D104" s="24"/>
      <c r="E104" s="22"/>
      <c r="F104" s="77"/>
      <c r="G104" s="78"/>
      <c r="H104" s="238"/>
      <c r="I104" s="286"/>
      <c r="J104" s="262"/>
      <c r="K104" s="287"/>
      <c r="L104" s="180"/>
      <c r="M104" s="208"/>
      <c r="N104" s="212"/>
    </row>
    <row r="105" spans="1:302" s="58" customFormat="1" x14ac:dyDescent="0.2">
      <c r="B105" s="304" t="s">
        <v>19</v>
      </c>
      <c r="C105" s="117" t="s">
        <v>276</v>
      </c>
      <c r="D105" s="65">
        <v>91</v>
      </c>
      <c r="E105" s="64" t="s">
        <v>4</v>
      </c>
      <c r="F105" s="88">
        <v>7.52</v>
      </c>
      <c r="G105" s="79">
        <f t="shared" ref="G105:G107" si="12">D105*F105</f>
        <v>684.31999999999994</v>
      </c>
      <c r="H105" s="240"/>
      <c r="I105" s="286"/>
      <c r="J105" s="262"/>
      <c r="K105" s="287"/>
      <c r="L105" s="180">
        <v>682.5</v>
      </c>
      <c r="M105" s="208">
        <v>728</v>
      </c>
      <c r="N105" s="212">
        <v>182</v>
      </c>
    </row>
    <row r="106" spans="1:302" s="19" customFormat="1" ht="13.9" customHeight="1" x14ac:dyDescent="0.2">
      <c r="A106" s="58"/>
      <c r="B106" s="134" t="s">
        <v>466</v>
      </c>
      <c r="C106" s="32" t="s">
        <v>470</v>
      </c>
      <c r="D106" s="333">
        <v>55.5</v>
      </c>
      <c r="E106" s="64" t="s">
        <v>6</v>
      </c>
      <c r="F106" s="79">
        <v>83.95</v>
      </c>
      <c r="G106" s="79">
        <f t="shared" si="12"/>
        <v>4659.2250000000004</v>
      </c>
      <c r="H106" s="240"/>
      <c r="I106" s="286">
        <f>AVERAGE(L106:N106)</f>
        <v>4477</v>
      </c>
      <c r="J106" s="262">
        <f>MIN(L106:N106)</f>
        <v>2775</v>
      </c>
      <c r="K106" s="287">
        <f>MAX(L106:N106)</f>
        <v>5550</v>
      </c>
      <c r="L106" s="180">
        <v>5106</v>
      </c>
      <c r="M106" s="208">
        <v>5550</v>
      </c>
      <c r="N106" s="212">
        <v>2775</v>
      </c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8"/>
      <c r="IP106" s="58"/>
      <c r="IQ106" s="58"/>
      <c r="IR106" s="58"/>
      <c r="IS106" s="58"/>
      <c r="IT106" s="58"/>
      <c r="IU106" s="58"/>
      <c r="IV106" s="58"/>
      <c r="IW106" s="58"/>
      <c r="IX106" s="58"/>
      <c r="IY106" s="58"/>
      <c r="IZ106" s="58"/>
      <c r="JA106" s="58"/>
      <c r="JB106" s="58"/>
      <c r="JC106" s="58"/>
      <c r="JD106" s="58"/>
      <c r="JE106" s="58"/>
      <c r="JF106" s="58"/>
      <c r="JG106" s="58"/>
      <c r="JH106" s="58"/>
      <c r="JI106" s="58"/>
      <c r="JJ106" s="58"/>
      <c r="JK106" s="58"/>
      <c r="JL106" s="58"/>
      <c r="JM106" s="58"/>
      <c r="JN106" s="58"/>
      <c r="JO106" s="58"/>
      <c r="JP106" s="58"/>
      <c r="JQ106" s="58"/>
      <c r="JR106" s="58"/>
      <c r="JS106" s="58"/>
      <c r="JT106" s="58"/>
      <c r="JU106" s="58"/>
      <c r="JV106" s="58"/>
      <c r="JW106" s="58"/>
      <c r="JX106" s="58"/>
      <c r="JY106" s="58"/>
      <c r="JZ106" s="58"/>
      <c r="KA106" s="58"/>
      <c r="KB106" s="58"/>
      <c r="KC106" s="58"/>
      <c r="KD106" s="58"/>
      <c r="KE106" s="58"/>
      <c r="KF106" s="58"/>
      <c r="KG106" s="58"/>
      <c r="KH106" s="58"/>
      <c r="KI106" s="58"/>
      <c r="KJ106" s="58"/>
      <c r="KK106" s="58"/>
      <c r="KL106" s="58"/>
      <c r="KM106" s="58"/>
      <c r="KN106" s="58"/>
      <c r="KO106" s="58"/>
      <c r="KP106" s="58"/>
    </row>
    <row r="107" spans="1:302" s="19" customFormat="1" ht="13.9" customHeight="1" x14ac:dyDescent="0.2">
      <c r="A107" s="324" t="s">
        <v>531</v>
      </c>
      <c r="B107" s="134" t="s">
        <v>467</v>
      </c>
      <c r="C107" s="32" t="s">
        <v>468</v>
      </c>
      <c r="D107" s="29">
        <v>1</v>
      </c>
      <c r="E107" s="64" t="s">
        <v>8</v>
      </c>
      <c r="F107" s="79">
        <v>313.25</v>
      </c>
      <c r="G107" s="79">
        <f t="shared" si="12"/>
        <v>313.25</v>
      </c>
      <c r="H107" s="240"/>
      <c r="I107" s="286">
        <f>AVERAGE(L107:N107)</f>
        <v>1200</v>
      </c>
      <c r="J107" s="262">
        <f>MIN(L107:N107)</f>
        <v>600</v>
      </c>
      <c r="K107" s="287">
        <f>MAX(L107:N107)</f>
        <v>2000</v>
      </c>
      <c r="L107" s="180">
        <v>1000</v>
      </c>
      <c r="M107" s="208">
        <v>600</v>
      </c>
      <c r="N107" s="212">
        <v>2000</v>
      </c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58"/>
      <c r="IQ107" s="58"/>
      <c r="IR107" s="58"/>
      <c r="IS107" s="58"/>
      <c r="IT107" s="58"/>
      <c r="IU107" s="58"/>
      <c r="IV107" s="58"/>
      <c r="IW107" s="58"/>
      <c r="IX107" s="58"/>
      <c r="IY107" s="58"/>
      <c r="IZ107" s="58"/>
      <c r="JA107" s="58"/>
      <c r="JB107" s="58"/>
      <c r="JC107" s="58"/>
      <c r="JD107" s="58"/>
      <c r="JE107" s="58"/>
      <c r="JF107" s="58"/>
      <c r="JG107" s="58"/>
      <c r="JH107" s="58"/>
      <c r="JI107" s="58"/>
      <c r="JJ107" s="58"/>
      <c r="JK107" s="58"/>
      <c r="JL107" s="58"/>
      <c r="JM107" s="58"/>
      <c r="JN107" s="58"/>
      <c r="JO107" s="58"/>
      <c r="JP107" s="58"/>
      <c r="JQ107" s="58"/>
      <c r="JR107" s="58"/>
      <c r="JS107" s="58"/>
      <c r="JT107" s="58"/>
      <c r="JU107" s="58"/>
      <c r="JV107" s="58"/>
      <c r="JW107" s="58"/>
      <c r="JX107" s="58"/>
      <c r="JY107" s="58"/>
      <c r="JZ107" s="58"/>
      <c r="KA107" s="58"/>
      <c r="KB107" s="58"/>
      <c r="KC107" s="58"/>
      <c r="KD107" s="58"/>
      <c r="KE107" s="58"/>
      <c r="KF107" s="58"/>
      <c r="KG107" s="58"/>
      <c r="KH107" s="58"/>
      <c r="KI107" s="58"/>
      <c r="KJ107" s="58"/>
      <c r="KK107" s="58"/>
      <c r="KL107" s="58"/>
      <c r="KM107" s="58"/>
      <c r="KN107" s="58"/>
      <c r="KO107" s="58"/>
      <c r="KP107" s="58"/>
    </row>
    <row r="108" spans="1:302" s="19" customFormat="1" ht="13.9" customHeight="1" x14ac:dyDescent="0.2">
      <c r="A108" s="58"/>
      <c r="B108" s="134"/>
      <c r="C108" s="55" t="s">
        <v>518</v>
      </c>
      <c r="D108" s="29"/>
      <c r="E108" s="64"/>
      <c r="F108" s="79"/>
      <c r="G108" s="79"/>
      <c r="H108" s="239">
        <f>SUM(G105:G107)</f>
        <v>5656.7950000000001</v>
      </c>
      <c r="I108" s="286"/>
      <c r="J108" s="262"/>
      <c r="K108" s="287"/>
      <c r="L108" s="329">
        <f>SUM(L105:L107)</f>
        <v>6788.5</v>
      </c>
      <c r="M108" s="210">
        <f>SUM(M105:M107)</f>
        <v>6878</v>
      </c>
      <c r="N108" s="213">
        <f>SUM(N105:N107)</f>
        <v>4957</v>
      </c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58"/>
      <c r="IQ108" s="58"/>
      <c r="IR108" s="58"/>
      <c r="IS108" s="58"/>
      <c r="IT108" s="58"/>
      <c r="IU108" s="58"/>
      <c r="IV108" s="58"/>
      <c r="IW108" s="58"/>
      <c r="IX108" s="58"/>
      <c r="IY108" s="58"/>
      <c r="IZ108" s="58"/>
      <c r="JA108" s="58"/>
      <c r="JB108" s="58"/>
      <c r="JC108" s="58"/>
      <c r="JD108" s="58"/>
      <c r="JE108" s="58"/>
      <c r="JF108" s="58"/>
      <c r="JG108" s="58"/>
      <c r="JH108" s="58"/>
      <c r="JI108" s="58"/>
      <c r="JJ108" s="58"/>
      <c r="JK108" s="58"/>
      <c r="JL108" s="58"/>
      <c r="JM108" s="58"/>
      <c r="JN108" s="58"/>
      <c r="JO108" s="58"/>
      <c r="JP108" s="58"/>
      <c r="JQ108" s="58"/>
      <c r="JR108" s="58"/>
      <c r="JS108" s="58"/>
      <c r="JT108" s="58"/>
      <c r="JU108" s="58"/>
      <c r="JV108" s="58"/>
      <c r="JW108" s="58"/>
      <c r="JX108" s="58"/>
      <c r="JY108" s="58"/>
      <c r="JZ108" s="58"/>
      <c r="KA108" s="58"/>
      <c r="KB108" s="58"/>
      <c r="KC108" s="58"/>
      <c r="KD108" s="58"/>
      <c r="KE108" s="58"/>
      <c r="KF108" s="58"/>
      <c r="KG108" s="58"/>
      <c r="KH108" s="58"/>
      <c r="KI108" s="58"/>
      <c r="KJ108" s="58"/>
      <c r="KK108" s="58"/>
      <c r="KL108" s="58"/>
      <c r="KM108" s="58"/>
      <c r="KN108" s="58"/>
      <c r="KO108" s="58"/>
      <c r="KP108" s="58"/>
    </row>
    <row r="109" spans="1:302" s="58" customFormat="1" ht="13.5" thickBot="1" x14ac:dyDescent="0.25">
      <c r="B109" s="133" t="s">
        <v>471</v>
      </c>
      <c r="C109" s="23" t="s">
        <v>476</v>
      </c>
      <c r="D109" s="24"/>
      <c r="E109" s="22"/>
      <c r="F109" s="77"/>
      <c r="G109" s="78"/>
      <c r="H109" s="238"/>
      <c r="I109" s="286"/>
      <c r="J109" s="262"/>
      <c r="K109" s="287"/>
      <c r="L109" s="180"/>
      <c r="M109" s="208"/>
      <c r="N109" s="212"/>
    </row>
    <row r="110" spans="1:302" s="19" customFormat="1" ht="13.9" customHeight="1" x14ac:dyDescent="0.2">
      <c r="A110" s="58"/>
      <c r="B110" s="305" t="s">
        <v>474</v>
      </c>
      <c r="C110" s="319" t="s">
        <v>475</v>
      </c>
      <c r="D110" s="320">
        <v>2</v>
      </c>
      <c r="E110" s="321" t="s">
        <v>5</v>
      </c>
      <c r="F110" s="307">
        <v>375.9</v>
      </c>
      <c r="G110" s="307">
        <f t="shared" ref="G110" si="13">D110*F110</f>
        <v>751.8</v>
      </c>
      <c r="H110" s="322"/>
      <c r="I110" s="286">
        <f>AVERAGE(L110:N110)</f>
        <v>633.33333333333337</v>
      </c>
      <c r="J110" s="262">
        <f>MIN(L110:N110)</f>
        <v>300</v>
      </c>
      <c r="K110" s="287">
        <f>MAX(L110:N110)</f>
        <v>1000</v>
      </c>
      <c r="L110" s="180">
        <v>300</v>
      </c>
      <c r="M110" s="208">
        <v>600</v>
      </c>
      <c r="N110" s="212">
        <v>1000</v>
      </c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8"/>
      <c r="IP110" s="58"/>
      <c r="IQ110" s="58"/>
      <c r="IR110" s="58"/>
      <c r="IS110" s="58"/>
      <c r="IT110" s="58"/>
      <c r="IU110" s="58"/>
      <c r="IV110" s="58"/>
      <c r="IW110" s="58"/>
      <c r="IX110" s="58"/>
      <c r="IY110" s="58"/>
      <c r="IZ110" s="58"/>
      <c r="JA110" s="58"/>
      <c r="JB110" s="58"/>
      <c r="JC110" s="58"/>
      <c r="JD110" s="58"/>
      <c r="JE110" s="58"/>
      <c r="JF110" s="58"/>
      <c r="JG110" s="58"/>
      <c r="JH110" s="58"/>
      <c r="JI110" s="58"/>
      <c r="JJ110" s="58"/>
      <c r="JK110" s="58"/>
      <c r="JL110" s="58"/>
      <c r="JM110" s="58"/>
      <c r="JN110" s="58"/>
      <c r="JO110" s="58"/>
      <c r="JP110" s="58"/>
      <c r="JQ110" s="58"/>
      <c r="JR110" s="58"/>
      <c r="JS110" s="58"/>
      <c r="JT110" s="58"/>
      <c r="JU110" s="58"/>
      <c r="JV110" s="58"/>
      <c r="JW110" s="58"/>
      <c r="JX110" s="58"/>
      <c r="JY110" s="58"/>
      <c r="JZ110" s="58"/>
      <c r="KA110" s="58"/>
      <c r="KB110" s="58"/>
      <c r="KC110" s="58"/>
      <c r="KD110" s="58"/>
      <c r="KE110" s="58"/>
      <c r="KF110" s="58"/>
      <c r="KG110" s="58"/>
      <c r="KH110" s="58"/>
      <c r="KI110" s="58"/>
      <c r="KJ110" s="58"/>
      <c r="KK110" s="58"/>
      <c r="KL110" s="58"/>
      <c r="KM110" s="58"/>
      <c r="KN110" s="58"/>
      <c r="KO110" s="58"/>
      <c r="KP110" s="58"/>
    </row>
    <row r="111" spans="1:302" s="19" customFormat="1" ht="13.9" customHeight="1" x14ac:dyDescent="0.2">
      <c r="A111" s="58"/>
      <c r="B111" s="134"/>
      <c r="C111" s="55" t="s">
        <v>519</v>
      </c>
      <c r="D111" s="29"/>
      <c r="E111" s="64"/>
      <c r="F111" s="79"/>
      <c r="G111" s="79"/>
      <c r="H111" s="239">
        <f>G110</f>
        <v>751.8</v>
      </c>
      <c r="I111" s="286"/>
      <c r="J111" s="262"/>
      <c r="K111" s="287"/>
      <c r="L111" s="329">
        <f>L110</f>
        <v>300</v>
      </c>
      <c r="M111" s="210">
        <f>M110</f>
        <v>600</v>
      </c>
      <c r="N111" s="213">
        <f>N110</f>
        <v>1000</v>
      </c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  <c r="IS111" s="58"/>
      <c r="IT111" s="58"/>
      <c r="IU111" s="58"/>
      <c r="IV111" s="58"/>
      <c r="IW111" s="58"/>
      <c r="IX111" s="58"/>
      <c r="IY111" s="58"/>
      <c r="IZ111" s="58"/>
      <c r="JA111" s="58"/>
      <c r="JB111" s="58"/>
      <c r="JC111" s="58"/>
      <c r="JD111" s="58"/>
      <c r="JE111" s="58"/>
      <c r="JF111" s="58"/>
      <c r="JG111" s="58"/>
      <c r="JH111" s="58"/>
      <c r="JI111" s="58"/>
      <c r="JJ111" s="58"/>
      <c r="JK111" s="58"/>
      <c r="JL111" s="58"/>
      <c r="JM111" s="58"/>
      <c r="JN111" s="58"/>
      <c r="JO111" s="58"/>
      <c r="JP111" s="58"/>
      <c r="JQ111" s="58"/>
      <c r="JR111" s="58"/>
      <c r="JS111" s="58"/>
      <c r="JT111" s="58"/>
      <c r="JU111" s="58"/>
      <c r="JV111" s="58"/>
      <c r="JW111" s="58"/>
      <c r="JX111" s="58"/>
      <c r="JY111" s="58"/>
      <c r="JZ111" s="58"/>
      <c r="KA111" s="58"/>
      <c r="KB111" s="58"/>
      <c r="KC111" s="58"/>
      <c r="KD111" s="58"/>
      <c r="KE111" s="58"/>
      <c r="KF111" s="58"/>
      <c r="KG111" s="58"/>
      <c r="KH111" s="58"/>
      <c r="KI111" s="58"/>
      <c r="KJ111" s="58"/>
      <c r="KK111" s="58"/>
      <c r="KL111" s="58"/>
      <c r="KM111" s="58"/>
      <c r="KN111" s="58"/>
      <c r="KO111" s="58"/>
      <c r="KP111" s="58"/>
    </row>
    <row r="112" spans="1:302" s="58" customFormat="1" ht="13.5" thickBot="1" x14ac:dyDescent="0.25">
      <c r="B112" s="133" t="s">
        <v>185</v>
      </c>
      <c r="C112" s="23" t="s">
        <v>520</v>
      </c>
      <c r="D112" s="24"/>
      <c r="E112" s="22"/>
      <c r="F112" s="91"/>
      <c r="G112" s="92"/>
      <c r="H112" s="238"/>
      <c r="I112" s="286"/>
      <c r="J112" s="262"/>
      <c r="K112" s="287"/>
      <c r="L112" s="180"/>
      <c r="M112" s="210"/>
      <c r="N112" s="210"/>
    </row>
    <row r="113" spans="2:14" s="58" customFormat="1" x14ac:dyDescent="0.2">
      <c r="B113" s="134" t="s">
        <v>255</v>
      </c>
      <c r="C113" s="117" t="s">
        <v>521</v>
      </c>
      <c r="D113" s="65">
        <v>69</v>
      </c>
      <c r="E113" s="64" t="s">
        <v>6</v>
      </c>
      <c r="F113" s="79">
        <v>7.52</v>
      </c>
      <c r="G113" s="79">
        <f>D113*F113</f>
        <v>518.88</v>
      </c>
      <c r="H113" s="239"/>
      <c r="I113" s="286">
        <f>AVERAGE(L113:N113)</f>
        <v>655.5</v>
      </c>
      <c r="J113" s="262">
        <f>MIN(L113:N113)</f>
        <v>586.5</v>
      </c>
      <c r="K113" s="287">
        <f>MAX(L113:N113)</f>
        <v>690</v>
      </c>
      <c r="L113" s="180">
        <v>586.5</v>
      </c>
      <c r="M113" s="208">
        <v>690</v>
      </c>
      <c r="N113" s="208">
        <v>690</v>
      </c>
    </row>
    <row r="114" spans="2:14" s="58" customFormat="1" x14ac:dyDescent="0.2">
      <c r="B114" s="134"/>
      <c r="C114" s="55" t="s">
        <v>46</v>
      </c>
      <c r="D114" s="65"/>
      <c r="E114" s="64"/>
      <c r="F114" s="79"/>
      <c r="G114" s="79"/>
      <c r="H114" s="239">
        <f>G113</f>
        <v>518.88</v>
      </c>
      <c r="I114" s="286"/>
      <c r="J114" s="262"/>
      <c r="K114" s="287"/>
      <c r="L114" s="329">
        <f>L113</f>
        <v>586.5</v>
      </c>
      <c r="M114" s="210">
        <f>M113</f>
        <v>690</v>
      </c>
      <c r="N114" s="210">
        <f>N113</f>
        <v>690</v>
      </c>
    </row>
    <row r="115" spans="2:14" s="58" customFormat="1" ht="15.75" x14ac:dyDescent="0.25">
      <c r="B115" s="301"/>
      <c r="C115" s="55" t="s">
        <v>478</v>
      </c>
      <c r="D115" s="65"/>
      <c r="E115" s="64"/>
      <c r="F115" s="88"/>
      <c r="G115" s="118"/>
      <c r="H115" s="335">
        <f>SUM(H103,H108,H111,H114)</f>
        <v>7589.125</v>
      </c>
      <c r="I115" s="286"/>
      <c r="J115" s="262"/>
      <c r="K115" s="287"/>
      <c r="L115" s="295">
        <f>SUM(L103,L108,L111,L114)</f>
        <v>9118.75</v>
      </c>
      <c r="M115" s="225">
        <f>SUM(M103,M108,M111,M114)</f>
        <v>8663</v>
      </c>
      <c r="N115" s="332">
        <f>SUM(N103,N108,N111,N114)</f>
        <v>6663.5</v>
      </c>
    </row>
    <row r="116" spans="2:14" s="58" customFormat="1" ht="13.5" thickBot="1" x14ac:dyDescent="0.25">
      <c r="B116" s="133"/>
      <c r="C116" s="33"/>
      <c r="D116" s="24"/>
      <c r="E116" s="24"/>
      <c r="F116" s="78"/>
      <c r="G116" s="78"/>
      <c r="H116" s="247"/>
      <c r="I116" s="286"/>
      <c r="J116" s="262"/>
      <c r="K116" s="287"/>
      <c r="L116" s="183"/>
      <c r="M116" s="208"/>
      <c r="N116" s="212"/>
    </row>
    <row r="117" spans="2:14" s="58" customFormat="1" ht="18.75" x14ac:dyDescent="0.3">
      <c r="B117" s="134"/>
      <c r="C117" s="328" t="s">
        <v>532</v>
      </c>
      <c r="D117" s="29"/>
      <c r="E117" s="64"/>
      <c r="F117" s="122"/>
      <c r="G117" s="79"/>
      <c r="H117" s="327">
        <f>SUM(H96,H115)</f>
        <v>251744.06999999998</v>
      </c>
      <c r="I117" s="286"/>
      <c r="J117" s="262"/>
      <c r="K117" s="287"/>
      <c r="L117" s="295">
        <f>SUM(L96,L115)</f>
        <v>198814.45</v>
      </c>
      <c r="M117" s="225">
        <f>SUM(M96,M115)</f>
        <v>297482</v>
      </c>
      <c r="N117" s="332">
        <f>SUM(N96,N115)</f>
        <v>303215</v>
      </c>
    </row>
    <row r="118" spans="2:14" s="58" customFormat="1" ht="13.5" thickBot="1" x14ac:dyDescent="0.25">
      <c r="B118" s="133"/>
      <c r="C118" s="33"/>
      <c r="D118" s="24"/>
      <c r="E118" s="24"/>
      <c r="F118" s="78"/>
      <c r="G118" s="78"/>
      <c r="H118" s="247"/>
      <c r="I118" s="263"/>
      <c r="J118" s="325"/>
      <c r="K118" s="326"/>
      <c r="L118" s="183"/>
      <c r="M118" s="208"/>
      <c r="N118" s="212"/>
    </row>
    <row r="119" spans="2:14" ht="18.75" x14ac:dyDescent="0.3">
      <c r="C119" s="14"/>
      <c r="G119" s="47"/>
      <c r="H119" s="99"/>
      <c r="I119" s="264"/>
      <c r="J119" s="264"/>
      <c r="K119" s="264"/>
      <c r="L119" s="123"/>
    </row>
    <row r="120" spans="2:14" x14ac:dyDescent="0.2">
      <c r="B120" s="58"/>
      <c r="C120" s="32"/>
      <c r="H120" s="13"/>
      <c r="I120" s="13"/>
      <c r="J120" s="13"/>
      <c r="K120" s="13"/>
    </row>
    <row r="121" spans="2:14" x14ac:dyDescent="0.2">
      <c r="B121" s="21"/>
      <c r="C121" s="32"/>
      <c r="D121" s="20"/>
      <c r="E121" s="20"/>
      <c r="F121" s="20"/>
      <c r="G121" s="20"/>
      <c r="H121"/>
      <c r="I121" s="265"/>
      <c r="J121" s="265"/>
      <c r="K121" s="265"/>
      <c r="L121" s="128"/>
    </row>
    <row r="122" spans="2:14" x14ac:dyDescent="0.2">
      <c r="B122" s="21"/>
      <c r="C122" s="32"/>
      <c r="D122" s="20"/>
      <c r="E122" s="20"/>
      <c r="F122" s="20"/>
      <c r="G122" s="20"/>
    </row>
    <row r="123" spans="2:14" x14ac:dyDescent="0.2">
      <c r="B123" s="58"/>
      <c r="C123" s="32"/>
    </row>
    <row r="124" spans="2:14" x14ac:dyDescent="0.2">
      <c r="B124" s="58"/>
      <c r="C124" s="32"/>
      <c r="D124"/>
      <c r="E124"/>
      <c r="F124" s="45"/>
      <c r="G124"/>
    </row>
    <row r="125" spans="2:14" x14ac:dyDescent="0.2">
      <c r="C125" s="32"/>
      <c r="D125"/>
      <c r="E125"/>
      <c r="F125" s="45"/>
      <c r="G125"/>
    </row>
    <row r="126" spans="2:14" x14ac:dyDescent="0.2">
      <c r="C126" s="32"/>
      <c r="D126"/>
      <c r="E126"/>
      <c r="F126" s="45"/>
      <c r="G126"/>
    </row>
    <row r="127" spans="2:14" x14ac:dyDescent="0.2">
      <c r="C127" s="32"/>
      <c r="D127"/>
      <c r="E127"/>
      <c r="F127" s="45"/>
      <c r="G127"/>
    </row>
    <row r="128" spans="2:14" x14ac:dyDescent="0.2">
      <c r="B128"/>
      <c r="C128" s="32"/>
    </row>
    <row r="129" spans="2:3" x14ac:dyDescent="0.2">
      <c r="B129"/>
      <c r="C129" s="32"/>
    </row>
    <row r="130" spans="2:3" x14ac:dyDescent="0.2">
      <c r="B130"/>
      <c r="C130" s="32"/>
    </row>
    <row r="131" spans="2:3" x14ac:dyDescent="0.2">
      <c r="B131"/>
      <c r="C131" s="32"/>
    </row>
    <row r="132" spans="2:3" x14ac:dyDescent="0.2">
      <c r="C132" s="32"/>
    </row>
    <row r="133" spans="2:3" x14ac:dyDescent="0.2">
      <c r="C133" s="32"/>
    </row>
    <row r="134" spans="2:3" x14ac:dyDescent="0.2">
      <c r="C134" s="32"/>
    </row>
    <row r="135" spans="2:3" x14ac:dyDescent="0.2">
      <c r="C135" s="32"/>
    </row>
    <row r="136" spans="2:3" x14ac:dyDescent="0.2">
      <c r="C136" s="32"/>
    </row>
    <row r="137" spans="2:3" x14ac:dyDescent="0.2">
      <c r="C137" s="32"/>
    </row>
    <row r="138" spans="2:3" x14ac:dyDescent="0.2">
      <c r="C138" s="32"/>
    </row>
    <row r="139" spans="2:3" x14ac:dyDescent="0.2">
      <c r="C139" s="32"/>
    </row>
    <row r="140" spans="2:3" x14ac:dyDescent="0.2">
      <c r="C140" s="32"/>
    </row>
  </sheetData>
  <mergeCells count="2">
    <mergeCell ref="B6:H6"/>
    <mergeCell ref="L6:N6"/>
  </mergeCells>
  <printOptions headings="1" gridLines="1"/>
  <pageMargins left="0.75" right="0.45" top="0.5" bottom="0.46" header="0.5" footer="0.5"/>
  <pageSetup paperSize="3" scale="94" fitToHeight="0" orientation="landscape" r:id="rId1"/>
  <headerFooter alignWithMargins="0"/>
  <rowBreaks count="1" manualBreakCount="1"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R268"/>
  <sheetViews>
    <sheetView zoomScaleNormal="100" zoomScaleSheetLayoutView="100" workbookViewId="0">
      <selection activeCell="H2" sqref="H2"/>
    </sheetView>
  </sheetViews>
  <sheetFormatPr defaultColWidth="8.85546875" defaultRowHeight="12.75" x14ac:dyDescent="0.2"/>
  <cols>
    <col min="1" max="1" width="8.85546875" style="63" customWidth="1"/>
    <col min="2" max="2" width="48.7109375" style="63" customWidth="1"/>
    <col min="3" max="3" width="7.7109375" style="63" customWidth="1"/>
    <col min="4" max="4" width="5.42578125" style="2" customWidth="1"/>
    <col min="5" max="5" width="15.140625" style="58" customWidth="1"/>
    <col min="6" max="6" width="14.7109375" style="63" hidden="1" customWidth="1"/>
    <col min="7" max="7" width="17.85546875" style="57" customWidth="1"/>
    <col min="8" max="9" width="14.140625" style="57" customWidth="1"/>
    <col min="10" max="10" width="12.85546875" style="57" bestFit="1" customWidth="1"/>
    <col min="11" max="11" width="18.7109375" style="98" customWidth="1"/>
    <col min="12" max="12" width="16.85546875" style="70" bestFit="1" customWidth="1"/>
    <col min="13" max="13" width="16.85546875" style="70" customWidth="1"/>
    <col min="14" max="14" width="16.85546875" style="70" bestFit="1" customWidth="1"/>
    <col min="15" max="15" width="15.7109375" style="70" customWidth="1"/>
    <col min="16" max="16" width="16.85546875" style="70" bestFit="1" customWidth="1"/>
    <col min="17" max="16384" width="8.85546875" style="63"/>
  </cols>
  <sheetData>
    <row r="1" spans="1:304" ht="15.75" x14ac:dyDescent="0.25">
      <c r="A1" s="15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  <c r="IW1" s="58"/>
      <c r="IX1" s="58"/>
      <c r="IY1" s="58"/>
      <c r="IZ1" s="58"/>
      <c r="JA1" s="58"/>
      <c r="JB1" s="58"/>
      <c r="JC1" s="58"/>
      <c r="JD1" s="58"/>
      <c r="JE1" s="58"/>
      <c r="JF1" s="58"/>
      <c r="JG1" s="58"/>
      <c r="JH1" s="58"/>
      <c r="JI1" s="58"/>
      <c r="JJ1" s="58"/>
      <c r="JK1" s="58"/>
      <c r="JL1" s="58"/>
      <c r="JM1" s="58"/>
      <c r="JN1" s="58"/>
      <c r="JO1" s="58"/>
      <c r="JP1" s="58"/>
      <c r="JQ1" s="58"/>
      <c r="JR1" s="58"/>
      <c r="JS1" s="58"/>
      <c r="JT1" s="58"/>
      <c r="JU1" s="58"/>
      <c r="JV1" s="58"/>
      <c r="JW1" s="58"/>
      <c r="JX1" s="58"/>
      <c r="JY1" s="58"/>
      <c r="JZ1" s="58"/>
      <c r="KA1" s="58"/>
      <c r="KB1" s="58"/>
      <c r="KC1" s="58"/>
      <c r="KD1" s="58"/>
      <c r="KE1" s="58"/>
      <c r="KF1" s="58"/>
      <c r="KG1" s="58"/>
      <c r="KH1" s="58"/>
      <c r="KI1" s="58"/>
      <c r="KJ1" s="58"/>
      <c r="KK1" s="58"/>
      <c r="KL1" s="58"/>
      <c r="KM1" s="58"/>
      <c r="KN1" s="58"/>
      <c r="KO1" s="58"/>
      <c r="KP1" s="58"/>
      <c r="KQ1" s="58"/>
      <c r="KR1" s="58"/>
    </row>
    <row r="2" spans="1:304" ht="15.75" x14ac:dyDescent="0.25">
      <c r="A2" s="16" t="s">
        <v>78</v>
      </c>
      <c r="C2" s="20"/>
      <c r="E2" s="70"/>
      <c r="F2" s="71"/>
      <c r="G2" s="72"/>
      <c r="H2" s="72"/>
      <c r="I2" s="72"/>
      <c r="J2" s="72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</row>
    <row r="3" spans="1:304" x14ac:dyDescent="0.2">
      <c r="A3" s="63" t="s">
        <v>79</v>
      </c>
      <c r="C3" s="58"/>
      <c r="E3" s="70"/>
      <c r="F3" s="71"/>
      <c r="G3" s="72"/>
      <c r="H3" s="72"/>
      <c r="I3" s="72"/>
      <c r="J3" s="72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  <c r="IW3" s="58"/>
      <c r="IX3" s="58"/>
      <c r="IY3" s="58"/>
      <c r="IZ3" s="58"/>
      <c r="JA3" s="58"/>
      <c r="JB3" s="58"/>
      <c r="JC3" s="58"/>
      <c r="JD3" s="58"/>
      <c r="JE3" s="58"/>
      <c r="JF3" s="58"/>
      <c r="JG3" s="58"/>
      <c r="JH3" s="58"/>
      <c r="JI3" s="58"/>
      <c r="JJ3" s="58"/>
      <c r="JK3" s="58"/>
      <c r="JL3" s="58"/>
      <c r="JM3" s="58"/>
      <c r="JN3" s="58"/>
      <c r="JO3" s="58"/>
      <c r="JP3" s="58"/>
      <c r="JQ3" s="58"/>
      <c r="JR3" s="58"/>
      <c r="JS3" s="58"/>
      <c r="JT3" s="58"/>
      <c r="JU3" s="58"/>
      <c r="JV3" s="58"/>
      <c r="JW3" s="58"/>
      <c r="JX3" s="58"/>
      <c r="JY3" s="58"/>
      <c r="JZ3" s="58"/>
      <c r="KA3" s="58"/>
      <c r="KB3" s="58"/>
      <c r="KC3" s="58"/>
      <c r="KD3" s="58"/>
      <c r="KE3" s="58"/>
      <c r="KF3" s="58"/>
      <c r="KG3" s="58"/>
      <c r="KH3" s="58"/>
      <c r="KI3" s="58"/>
      <c r="KJ3" s="58"/>
      <c r="KK3" s="58"/>
      <c r="KL3" s="58"/>
      <c r="KM3" s="58"/>
      <c r="KN3" s="58"/>
      <c r="KO3" s="58"/>
      <c r="KP3" s="58"/>
      <c r="KQ3" s="58"/>
      <c r="KR3" s="58"/>
    </row>
    <row r="4" spans="1:304" x14ac:dyDescent="0.2">
      <c r="A4" s="63" t="s">
        <v>76</v>
      </c>
      <c r="C4" s="52"/>
      <c r="E4" s="70"/>
      <c r="F4" s="71"/>
      <c r="G4" s="72"/>
      <c r="H4" s="72"/>
      <c r="I4" s="72"/>
      <c r="J4" s="7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  <c r="IW4" s="58"/>
      <c r="IX4" s="58"/>
      <c r="IY4" s="58"/>
      <c r="IZ4" s="58"/>
      <c r="JA4" s="58"/>
      <c r="JB4" s="58"/>
      <c r="JC4" s="58"/>
      <c r="JD4" s="58"/>
      <c r="JE4" s="58"/>
      <c r="JF4" s="58"/>
      <c r="JG4" s="58"/>
      <c r="JH4" s="58"/>
      <c r="JI4" s="58"/>
      <c r="JJ4" s="58"/>
      <c r="JK4" s="58"/>
      <c r="JL4" s="58"/>
      <c r="JM4" s="58"/>
      <c r="JN4" s="58"/>
      <c r="JO4" s="58"/>
      <c r="JP4" s="58"/>
      <c r="JQ4" s="58"/>
      <c r="JR4" s="58"/>
      <c r="JS4" s="58"/>
      <c r="JT4" s="58"/>
      <c r="JU4" s="58"/>
      <c r="JV4" s="58"/>
      <c r="JW4" s="58"/>
      <c r="JX4" s="58"/>
      <c r="JY4" s="58"/>
      <c r="JZ4" s="58"/>
      <c r="KA4" s="58"/>
      <c r="KB4" s="58"/>
      <c r="KC4" s="58"/>
      <c r="KD4" s="58"/>
      <c r="KE4" s="58"/>
      <c r="KF4" s="58"/>
      <c r="KG4" s="58"/>
      <c r="KH4" s="58"/>
      <c r="KI4" s="58"/>
      <c r="KJ4" s="58"/>
      <c r="KK4" s="58"/>
      <c r="KL4" s="58"/>
      <c r="KM4" s="58"/>
      <c r="KN4" s="58"/>
      <c r="KO4" s="58"/>
      <c r="KP4" s="58"/>
      <c r="KQ4" s="58"/>
      <c r="KR4" s="58"/>
    </row>
    <row r="5" spans="1:304" ht="13.5" thickBot="1" x14ac:dyDescent="0.25">
      <c r="A5" s="4" t="s">
        <v>430</v>
      </c>
      <c r="E5" s="70"/>
      <c r="F5" s="73"/>
      <c r="G5" s="74"/>
      <c r="H5" s="74"/>
      <c r="I5" s="74"/>
      <c r="J5" s="74"/>
      <c r="K5" s="124"/>
      <c r="Q5" s="20"/>
      <c r="R5" s="58"/>
      <c r="S5" s="20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</row>
    <row r="6" spans="1:304" ht="13.5" thickBot="1" x14ac:dyDescent="0.25">
      <c r="A6" s="342" t="s">
        <v>428</v>
      </c>
      <c r="B6" s="343"/>
      <c r="C6" s="343"/>
      <c r="D6" s="343"/>
      <c r="E6" s="343"/>
      <c r="F6" s="343"/>
      <c r="G6" s="344"/>
      <c r="H6" s="282"/>
      <c r="I6" s="260"/>
      <c r="J6" s="283"/>
      <c r="K6" s="350" t="s">
        <v>429</v>
      </c>
      <c r="L6" s="351"/>
      <c r="M6" s="351"/>
      <c r="N6" s="351"/>
      <c r="O6" s="351"/>
      <c r="P6" s="352"/>
      <c r="Q6" s="297"/>
      <c r="R6" s="297"/>
      <c r="S6" s="297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  <c r="IX6" s="58"/>
      <c r="IY6" s="58"/>
      <c r="IZ6" s="58"/>
      <c r="JA6" s="58"/>
      <c r="JB6" s="58"/>
      <c r="JC6" s="58"/>
      <c r="JD6" s="58"/>
      <c r="JE6" s="58"/>
      <c r="JF6" s="58"/>
      <c r="JG6" s="58"/>
      <c r="JH6" s="58"/>
      <c r="JI6" s="58"/>
      <c r="JJ6" s="58"/>
      <c r="JK6" s="58"/>
      <c r="JL6" s="58"/>
      <c r="JM6" s="58"/>
      <c r="JN6" s="58"/>
      <c r="JO6" s="58"/>
      <c r="JP6" s="58"/>
      <c r="JQ6" s="58"/>
      <c r="JR6" s="58"/>
      <c r="JS6" s="58"/>
      <c r="JT6" s="58"/>
      <c r="JU6" s="58"/>
      <c r="JV6" s="58"/>
      <c r="JW6" s="58"/>
      <c r="JX6" s="58"/>
      <c r="JY6" s="58"/>
      <c r="JZ6" s="58"/>
      <c r="KA6" s="58"/>
      <c r="KB6" s="58"/>
      <c r="KC6" s="58"/>
      <c r="KD6" s="58"/>
      <c r="KE6" s="58"/>
      <c r="KF6" s="58"/>
      <c r="KG6" s="58"/>
      <c r="KH6" s="58"/>
      <c r="KI6" s="58"/>
      <c r="KJ6" s="58"/>
      <c r="KK6" s="58"/>
      <c r="KL6" s="58"/>
      <c r="KM6" s="58"/>
      <c r="KN6" s="58"/>
      <c r="KO6" s="58"/>
      <c r="KP6" s="58"/>
      <c r="KQ6" s="58"/>
      <c r="KR6" s="58"/>
    </row>
    <row r="7" spans="1:304" s="4" customFormat="1" ht="27" customHeight="1" x14ac:dyDescent="0.2">
      <c r="A7" s="129" t="s">
        <v>47</v>
      </c>
      <c r="B7" s="130" t="s">
        <v>9</v>
      </c>
      <c r="C7" s="18" t="s">
        <v>0</v>
      </c>
      <c r="D7" s="18" t="s">
        <v>1</v>
      </c>
      <c r="E7" s="233" t="s">
        <v>2</v>
      </c>
      <c r="F7" s="234" t="s">
        <v>3</v>
      </c>
      <c r="G7" s="236" t="s">
        <v>15</v>
      </c>
      <c r="H7" s="231" t="s">
        <v>431</v>
      </c>
      <c r="I7" s="267" t="s">
        <v>432</v>
      </c>
      <c r="J7" s="266" t="s">
        <v>433</v>
      </c>
      <c r="K7" s="353" t="s">
        <v>409</v>
      </c>
      <c r="L7" s="354"/>
      <c r="M7" s="353" t="s">
        <v>411</v>
      </c>
      <c r="N7" s="354"/>
      <c r="O7" s="353" t="s">
        <v>422</v>
      </c>
      <c r="P7" s="354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</row>
    <row r="8" spans="1:304" x14ac:dyDescent="0.2">
      <c r="A8" s="131"/>
      <c r="B8" s="132"/>
      <c r="C8" s="3"/>
      <c r="D8" s="17"/>
      <c r="E8" s="75"/>
      <c r="F8" s="76"/>
      <c r="G8" s="237"/>
      <c r="H8" s="284"/>
      <c r="I8" s="261"/>
      <c r="J8" s="285"/>
      <c r="K8" s="176"/>
      <c r="L8" s="157"/>
      <c r="M8" s="184"/>
      <c r="N8" s="157"/>
      <c r="O8" s="184"/>
      <c r="P8" s="157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</row>
    <row r="9" spans="1:304" s="58" customFormat="1" ht="15.75" thickBot="1" x14ac:dyDescent="0.4">
      <c r="A9" s="133" t="s">
        <v>167</v>
      </c>
      <c r="B9" s="23" t="s">
        <v>148</v>
      </c>
      <c r="C9" s="24"/>
      <c r="D9" s="22"/>
      <c r="E9" s="77"/>
      <c r="F9" s="78"/>
      <c r="G9" s="238"/>
      <c r="H9" s="286"/>
      <c r="I9" s="262"/>
      <c r="J9" s="287"/>
      <c r="K9" s="177" t="s">
        <v>426</v>
      </c>
      <c r="L9" s="179" t="s">
        <v>427</v>
      </c>
      <c r="M9" s="177" t="s">
        <v>426</v>
      </c>
      <c r="N9" s="179" t="s">
        <v>427</v>
      </c>
      <c r="O9" s="177" t="s">
        <v>426</v>
      </c>
      <c r="P9" s="179" t="s">
        <v>427</v>
      </c>
    </row>
    <row r="10" spans="1:304" s="58" customFormat="1" x14ac:dyDescent="0.2">
      <c r="A10" s="134" t="s">
        <v>69</v>
      </c>
      <c r="B10" s="32" t="s">
        <v>71</v>
      </c>
      <c r="C10" s="64">
        <v>1</v>
      </c>
      <c r="D10" s="64" t="s">
        <v>8</v>
      </c>
      <c r="E10" s="79">
        <v>720000</v>
      </c>
      <c r="F10" s="79">
        <f>C10*E10</f>
        <v>720000</v>
      </c>
      <c r="G10" s="239"/>
      <c r="H10" s="286">
        <v>614111.11111111112</v>
      </c>
      <c r="I10" s="262">
        <v>50000</v>
      </c>
      <c r="J10" s="287">
        <v>2000000</v>
      </c>
      <c r="K10" s="176">
        <v>325000</v>
      </c>
      <c r="L10" s="157">
        <v>325000</v>
      </c>
      <c r="M10" s="184">
        <v>182000</v>
      </c>
      <c r="N10" s="157">
        <v>182000</v>
      </c>
      <c r="O10" s="184">
        <v>200000</v>
      </c>
      <c r="P10" s="157">
        <v>200000</v>
      </c>
    </row>
    <row r="11" spans="1:304" s="19" customFormat="1" x14ac:dyDescent="0.2">
      <c r="A11" s="134" t="s">
        <v>70</v>
      </c>
      <c r="B11" s="32" t="s">
        <v>149</v>
      </c>
      <c r="C11" s="64">
        <v>1</v>
      </c>
      <c r="D11" s="64" t="s">
        <v>273</v>
      </c>
      <c r="E11" s="79">
        <v>50000</v>
      </c>
      <c r="F11" s="79">
        <f>C11*E11</f>
        <v>50000</v>
      </c>
      <c r="G11" s="239"/>
      <c r="H11" s="286">
        <v>50000</v>
      </c>
      <c r="I11" s="262">
        <v>50000</v>
      </c>
      <c r="J11" s="287">
        <v>50000</v>
      </c>
      <c r="K11" s="176">
        <v>50000</v>
      </c>
      <c r="L11" s="157">
        <v>50000</v>
      </c>
      <c r="M11" s="184">
        <v>50000</v>
      </c>
      <c r="N11" s="157">
        <v>50000</v>
      </c>
      <c r="O11" s="184">
        <v>50000</v>
      </c>
      <c r="P11" s="157">
        <v>50000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</row>
    <row r="12" spans="1:304" x14ac:dyDescent="0.2">
      <c r="A12" s="134"/>
      <c r="B12" s="55" t="s">
        <v>150</v>
      </c>
      <c r="C12" s="64"/>
      <c r="D12" s="25"/>
      <c r="E12" s="79"/>
      <c r="F12" s="79"/>
      <c r="G12" s="239">
        <f>SUM(F10:F11)</f>
        <v>770000</v>
      </c>
      <c r="H12" s="286">
        <v>664111.11111111112</v>
      </c>
      <c r="I12" s="262">
        <v>100000</v>
      </c>
      <c r="J12" s="287">
        <v>2050000</v>
      </c>
      <c r="K12" s="290"/>
      <c r="L12" s="159">
        <f t="shared" ref="L12" si="0">SUM(L10:L11)</f>
        <v>375000</v>
      </c>
      <c r="M12" s="290"/>
      <c r="N12" s="159">
        <v>232000</v>
      </c>
      <c r="O12" s="290"/>
      <c r="P12" s="159">
        <f t="shared" ref="P12" si="1">SUM(P10:P11)</f>
        <v>250000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58"/>
      <c r="JO12" s="58"/>
      <c r="JP12" s="58"/>
      <c r="JQ12" s="58"/>
      <c r="JR12" s="58"/>
      <c r="JS12" s="58"/>
      <c r="JT12" s="58"/>
      <c r="JU12" s="58"/>
      <c r="JV12" s="58"/>
      <c r="JW12" s="58"/>
      <c r="JX12" s="58"/>
      <c r="JY12" s="58"/>
      <c r="JZ12" s="58"/>
      <c r="KA12" s="58"/>
      <c r="KB12" s="58"/>
      <c r="KC12" s="58"/>
      <c r="KD12" s="58"/>
      <c r="KE12" s="58"/>
      <c r="KF12" s="58"/>
      <c r="KG12" s="58"/>
      <c r="KH12" s="58"/>
      <c r="KI12" s="58"/>
      <c r="KJ12" s="58"/>
      <c r="KK12" s="58"/>
      <c r="KL12" s="58"/>
      <c r="KM12" s="58"/>
      <c r="KN12" s="58"/>
      <c r="KO12" s="58"/>
      <c r="KP12" s="58"/>
      <c r="KQ12" s="58"/>
      <c r="KR12" s="58"/>
    </row>
    <row r="13" spans="1:304" x14ac:dyDescent="0.2">
      <c r="A13" s="134"/>
      <c r="B13" s="55"/>
      <c r="C13" s="64"/>
      <c r="D13" s="25"/>
      <c r="E13" s="79"/>
      <c r="F13" s="79"/>
      <c r="G13" s="239"/>
      <c r="H13" s="286"/>
      <c r="I13" s="262"/>
      <c r="J13" s="287"/>
      <c r="K13" s="176"/>
      <c r="L13" s="157"/>
      <c r="M13" s="184"/>
      <c r="N13" s="157"/>
      <c r="O13" s="184"/>
      <c r="P13" s="1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8"/>
      <c r="JW13" s="58"/>
      <c r="JX13" s="58"/>
      <c r="JY13" s="58"/>
      <c r="JZ13" s="58"/>
      <c r="KA13" s="58"/>
      <c r="KB13" s="58"/>
      <c r="KC13" s="58"/>
      <c r="KD13" s="58"/>
      <c r="KE13" s="58"/>
      <c r="KF13" s="58"/>
      <c r="KG13" s="58"/>
      <c r="KH13" s="58"/>
      <c r="KI13" s="58"/>
      <c r="KJ13" s="58"/>
      <c r="KK13" s="58"/>
      <c r="KL13" s="58"/>
      <c r="KM13" s="58"/>
      <c r="KN13" s="58"/>
      <c r="KO13" s="58"/>
      <c r="KP13" s="58"/>
      <c r="KQ13" s="58"/>
      <c r="KR13" s="58"/>
    </row>
    <row r="14" spans="1:304" ht="13.5" thickBot="1" x14ac:dyDescent="0.25">
      <c r="A14" s="133" t="s">
        <v>269</v>
      </c>
      <c r="B14" s="23" t="s">
        <v>270</v>
      </c>
      <c r="C14" s="24"/>
      <c r="D14" s="22"/>
      <c r="E14" s="77"/>
      <c r="F14" s="78"/>
      <c r="G14" s="238"/>
      <c r="H14" s="286"/>
      <c r="I14" s="262"/>
      <c r="J14" s="287"/>
      <c r="K14" s="176"/>
      <c r="L14" s="157"/>
      <c r="M14" s="184"/>
      <c r="N14" s="157"/>
      <c r="O14" s="184"/>
      <c r="P14" s="157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  <c r="IW14" s="58"/>
      <c r="IX14" s="58"/>
      <c r="IY14" s="58"/>
      <c r="IZ14" s="58"/>
      <c r="JA14" s="58"/>
      <c r="JB14" s="58"/>
      <c r="JC14" s="58"/>
      <c r="JD14" s="58"/>
      <c r="JE14" s="58"/>
      <c r="JF14" s="58"/>
      <c r="JG14" s="58"/>
      <c r="JH14" s="58"/>
      <c r="JI14" s="58"/>
      <c r="JJ14" s="58"/>
      <c r="JK14" s="58"/>
      <c r="JL14" s="58"/>
      <c r="JM14" s="58"/>
      <c r="JN14" s="58"/>
      <c r="JO14" s="58"/>
      <c r="JP14" s="58"/>
      <c r="JQ14" s="58"/>
      <c r="JR14" s="58"/>
      <c r="JS14" s="58"/>
      <c r="JT14" s="58"/>
      <c r="JU14" s="58"/>
      <c r="JV14" s="58"/>
      <c r="JW14" s="58"/>
      <c r="JX14" s="58"/>
      <c r="JY14" s="58"/>
      <c r="JZ14" s="58"/>
      <c r="KA14" s="58"/>
      <c r="KB14" s="58"/>
      <c r="KC14" s="58"/>
      <c r="KD14" s="58"/>
      <c r="KE14" s="58"/>
      <c r="KF14" s="58"/>
      <c r="KG14" s="58"/>
      <c r="KH14" s="58"/>
      <c r="KI14" s="58"/>
      <c r="KJ14" s="58"/>
      <c r="KK14" s="58"/>
      <c r="KL14" s="58"/>
      <c r="KM14" s="58"/>
      <c r="KN14" s="58"/>
      <c r="KO14" s="58"/>
      <c r="KP14" s="58"/>
      <c r="KQ14" s="58"/>
      <c r="KR14" s="58"/>
    </row>
    <row r="15" spans="1:304" x14ac:dyDescent="0.2">
      <c r="A15" s="134" t="s">
        <v>271</v>
      </c>
      <c r="B15" s="32" t="s">
        <v>272</v>
      </c>
      <c r="C15" s="64">
        <v>1</v>
      </c>
      <c r="D15" s="64" t="s">
        <v>273</v>
      </c>
      <c r="E15" s="79">
        <v>350550</v>
      </c>
      <c r="F15" s="79">
        <f>C15*E15</f>
        <v>350550</v>
      </c>
      <c r="G15" s="239"/>
      <c r="H15" s="286">
        <v>350550</v>
      </c>
      <c r="I15" s="262">
        <v>350550</v>
      </c>
      <c r="J15" s="287">
        <v>350550</v>
      </c>
      <c r="K15" s="291">
        <v>350550</v>
      </c>
      <c r="L15" s="181">
        <v>350550</v>
      </c>
      <c r="M15" s="176">
        <v>350550</v>
      </c>
      <c r="N15" s="181">
        <v>350550</v>
      </c>
      <c r="O15" s="176">
        <v>350550</v>
      </c>
      <c r="P15" s="181">
        <v>350550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</row>
    <row r="16" spans="1:304" x14ac:dyDescent="0.2">
      <c r="A16" s="134"/>
      <c r="B16" s="117"/>
      <c r="C16" s="64"/>
      <c r="D16" s="25"/>
      <c r="E16" s="79"/>
      <c r="F16" s="79"/>
      <c r="G16" s="239">
        <f>SUM(F15)</f>
        <v>350550</v>
      </c>
      <c r="H16" s="286">
        <v>350550</v>
      </c>
      <c r="I16" s="262">
        <v>350550</v>
      </c>
      <c r="J16" s="287">
        <v>350550</v>
      </c>
      <c r="K16" s="290"/>
      <c r="L16" s="159">
        <f t="shared" ref="L16" si="2">SUM(L15)</f>
        <v>350550</v>
      </c>
      <c r="M16" s="290"/>
      <c r="N16" s="159">
        <v>350550</v>
      </c>
      <c r="O16" s="290"/>
      <c r="P16" s="159">
        <f t="shared" ref="P16" si="3">SUM(P15)</f>
        <v>350550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  <c r="KQ16" s="58"/>
      <c r="KR16" s="58"/>
    </row>
    <row r="17" spans="1:304" x14ac:dyDescent="0.2">
      <c r="A17" s="134"/>
      <c r="B17" s="55"/>
      <c r="C17" s="64"/>
      <c r="D17" s="25"/>
      <c r="E17" s="79"/>
      <c r="F17" s="79"/>
      <c r="G17" s="239"/>
      <c r="H17" s="286"/>
      <c r="I17" s="262"/>
      <c r="J17" s="287"/>
      <c r="K17" s="176"/>
      <c r="L17" s="157"/>
      <c r="M17" s="184"/>
      <c r="N17" s="157"/>
      <c r="O17" s="184"/>
      <c r="P17" s="157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</row>
    <row r="18" spans="1:304" s="58" customFormat="1" ht="13.5" thickBot="1" x14ac:dyDescent="0.25">
      <c r="A18" s="133" t="s">
        <v>168</v>
      </c>
      <c r="B18" s="23" t="s">
        <v>55</v>
      </c>
      <c r="C18" s="24"/>
      <c r="D18" s="22"/>
      <c r="E18" s="77"/>
      <c r="F18" s="78"/>
      <c r="G18" s="238"/>
      <c r="H18" s="286"/>
      <c r="I18" s="262"/>
      <c r="J18" s="287"/>
      <c r="K18" s="176"/>
      <c r="L18" s="157"/>
      <c r="M18" s="184"/>
      <c r="N18" s="157"/>
      <c r="O18" s="184"/>
      <c r="P18" s="157"/>
    </row>
    <row r="19" spans="1:304" s="19" customFormat="1" x14ac:dyDescent="0.2">
      <c r="A19" s="134" t="s">
        <v>56</v>
      </c>
      <c r="B19" s="32" t="s">
        <v>57</v>
      </c>
      <c r="C19" s="26">
        <v>1</v>
      </c>
      <c r="D19" s="64" t="s">
        <v>8</v>
      </c>
      <c r="E19" s="81">
        <v>50000</v>
      </c>
      <c r="F19" s="79">
        <f>C19*E19</f>
        <v>50000</v>
      </c>
      <c r="G19" s="239"/>
      <c r="H19" s="286">
        <v>201522.22222222222</v>
      </c>
      <c r="I19" s="262">
        <v>41700</v>
      </c>
      <c r="J19" s="287">
        <v>817000</v>
      </c>
      <c r="K19" s="176">
        <v>50000</v>
      </c>
      <c r="L19" s="157">
        <v>50000</v>
      </c>
      <c r="M19" s="184">
        <v>41700</v>
      </c>
      <c r="N19" s="157">
        <v>41700</v>
      </c>
      <c r="O19" s="184">
        <v>75000</v>
      </c>
      <c r="P19" s="157">
        <v>75000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  <c r="IX19" s="58"/>
      <c r="IY19" s="58"/>
      <c r="IZ19" s="58"/>
      <c r="JA19" s="58"/>
      <c r="JB19" s="58"/>
      <c r="JC19" s="58"/>
      <c r="JD19" s="58"/>
      <c r="JE19" s="58"/>
      <c r="JF19" s="58"/>
      <c r="JG19" s="58"/>
      <c r="JH19" s="58"/>
      <c r="JI19" s="58"/>
      <c r="JJ19" s="58"/>
      <c r="JK19" s="58"/>
      <c r="JL19" s="58"/>
      <c r="JM19" s="58"/>
      <c r="JN19" s="58"/>
      <c r="JO19" s="58"/>
      <c r="JP19" s="58"/>
      <c r="JQ19" s="58"/>
      <c r="JR19" s="58"/>
      <c r="JS19" s="58"/>
      <c r="JT19" s="58"/>
      <c r="JU19" s="58"/>
      <c r="JV19" s="58"/>
      <c r="JW19" s="58"/>
      <c r="JX19" s="58"/>
      <c r="JY19" s="58"/>
      <c r="JZ19" s="58"/>
      <c r="KA19" s="58"/>
      <c r="KB19" s="58"/>
      <c r="KC19" s="58"/>
      <c r="KD19" s="58"/>
      <c r="KE19" s="58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58"/>
      <c r="KQ19" s="58"/>
      <c r="KR19" s="58"/>
    </row>
    <row r="20" spans="1:304" s="58" customFormat="1" x14ac:dyDescent="0.2">
      <c r="A20" s="134" t="s">
        <v>72</v>
      </c>
      <c r="B20" s="32" t="s">
        <v>121</v>
      </c>
      <c r="C20" s="26">
        <v>6755</v>
      </c>
      <c r="D20" s="64" t="s">
        <v>4</v>
      </c>
      <c r="E20" s="81">
        <v>12</v>
      </c>
      <c r="F20" s="79">
        <f t="shared" ref="F20" si="4">C20*E20</f>
        <v>81060</v>
      </c>
      <c r="G20" s="239"/>
      <c r="H20" s="286">
        <v>32466.333333333332</v>
      </c>
      <c r="I20" s="262">
        <v>20265</v>
      </c>
      <c r="J20" s="287">
        <v>135100</v>
      </c>
      <c r="K20" s="176">
        <v>7</v>
      </c>
      <c r="L20" s="157">
        <v>47285</v>
      </c>
      <c r="M20" s="184">
        <v>5.25</v>
      </c>
      <c r="N20" s="157">
        <v>35463.75</v>
      </c>
      <c r="O20" s="184">
        <v>8</v>
      </c>
      <c r="P20" s="157">
        <v>54040</v>
      </c>
    </row>
    <row r="21" spans="1:304" ht="13.9" customHeight="1" x14ac:dyDescent="0.2">
      <c r="A21" s="134"/>
      <c r="B21" s="55" t="s">
        <v>58</v>
      </c>
      <c r="C21" s="136"/>
      <c r="D21" s="55"/>
      <c r="E21" s="80"/>
      <c r="F21" s="81"/>
      <c r="G21" s="239">
        <f>SUM(F19,F20)</f>
        <v>131060</v>
      </c>
      <c r="H21" s="286">
        <v>266445.27777777775</v>
      </c>
      <c r="I21" s="262">
        <v>77163.75</v>
      </c>
      <c r="J21" s="287">
        <v>852463.75</v>
      </c>
      <c r="K21" s="290"/>
      <c r="L21" s="159">
        <f>SUM(L19:L20)</f>
        <v>97285</v>
      </c>
      <c r="M21" s="290"/>
      <c r="N21" s="159">
        <v>77163.75</v>
      </c>
      <c r="O21" s="290"/>
      <c r="P21" s="159">
        <f>SUM(P19:P20)</f>
        <v>129040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  <c r="IX21" s="58"/>
      <c r="IY21" s="58"/>
      <c r="IZ21" s="58"/>
      <c r="JA21" s="58"/>
      <c r="JB21" s="58"/>
      <c r="JC21" s="58"/>
      <c r="JD21" s="58"/>
      <c r="JE21" s="58"/>
      <c r="JF21" s="58"/>
      <c r="JG21" s="58"/>
      <c r="JH21" s="58"/>
      <c r="JI21" s="58"/>
      <c r="JJ21" s="58"/>
      <c r="JK21" s="58"/>
      <c r="JL21" s="58"/>
      <c r="JM21" s="58"/>
      <c r="JN21" s="58"/>
      <c r="JO21" s="58"/>
      <c r="JP21" s="58"/>
      <c r="JQ21" s="58"/>
      <c r="JR21" s="58"/>
      <c r="JS21" s="58"/>
      <c r="JT21" s="58"/>
      <c r="JU21" s="58"/>
      <c r="JV21" s="58"/>
      <c r="JW21" s="58"/>
      <c r="JX21" s="58"/>
      <c r="JY21" s="58"/>
      <c r="JZ21" s="58"/>
      <c r="KA21" s="58"/>
      <c r="KB21" s="58"/>
      <c r="KC21" s="58"/>
      <c r="KD21" s="58"/>
      <c r="KE21" s="58"/>
      <c r="KF21" s="58"/>
      <c r="KG21" s="58"/>
      <c r="KH21" s="58"/>
      <c r="KI21" s="58"/>
      <c r="KJ21" s="58"/>
      <c r="KK21" s="58"/>
      <c r="KL21" s="58"/>
      <c r="KM21" s="58"/>
      <c r="KN21" s="58"/>
      <c r="KO21" s="58"/>
      <c r="KP21" s="58"/>
      <c r="KQ21" s="58"/>
      <c r="KR21" s="58"/>
    </row>
    <row r="22" spans="1:304" ht="13.9" customHeight="1" x14ac:dyDescent="0.2">
      <c r="A22" s="137"/>
      <c r="B22" s="55"/>
      <c r="C22" s="136"/>
      <c r="D22" s="55"/>
      <c r="E22" s="80"/>
      <c r="F22" s="81"/>
      <c r="G22" s="239"/>
      <c r="H22" s="286"/>
      <c r="I22" s="262"/>
      <c r="J22" s="287"/>
      <c r="K22" s="176"/>
      <c r="L22" s="185"/>
      <c r="M22" s="184"/>
      <c r="N22" s="157"/>
      <c r="O22" s="184"/>
      <c r="P22" s="157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  <c r="IX22" s="58"/>
      <c r="IY22" s="58"/>
      <c r="IZ22" s="58"/>
      <c r="JA22" s="58"/>
      <c r="JB22" s="58"/>
      <c r="JC22" s="58"/>
      <c r="JD22" s="58"/>
      <c r="JE22" s="58"/>
      <c r="JF22" s="58"/>
      <c r="JG22" s="58"/>
      <c r="JH22" s="58"/>
      <c r="JI22" s="58"/>
      <c r="JJ22" s="58"/>
      <c r="JK22" s="58"/>
      <c r="JL22" s="58"/>
      <c r="JM22" s="58"/>
      <c r="JN22" s="58"/>
      <c r="JO22" s="58"/>
      <c r="JP22" s="58"/>
      <c r="JQ22" s="58"/>
      <c r="JR22" s="58"/>
      <c r="JS22" s="58"/>
      <c r="JT22" s="58"/>
      <c r="JU22" s="58"/>
      <c r="JV22" s="58"/>
      <c r="JW22" s="58"/>
      <c r="JX22" s="58"/>
      <c r="JY22" s="58"/>
      <c r="JZ22" s="58"/>
      <c r="KA22" s="58"/>
      <c r="KB22" s="58"/>
      <c r="KC22" s="58"/>
      <c r="KD22" s="58"/>
      <c r="KE22" s="58"/>
      <c r="KF22" s="58"/>
      <c r="KG22" s="58"/>
      <c r="KH22" s="58"/>
      <c r="KI22" s="58"/>
      <c r="KJ22" s="58"/>
      <c r="KK22" s="58"/>
      <c r="KL22" s="58"/>
      <c r="KM22" s="58"/>
      <c r="KN22" s="58"/>
      <c r="KO22" s="58"/>
      <c r="KP22" s="58"/>
      <c r="KQ22" s="58"/>
      <c r="KR22" s="58"/>
    </row>
    <row r="23" spans="1:304" s="58" customFormat="1" ht="13.5" thickBot="1" x14ac:dyDescent="0.25">
      <c r="A23" s="133" t="s">
        <v>169</v>
      </c>
      <c r="B23" s="23" t="s">
        <v>59</v>
      </c>
      <c r="C23" s="24"/>
      <c r="D23" s="22"/>
      <c r="E23" s="77"/>
      <c r="F23" s="78"/>
      <c r="G23" s="238"/>
      <c r="H23" s="286"/>
      <c r="I23" s="262"/>
      <c r="J23" s="287"/>
      <c r="K23" s="176"/>
      <c r="L23" s="157"/>
      <c r="M23" s="184"/>
      <c r="N23" s="157"/>
      <c r="O23" s="184"/>
      <c r="P23" s="157"/>
    </row>
    <row r="24" spans="1:304" s="19" customFormat="1" x14ac:dyDescent="0.2">
      <c r="A24" s="134" t="s">
        <v>60</v>
      </c>
      <c r="B24" s="32" t="s">
        <v>61</v>
      </c>
      <c r="C24" s="26">
        <v>18</v>
      </c>
      <c r="D24" s="64" t="s">
        <v>68</v>
      </c>
      <c r="E24" s="81">
        <v>3000</v>
      </c>
      <c r="F24" s="79">
        <f>C24*E24</f>
        <v>54000</v>
      </c>
      <c r="G24" s="240"/>
      <c r="H24" s="286">
        <v>41045.277777777781</v>
      </c>
      <c r="I24" s="262">
        <v>54000</v>
      </c>
      <c r="J24" s="287">
        <v>126000</v>
      </c>
      <c r="K24" s="176">
        <v>6200</v>
      </c>
      <c r="L24" s="157">
        <v>111600</v>
      </c>
      <c r="M24" s="184">
        <v>3685</v>
      </c>
      <c r="N24" s="157">
        <v>66330</v>
      </c>
      <c r="O24" s="184">
        <v>4000</v>
      </c>
      <c r="P24" s="157">
        <v>72000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  <c r="IW24" s="58"/>
      <c r="IX24" s="58"/>
      <c r="IY24" s="58"/>
      <c r="IZ24" s="58"/>
      <c r="JA24" s="58"/>
      <c r="JB24" s="58"/>
      <c r="JC24" s="58"/>
      <c r="JD24" s="58"/>
      <c r="JE24" s="58"/>
      <c r="JF24" s="58"/>
      <c r="JG24" s="58"/>
      <c r="JH24" s="58"/>
      <c r="JI24" s="58"/>
      <c r="JJ24" s="58"/>
      <c r="JK24" s="58"/>
      <c r="JL24" s="58"/>
      <c r="JM24" s="58"/>
      <c r="JN24" s="58"/>
      <c r="JO24" s="58"/>
      <c r="JP24" s="58"/>
      <c r="JQ24" s="58"/>
      <c r="JR24" s="58"/>
      <c r="JS24" s="58"/>
      <c r="JT24" s="58"/>
      <c r="JU24" s="58"/>
      <c r="JV24" s="58"/>
      <c r="JW24" s="58"/>
      <c r="JX24" s="58"/>
      <c r="JY24" s="58"/>
      <c r="JZ24" s="58"/>
      <c r="KA24" s="58"/>
      <c r="KB24" s="58"/>
      <c r="KC24" s="58"/>
      <c r="KD24" s="58"/>
      <c r="KE24" s="58"/>
      <c r="KF24" s="58"/>
      <c r="KG24" s="58"/>
      <c r="KH24" s="58"/>
      <c r="KI24" s="58"/>
      <c r="KJ24" s="58"/>
      <c r="KK24" s="58"/>
      <c r="KL24" s="58"/>
      <c r="KM24" s="58"/>
      <c r="KN24" s="58"/>
      <c r="KO24" s="58"/>
      <c r="KP24" s="58"/>
      <c r="KQ24" s="58"/>
      <c r="KR24" s="58"/>
    </row>
    <row r="25" spans="1:304" ht="13.9" customHeight="1" x14ac:dyDescent="0.2">
      <c r="A25" s="134"/>
      <c r="B25" s="55" t="s">
        <v>62</v>
      </c>
      <c r="C25" s="136"/>
      <c r="D25" s="55"/>
      <c r="E25" s="80"/>
      <c r="F25" s="81"/>
      <c r="G25" s="239">
        <f>SUM(F24)</f>
        <v>54000</v>
      </c>
      <c r="H25" s="286">
        <v>77770</v>
      </c>
      <c r="I25" s="262">
        <v>54000</v>
      </c>
      <c r="J25" s="287">
        <v>126000</v>
      </c>
      <c r="K25" s="290"/>
      <c r="L25" s="159">
        <f t="shared" ref="L25" si="5">SUM(L24)</f>
        <v>111600</v>
      </c>
      <c r="M25" s="290"/>
      <c r="N25" s="159">
        <v>66330</v>
      </c>
      <c r="O25" s="290"/>
      <c r="P25" s="159">
        <f t="shared" ref="P25" si="6">SUM(P24)</f>
        <v>72000</v>
      </c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  <c r="IX25" s="58"/>
      <c r="IY25" s="58"/>
      <c r="IZ25" s="58"/>
      <c r="JA25" s="58"/>
      <c r="JB25" s="58"/>
      <c r="JC25" s="58"/>
      <c r="JD25" s="58"/>
      <c r="JE25" s="58"/>
      <c r="JF25" s="58"/>
      <c r="JG25" s="58"/>
      <c r="JH25" s="58"/>
      <c r="JI25" s="58"/>
      <c r="JJ25" s="58"/>
      <c r="JK25" s="58"/>
      <c r="JL25" s="58"/>
      <c r="JM25" s="58"/>
      <c r="JN25" s="58"/>
      <c r="JO25" s="58"/>
      <c r="JP25" s="58"/>
      <c r="JQ25" s="58"/>
      <c r="JR25" s="58"/>
      <c r="JS25" s="58"/>
      <c r="JT25" s="58"/>
      <c r="JU25" s="58"/>
      <c r="JV25" s="58"/>
      <c r="JW25" s="58"/>
      <c r="JX25" s="58"/>
      <c r="JY25" s="58"/>
      <c r="JZ25" s="58"/>
      <c r="KA25" s="58"/>
      <c r="KB25" s="58"/>
      <c r="KC25" s="58"/>
      <c r="KD25" s="58"/>
      <c r="KE25" s="58"/>
      <c r="KF25" s="58"/>
      <c r="KG25" s="58"/>
      <c r="KH25" s="58"/>
      <c r="KI25" s="58"/>
      <c r="KJ25" s="58"/>
      <c r="KK25" s="58"/>
      <c r="KL25" s="58"/>
      <c r="KM25" s="58"/>
      <c r="KN25" s="58"/>
      <c r="KO25" s="58"/>
      <c r="KP25" s="58"/>
      <c r="KQ25" s="58"/>
      <c r="KR25" s="58"/>
    </row>
    <row r="26" spans="1:304" x14ac:dyDescent="0.2">
      <c r="A26" s="137"/>
      <c r="B26" s="55"/>
      <c r="C26" s="27"/>
      <c r="D26" s="28"/>
      <c r="E26" s="79"/>
      <c r="F26" s="82"/>
      <c r="G26" s="239"/>
      <c r="H26" s="286"/>
      <c r="I26" s="262"/>
      <c r="J26" s="287"/>
      <c r="K26" s="176"/>
      <c r="L26" s="157"/>
      <c r="M26" s="184"/>
      <c r="N26" s="157"/>
      <c r="O26" s="184"/>
      <c r="P26" s="157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  <c r="IX26" s="58"/>
      <c r="IY26" s="58"/>
      <c r="IZ26" s="58"/>
      <c r="JA26" s="58"/>
      <c r="JB26" s="58"/>
      <c r="JC26" s="58"/>
      <c r="JD26" s="58"/>
      <c r="JE26" s="58"/>
      <c r="JF26" s="58"/>
      <c r="JG26" s="58"/>
      <c r="JH26" s="58"/>
      <c r="JI26" s="58"/>
      <c r="JJ26" s="58"/>
      <c r="JK26" s="58"/>
      <c r="JL26" s="58"/>
      <c r="JM26" s="58"/>
      <c r="JN26" s="58"/>
      <c r="JO26" s="58"/>
      <c r="JP26" s="58"/>
      <c r="JQ26" s="58"/>
      <c r="JR26" s="58"/>
      <c r="JS26" s="58"/>
      <c r="JT26" s="58"/>
      <c r="JU26" s="58"/>
      <c r="JV26" s="58"/>
      <c r="JW26" s="58"/>
      <c r="JX26" s="58"/>
      <c r="JY26" s="58"/>
      <c r="JZ26" s="58"/>
      <c r="KA26" s="58"/>
      <c r="KB26" s="58"/>
      <c r="KC26" s="58"/>
      <c r="KD26" s="58"/>
      <c r="KE26" s="58"/>
      <c r="KF26" s="58"/>
      <c r="KG26" s="58"/>
      <c r="KH26" s="58"/>
      <c r="KI26" s="58"/>
      <c r="KJ26" s="58"/>
      <c r="KK26" s="58"/>
      <c r="KL26" s="58"/>
      <c r="KM26" s="58"/>
      <c r="KN26" s="58"/>
      <c r="KO26" s="58"/>
      <c r="KP26" s="58"/>
      <c r="KQ26" s="58"/>
      <c r="KR26" s="58"/>
    </row>
    <row r="27" spans="1:304" s="58" customFormat="1" ht="13.5" thickBot="1" x14ac:dyDescent="0.25">
      <c r="A27" s="138" t="s">
        <v>170</v>
      </c>
      <c r="B27" s="59" t="s">
        <v>53</v>
      </c>
      <c r="C27" s="61"/>
      <c r="D27" s="62"/>
      <c r="E27" s="83"/>
      <c r="F27" s="84"/>
      <c r="G27" s="238"/>
      <c r="H27" s="286"/>
      <c r="I27" s="262"/>
      <c r="J27" s="287"/>
      <c r="K27" s="176"/>
      <c r="L27" s="157"/>
      <c r="M27" s="184"/>
      <c r="N27" s="157"/>
      <c r="O27" s="184"/>
      <c r="P27" s="157"/>
    </row>
    <row r="28" spans="1:304" s="58" customFormat="1" x14ac:dyDescent="0.2">
      <c r="A28" s="139" t="s">
        <v>90</v>
      </c>
      <c r="B28" s="68" t="s">
        <v>91</v>
      </c>
      <c r="C28" s="66">
        <v>220</v>
      </c>
      <c r="D28" s="67" t="s">
        <v>16</v>
      </c>
      <c r="E28" s="100">
        <v>16</v>
      </c>
      <c r="F28" s="101">
        <f>E28*C28</f>
        <v>3520</v>
      </c>
      <c r="G28" s="239"/>
      <c r="H28" s="286">
        <v>2715.8444444444444</v>
      </c>
      <c r="I28" s="262">
        <v>1760</v>
      </c>
      <c r="J28" s="287">
        <v>8800</v>
      </c>
      <c r="K28" s="176">
        <v>22</v>
      </c>
      <c r="L28" s="157">
        <v>4840</v>
      </c>
      <c r="M28" s="184">
        <v>21.2</v>
      </c>
      <c r="N28" s="157">
        <v>4664</v>
      </c>
      <c r="O28" s="184">
        <v>40</v>
      </c>
      <c r="P28" s="157">
        <v>8800</v>
      </c>
    </row>
    <row r="29" spans="1:304" s="58" customFormat="1" x14ac:dyDescent="0.2">
      <c r="A29" s="139" t="s">
        <v>92</v>
      </c>
      <c r="B29" s="68" t="s">
        <v>93</v>
      </c>
      <c r="C29" s="66">
        <v>4</v>
      </c>
      <c r="D29" s="67" t="s">
        <v>5</v>
      </c>
      <c r="E29" s="100">
        <v>150</v>
      </c>
      <c r="F29" s="101">
        <f>E29*C29</f>
        <v>600</v>
      </c>
      <c r="G29" s="239"/>
      <c r="H29" s="286">
        <v>388.88888888888891</v>
      </c>
      <c r="I29" s="262">
        <v>300</v>
      </c>
      <c r="J29" s="287">
        <v>1000</v>
      </c>
      <c r="K29" s="176">
        <v>225</v>
      </c>
      <c r="L29" s="157">
        <v>900</v>
      </c>
      <c r="M29" s="184">
        <v>130</v>
      </c>
      <c r="N29" s="157">
        <v>520</v>
      </c>
      <c r="O29" s="184">
        <v>250</v>
      </c>
      <c r="P29" s="157">
        <v>1000</v>
      </c>
    </row>
    <row r="30" spans="1:304" s="58" customFormat="1" x14ac:dyDescent="0.2">
      <c r="A30" s="139" t="s">
        <v>94</v>
      </c>
      <c r="B30" s="68" t="s">
        <v>95</v>
      </c>
      <c r="C30" s="66">
        <v>14</v>
      </c>
      <c r="D30" s="67" t="s">
        <v>98</v>
      </c>
      <c r="E30" s="100">
        <v>40</v>
      </c>
      <c r="F30" s="101">
        <f>E30*C30</f>
        <v>560</v>
      </c>
      <c r="G30" s="239"/>
      <c r="H30" s="286">
        <v>386.66666666666669</v>
      </c>
      <c r="I30" s="262">
        <v>350</v>
      </c>
      <c r="J30" s="287">
        <v>1400</v>
      </c>
      <c r="K30" s="176">
        <v>50</v>
      </c>
      <c r="L30" s="157">
        <v>700</v>
      </c>
      <c r="M30" s="184">
        <v>34</v>
      </c>
      <c r="N30" s="157">
        <v>476</v>
      </c>
      <c r="O30" s="184">
        <v>100</v>
      </c>
      <c r="P30" s="157">
        <v>1400</v>
      </c>
    </row>
    <row r="31" spans="1:304" s="58" customFormat="1" x14ac:dyDescent="0.2">
      <c r="A31" s="139" t="s">
        <v>96</v>
      </c>
      <c r="B31" s="68" t="s">
        <v>97</v>
      </c>
      <c r="C31" s="66">
        <v>400</v>
      </c>
      <c r="D31" s="67" t="s">
        <v>98</v>
      </c>
      <c r="E31" s="100">
        <v>0.5</v>
      </c>
      <c r="F31" s="101">
        <f>E31*C31</f>
        <v>200</v>
      </c>
      <c r="G31" s="239"/>
      <c r="H31" s="286">
        <v>686.37833333333333</v>
      </c>
      <c r="I31" s="262">
        <v>80</v>
      </c>
      <c r="J31" s="287">
        <v>8000</v>
      </c>
      <c r="K31" s="176">
        <v>20</v>
      </c>
      <c r="L31" s="157">
        <v>8000</v>
      </c>
      <c r="M31" s="184">
        <v>0.56000000000000005</v>
      </c>
      <c r="N31" s="157">
        <v>224</v>
      </c>
      <c r="O31" s="184">
        <v>1</v>
      </c>
      <c r="P31" s="157">
        <v>400</v>
      </c>
    </row>
    <row r="32" spans="1:304" ht="13.9" customHeight="1" x14ac:dyDescent="0.2">
      <c r="A32" s="134"/>
      <c r="B32" s="55" t="s">
        <v>54</v>
      </c>
      <c r="C32" s="136"/>
      <c r="D32" s="55"/>
      <c r="E32" s="80"/>
      <c r="F32" s="81"/>
      <c r="G32" s="239">
        <f>SUM(F28:F31)</f>
        <v>4880</v>
      </c>
      <c r="H32" s="286">
        <v>8120.4444444444443</v>
      </c>
      <c r="I32" s="262">
        <v>2940</v>
      </c>
      <c r="J32" s="287">
        <v>14440</v>
      </c>
      <c r="K32" s="290"/>
      <c r="L32" s="159">
        <f t="shared" ref="L32" si="7">SUM(L28:L31)</f>
        <v>14440</v>
      </c>
      <c r="M32" s="290"/>
      <c r="N32" s="159">
        <v>5884</v>
      </c>
      <c r="O32" s="290"/>
      <c r="P32" s="159">
        <f t="shared" ref="P32" si="8">SUM(P28:P31)</f>
        <v>11600</v>
      </c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  <c r="IW32" s="58"/>
      <c r="IX32" s="58"/>
      <c r="IY32" s="58"/>
      <c r="IZ32" s="58"/>
      <c r="JA32" s="58"/>
      <c r="JB32" s="58"/>
      <c r="JC32" s="58"/>
      <c r="JD32" s="58"/>
      <c r="JE32" s="58"/>
      <c r="JF32" s="58"/>
      <c r="JG32" s="58"/>
      <c r="JH32" s="58"/>
      <c r="JI32" s="58"/>
      <c r="JJ32" s="58"/>
      <c r="JK32" s="58"/>
      <c r="JL32" s="58"/>
      <c r="JM32" s="58"/>
      <c r="JN32" s="58"/>
      <c r="JO32" s="58"/>
      <c r="JP32" s="58"/>
      <c r="JQ32" s="58"/>
      <c r="JR32" s="58"/>
      <c r="JS32" s="58"/>
      <c r="JT32" s="58"/>
      <c r="JU32" s="58"/>
      <c r="JV32" s="58"/>
      <c r="JW32" s="58"/>
      <c r="JX32" s="58"/>
      <c r="JY32" s="58"/>
      <c r="JZ32" s="58"/>
      <c r="KA32" s="58"/>
      <c r="KB32" s="58"/>
      <c r="KC32" s="58"/>
      <c r="KD32" s="58"/>
      <c r="KE32" s="58"/>
      <c r="KF32" s="58"/>
      <c r="KG32" s="58"/>
      <c r="KH32" s="58"/>
      <c r="KI32" s="58"/>
      <c r="KJ32" s="58"/>
      <c r="KK32" s="58"/>
      <c r="KL32" s="58"/>
      <c r="KM32" s="58"/>
      <c r="KN32" s="58"/>
      <c r="KO32" s="58"/>
      <c r="KP32" s="58"/>
      <c r="KQ32" s="58"/>
      <c r="KR32" s="58"/>
    </row>
    <row r="33" spans="1:304" x14ac:dyDescent="0.2">
      <c r="A33" s="137"/>
      <c r="B33" s="140"/>
      <c r="C33" s="27"/>
      <c r="D33" s="28"/>
      <c r="E33" s="85"/>
      <c r="F33" s="86"/>
      <c r="G33" s="241"/>
      <c r="H33" s="286"/>
      <c r="I33" s="262"/>
      <c r="J33" s="287"/>
      <c r="K33" s="184"/>
      <c r="L33" s="157"/>
      <c r="M33" s="184"/>
      <c r="N33" s="157"/>
      <c r="O33" s="184"/>
      <c r="P33" s="157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  <c r="IW33" s="58"/>
      <c r="IX33" s="58"/>
      <c r="IY33" s="58"/>
      <c r="IZ33" s="58"/>
      <c r="JA33" s="58"/>
      <c r="JB33" s="58"/>
      <c r="JC33" s="58"/>
      <c r="JD33" s="58"/>
      <c r="JE33" s="58"/>
      <c r="JF33" s="58"/>
      <c r="JG33" s="58"/>
      <c r="JH33" s="58"/>
      <c r="JI33" s="58"/>
      <c r="JJ33" s="58"/>
      <c r="JK33" s="58"/>
      <c r="JL33" s="58"/>
      <c r="JM33" s="58"/>
      <c r="JN33" s="58"/>
      <c r="JO33" s="58"/>
      <c r="JP33" s="58"/>
      <c r="JQ33" s="58"/>
      <c r="JR33" s="58"/>
      <c r="JS33" s="58"/>
      <c r="JT33" s="58"/>
      <c r="JU33" s="58"/>
      <c r="JV33" s="58"/>
      <c r="JW33" s="58"/>
      <c r="JX33" s="58"/>
      <c r="JY33" s="58"/>
      <c r="JZ33" s="58"/>
      <c r="KA33" s="58"/>
      <c r="KB33" s="58"/>
      <c r="KC33" s="58"/>
      <c r="KD33" s="58"/>
      <c r="KE33" s="58"/>
      <c r="KF33" s="58"/>
      <c r="KG33" s="58"/>
      <c r="KH33" s="58"/>
      <c r="KI33" s="58"/>
      <c r="KJ33" s="58"/>
      <c r="KK33" s="58"/>
      <c r="KL33" s="58"/>
      <c r="KM33" s="58"/>
      <c r="KN33" s="58"/>
      <c r="KO33" s="58"/>
      <c r="KP33" s="58"/>
      <c r="KQ33" s="58"/>
      <c r="KR33" s="58"/>
    </row>
    <row r="34" spans="1:304" s="58" customFormat="1" ht="13.5" thickBot="1" x14ac:dyDescent="0.25">
      <c r="A34" s="133" t="s">
        <v>171</v>
      </c>
      <c r="B34" s="23" t="s">
        <v>11</v>
      </c>
      <c r="C34" s="24"/>
      <c r="D34" s="22"/>
      <c r="E34" s="77"/>
      <c r="F34" s="78"/>
      <c r="G34" s="238"/>
      <c r="H34" s="286"/>
      <c r="I34" s="262"/>
      <c r="J34" s="287"/>
      <c r="K34" s="176"/>
      <c r="L34" s="157"/>
      <c r="M34" s="184"/>
      <c r="N34" s="157"/>
      <c r="O34" s="184"/>
      <c r="P34" s="157"/>
    </row>
    <row r="35" spans="1:304" s="19" customFormat="1" x14ac:dyDescent="0.2">
      <c r="A35" s="134" t="s">
        <v>10</v>
      </c>
      <c r="B35" s="32" t="s">
        <v>23</v>
      </c>
      <c r="C35" s="26">
        <v>1</v>
      </c>
      <c r="D35" s="64" t="s">
        <v>8</v>
      </c>
      <c r="E35" s="79">
        <v>25000</v>
      </c>
      <c r="F35" s="79">
        <f>C35*E35</f>
        <v>25000</v>
      </c>
      <c r="G35" s="239"/>
      <c r="H35" s="286">
        <v>354222.22222222225</v>
      </c>
      <c r="I35" s="262">
        <v>20000</v>
      </c>
      <c r="J35" s="287">
        <v>1750000</v>
      </c>
      <c r="K35" s="176">
        <v>50000</v>
      </c>
      <c r="L35" s="157">
        <v>50000</v>
      </c>
      <c r="M35" s="184">
        <v>20000</v>
      </c>
      <c r="N35" s="157">
        <v>20000</v>
      </c>
      <c r="O35" s="184">
        <v>25000</v>
      </c>
      <c r="P35" s="157">
        <v>25000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  <c r="IW35" s="58"/>
      <c r="IX35" s="58"/>
      <c r="IY35" s="58"/>
      <c r="IZ35" s="58"/>
      <c r="JA35" s="58"/>
      <c r="JB35" s="58"/>
      <c r="JC35" s="58"/>
      <c r="JD35" s="58"/>
      <c r="JE35" s="58"/>
      <c r="JF35" s="58"/>
      <c r="JG35" s="58"/>
      <c r="JH35" s="58"/>
      <c r="JI35" s="58"/>
      <c r="JJ35" s="58"/>
      <c r="JK35" s="58"/>
      <c r="JL35" s="58"/>
      <c r="JM35" s="58"/>
      <c r="JN35" s="58"/>
      <c r="JO35" s="58"/>
      <c r="JP35" s="58"/>
      <c r="JQ35" s="58"/>
      <c r="JR35" s="58"/>
      <c r="JS35" s="58"/>
      <c r="JT35" s="58"/>
      <c r="JU35" s="58"/>
      <c r="JV35" s="58"/>
      <c r="JW35" s="58"/>
      <c r="JX35" s="58"/>
      <c r="JY35" s="58"/>
      <c r="JZ35" s="58"/>
      <c r="KA35" s="58"/>
      <c r="KB35" s="58"/>
      <c r="KC35" s="58"/>
      <c r="KD35" s="58"/>
      <c r="KE35" s="58"/>
      <c r="KF35" s="58"/>
      <c r="KG35" s="58"/>
      <c r="KH35" s="58"/>
      <c r="KI35" s="58"/>
      <c r="KJ35" s="58"/>
      <c r="KK35" s="58"/>
      <c r="KL35" s="58"/>
      <c r="KM35" s="58"/>
      <c r="KN35" s="58"/>
      <c r="KO35" s="58"/>
      <c r="KP35" s="58"/>
      <c r="KQ35" s="58"/>
      <c r="KR35" s="58"/>
    </row>
    <row r="36" spans="1:304" s="46" customFormat="1" ht="13.9" customHeight="1" x14ac:dyDescent="0.2">
      <c r="A36" s="134" t="s">
        <v>22</v>
      </c>
      <c r="B36" s="32" t="s">
        <v>274</v>
      </c>
      <c r="C36" s="29">
        <v>10</v>
      </c>
      <c r="D36" s="64" t="s">
        <v>4</v>
      </c>
      <c r="E36" s="79">
        <v>40</v>
      </c>
      <c r="F36" s="79">
        <f>C36*E36</f>
        <v>400</v>
      </c>
      <c r="G36" s="240"/>
      <c r="H36" s="286">
        <v>199.83333333333334</v>
      </c>
      <c r="I36" s="262">
        <v>120</v>
      </c>
      <c r="J36" s="287">
        <v>650</v>
      </c>
      <c r="K36" s="176">
        <v>35</v>
      </c>
      <c r="L36" s="157">
        <v>350</v>
      </c>
      <c r="M36" s="184">
        <v>40</v>
      </c>
      <c r="N36" s="157">
        <v>400</v>
      </c>
      <c r="O36" s="184">
        <v>12</v>
      </c>
      <c r="P36" s="157">
        <v>120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  <c r="IW36" s="58"/>
      <c r="IX36" s="58"/>
      <c r="IY36" s="58"/>
      <c r="IZ36" s="58"/>
      <c r="JA36" s="58"/>
      <c r="JB36" s="58"/>
      <c r="JC36" s="58"/>
      <c r="JD36" s="58"/>
      <c r="JE36" s="58"/>
      <c r="JF36" s="58"/>
      <c r="JG36" s="58"/>
      <c r="JH36" s="58"/>
      <c r="JI36" s="58"/>
      <c r="JJ36" s="58"/>
      <c r="JK36" s="58"/>
      <c r="JL36" s="58"/>
      <c r="JM36" s="58"/>
      <c r="JN36" s="58"/>
      <c r="JO36" s="58"/>
      <c r="JP36" s="58"/>
      <c r="JQ36" s="58"/>
      <c r="JR36" s="58"/>
      <c r="JS36" s="58"/>
      <c r="JT36" s="58"/>
      <c r="JU36" s="58"/>
      <c r="JV36" s="58"/>
      <c r="JW36" s="58"/>
      <c r="JX36" s="58"/>
      <c r="JY36" s="58"/>
      <c r="JZ36" s="58"/>
      <c r="KA36" s="58"/>
      <c r="KB36" s="58"/>
      <c r="KC36" s="58"/>
      <c r="KD36" s="58"/>
      <c r="KE36" s="58"/>
      <c r="KF36" s="58"/>
      <c r="KG36" s="58"/>
      <c r="KH36" s="58"/>
      <c r="KI36" s="58"/>
      <c r="KJ36" s="58"/>
      <c r="KK36" s="58"/>
      <c r="KL36" s="58"/>
      <c r="KM36" s="58"/>
      <c r="KN36" s="58"/>
      <c r="KO36" s="58"/>
      <c r="KP36" s="58"/>
      <c r="KQ36" s="58"/>
      <c r="KR36" s="58"/>
    </row>
    <row r="37" spans="1:304" s="19" customFormat="1" ht="13.9" customHeight="1" x14ac:dyDescent="0.2">
      <c r="A37" s="134" t="s">
        <v>21</v>
      </c>
      <c r="B37" s="32" t="s">
        <v>64</v>
      </c>
      <c r="C37" s="29">
        <v>336</v>
      </c>
      <c r="D37" s="64" t="s">
        <v>5</v>
      </c>
      <c r="E37" s="79">
        <v>500</v>
      </c>
      <c r="F37" s="79">
        <f t="shared" ref="F37:F51" si="9">C37*E37</f>
        <v>168000</v>
      </c>
      <c r="G37" s="240"/>
      <c r="H37" s="286">
        <v>38760.555555555555</v>
      </c>
      <c r="I37" s="262">
        <v>33600</v>
      </c>
      <c r="J37" s="287">
        <v>159600</v>
      </c>
      <c r="K37" s="176">
        <v>175</v>
      </c>
      <c r="L37" s="157">
        <v>58800</v>
      </c>
      <c r="M37" s="184">
        <v>195</v>
      </c>
      <c r="N37" s="157">
        <v>65520</v>
      </c>
      <c r="O37" s="184">
        <v>250</v>
      </c>
      <c r="P37" s="157">
        <v>84000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  <c r="IW37" s="58"/>
      <c r="IX37" s="58"/>
      <c r="IY37" s="58"/>
      <c r="IZ37" s="58"/>
      <c r="JA37" s="58"/>
      <c r="JB37" s="58"/>
      <c r="JC37" s="58"/>
      <c r="JD37" s="58"/>
      <c r="JE37" s="58"/>
      <c r="JF37" s="58"/>
      <c r="JG37" s="58"/>
      <c r="JH37" s="58"/>
      <c r="JI37" s="58"/>
      <c r="JJ37" s="58"/>
      <c r="JK37" s="58"/>
      <c r="JL37" s="58"/>
      <c r="JM37" s="58"/>
      <c r="JN37" s="58"/>
      <c r="JO37" s="58"/>
      <c r="JP37" s="58"/>
      <c r="JQ37" s="58"/>
      <c r="JR37" s="58"/>
      <c r="JS37" s="58"/>
      <c r="JT37" s="58"/>
      <c r="JU37" s="58"/>
      <c r="JV37" s="58"/>
      <c r="JW37" s="58"/>
      <c r="JX37" s="58"/>
      <c r="JY37" s="58"/>
      <c r="JZ37" s="58"/>
      <c r="KA37" s="58"/>
      <c r="KB37" s="58"/>
      <c r="KC37" s="58"/>
      <c r="KD37" s="58"/>
      <c r="KE37" s="58"/>
      <c r="KF37" s="58"/>
      <c r="KG37" s="58"/>
      <c r="KH37" s="58"/>
      <c r="KI37" s="58"/>
      <c r="KJ37" s="58"/>
      <c r="KK37" s="58"/>
      <c r="KL37" s="58"/>
      <c r="KM37" s="58"/>
      <c r="KN37" s="58"/>
      <c r="KO37" s="58"/>
      <c r="KP37" s="58"/>
      <c r="KQ37" s="58"/>
      <c r="KR37" s="58"/>
    </row>
    <row r="38" spans="1:304" s="19" customFormat="1" ht="13.9" customHeight="1" x14ac:dyDescent="0.2">
      <c r="A38" s="134" t="s">
        <v>20</v>
      </c>
      <c r="B38" s="32" t="s">
        <v>65</v>
      </c>
      <c r="C38" s="29">
        <v>71</v>
      </c>
      <c r="D38" s="64" t="s">
        <v>5</v>
      </c>
      <c r="E38" s="79">
        <v>1000</v>
      </c>
      <c r="F38" s="79">
        <f t="shared" si="9"/>
        <v>71000</v>
      </c>
      <c r="G38" s="240"/>
      <c r="H38" s="286">
        <v>21200</v>
      </c>
      <c r="I38" s="262">
        <v>21300</v>
      </c>
      <c r="J38" s="287">
        <v>67450</v>
      </c>
      <c r="K38" s="176">
        <v>325</v>
      </c>
      <c r="L38" s="157">
        <v>23075</v>
      </c>
      <c r="M38" s="184">
        <v>575</v>
      </c>
      <c r="N38" s="157">
        <v>40825</v>
      </c>
      <c r="O38" s="184">
        <v>900</v>
      </c>
      <c r="P38" s="157">
        <v>63900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  <c r="IX38" s="58"/>
      <c r="IY38" s="58"/>
      <c r="IZ38" s="58"/>
      <c r="JA38" s="58"/>
      <c r="JB38" s="58"/>
      <c r="JC38" s="58"/>
      <c r="JD38" s="58"/>
      <c r="JE38" s="58"/>
      <c r="JF38" s="58"/>
      <c r="JG38" s="58"/>
      <c r="JH38" s="58"/>
      <c r="JI38" s="58"/>
      <c r="JJ38" s="58"/>
      <c r="JK38" s="58"/>
      <c r="JL38" s="58"/>
      <c r="JM38" s="58"/>
      <c r="JN38" s="58"/>
      <c r="JO38" s="58"/>
      <c r="JP38" s="58"/>
      <c r="JQ38" s="58"/>
      <c r="JR38" s="58"/>
      <c r="JS38" s="58"/>
      <c r="JT38" s="58"/>
      <c r="JU38" s="58"/>
      <c r="JV38" s="58"/>
      <c r="JW38" s="58"/>
      <c r="JX38" s="58"/>
      <c r="JY38" s="58"/>
      <c r="JZ38" s="58"/>
      <c r="KA38" s="58"/>
      <c r="KB38" s="58"/>
      <c r="KC38" s="58"/>
      <c r="KD38" s="58"/>
      <c r="KE38" s="58"/>
      <c r="KF38" s="58"/>
      <c r="KG38" s="58"/>
      <c r="KH38" s="58"/>
      <c r="KI38" s="58"/>
      <c r="KJ38" s="58"/>
      <c r="KK38" s="58"/>
      <c r="KL38" s="58"/>
      <c r="KM38" s="58"/>
      <c r="KN38" s="58"/>
      <c r="KO38" s="58"/>
      <c r="KP38" s="58"/>
      <c r="KQ38" s="58"/>
      <c r="KR38" s="58"/>
    </row>
    <row r="39" spans="1:304" s="19" customFormat="1" ht="13.9" customHeight="1" x14ac:dyDescent="0.2">
      <c r="A39" s="134" t="s">
        <v>19</v>
      </c>
      <c r="B39" s="32" t="s">
        <v>18</v>
      </c>
      <c r="C39" s="29">
        <v>2</v>
      </c>
      <c r="D39" s="64" t="s">
        <v>5</v>
      </c>
      <c r="E39" s="79">
        <v>1500</v>
      </c>
      <c r="F39" s="79">
        <f t="shared" si="9"/>
        <v>3000</v>
      </c>
      <c r="G39" s="240"/>
      <c r="H39" s="286">
        <v>2878.3333333333335</v>
      </c>
      <c r="I39" s="262">
        <v>1000</v>
      </c>
      <c r="J39" s="287">
        <v>6000</v>
      </c>
      <c r="K39" s="176">
        <v>920</v>
      </c>
      <c r="L39" s="157">
        <v>1840</v>
      </c>
      <c r="M39" s="184">
        <v>1850</v>
      </c>
      <c r="N39" s="157">
        <v>3700</v>
      </c>
      <c r="O39" s="184">
        <v>1700</v>
      </c>
      <c r="P39" s="157">
        <v>3400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  <c r="IX39" s="58"/>
      <c r="IY39" s="58"/>
      <c r="IZ39" s="58"/>
      <c r="JA39" s="58"/>
      <c r="JB39" s="58"/>
      <c r="JC39" s="58"/>
      <c r="JD39" s="58"/>
      <c r="JE39" s="58"/>
      <c r="JF39" s="58"/>
      <c r="JG39" s="58"/>
      <c r="JH39" s="58"/>
      <c r="JI39" s="58"/>
      <c r="JJ39" s="58"/>
      <c r="JK39" s="58"/>
      <c r="JL39" s="58"/>
      <c r="JM39" s="58"/>
      <c r="JN39" s="58"/>
      <c r="JO39" s="58"/>
      <c r="JP39" s="58"/>
      <c r="JQ39" s="58"/>
      <c r="JR39" s="58"/>
      <c r="JS39" s="58"/>
      <c r="JT39" s="58"/>
      <c r="JU39" s="58"/>
      <c r="JV39" s="58"/>
      <c r="JW39" s="58"/>
      <c r="JX39" s="58"/>
      <c r="JY39" s="58"/>
      <c r="JZ39" s="58"/>
      <c r="KA39" s="58"/>
      <c r="KB39" s="58"/>
      <c r="KC39" s="58"/>
      <c r="KD39" s="58"/>
      <c r="KE39" s="58"/>
      <c r="KF39" s="58"/>
      <c r="KG39" s="58"/>
      <c r="KH39" s="58"/>
      <c r="KI39" s="58"/>
      <c r="KJ39" s="58"/>
      <c r="KK39" s="58"/>
      <c r="KL39" s="58"/>
      <c r="KM39" s="58"/>
      <c r="KN39" s="58"/>
      <c r="KO39" s="58"/>
      <c r="KP39" s="58"/>
      <c r="KQ39" s="58"/>
      <c r="KR39" s="58"/>
    </row>
    <row r="40" spans="1:304" s="19" customFormat="1" ht="13.9" customHeight="1" x14ac:dyDescent="0.2">
      <c r="A40" s="134" t="s">
        <v>17</v>
      </c>
      <c r="B40" s="32" t="s">
        <v>275</v>
      </c>
      <c r="C40" s="30">
        <v>1449</v>
      </c>
      <c r="D40" s="64" t="s">
        <v>7</v>
      </c>
      <c r="E40" s="79">
        <v>25</v>
      </c>
      <c r="F40" s="79">
        <f t="shared" si="9"/>
        <v>36225</v>
      </c>
      <c r="G40" s="242"/>
      <c r="H40" s="286">
        <v>17077.777777777777</v>
      </c>
      <c r="I40" s="262">
        <v>14490</v>
      </c>
      <c r="J40" s="287">
        <v>72450</v>
      </c>
      <c r="K40" s="184">
        <v>10</v>
      </c>
      <c r="L40" s="157">
        <v>14490</v>
      </c>
      <c r="M40" s="184">
        <v>26</v>
      </c>
      <c r="N40" s="157">
        <v>37674</v>
      </c>
      <c r="O40" s="184">
        <v>50</v>
      </c>
      <c r="P40" s="157">
        <v>72450</v>
      </c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8"/>
      <c r="JD40" s="58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  <c r="KQ40" s="58"/>
      <c r="KR40" s="58"/>
    </row>
    <row r="41" spans="1:304" s="19" customFormat="1" x14ac:dyDescent="0.2">
      <c r="A41" s="134" t="s">
        <v>147</v>
      </c>
      <c r="B41" s="32" t="s">
        <v>276</v>
      </c>
      <c r="C41" s="26">
        <v>8755</v>
      </c>
      <c r="D41" s="64" t="s">
        <v>4</v>
      </c>
      <c r="E41" s="88">
        <v>8</v>
      </c>
      <c r="F41" s="79">
        <f t="shared" si="9"/>
        <v>70040</v>
      </c>
      <c r="G41" s="239"/>
      <c r="H41" s="286">
        <v>44266.444444444445</v>
      </c>
      <c r="I41" s="262">
        <v>39397.5</v>
      </c>
      <c r="J41" s="287">
        <v>131325</v>
      </c>
      <c r="K41" s="176">
        <v>6.5</v>
      </c>
      <c r="L41" s="157">
        <v>56907.5</v>
      </c>
      <c r="M41" s="184">
        <v>12</v>
      </c>
      <c r="N41" s="157">
        <v>105060</v>
      </c>
      <c r="O41" s="184">
        <v>14</v>
      </c>
      <c r="P41" s="157">
        <v>122570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  <c r="IW41" s="58"/>
      <c r="IX41" s="58"/>
      <c r="IY41" s="58"/>
      <c r="IZ41" s="58"/>
      <c r="JA41" s="58"/>
      <c r="JB41" s="58"/>
      <c r="JC41" s="58"/>
      <c r="JD41" s="58"/>
      <c r="JE41" s="58"/>
      <c r="JF41" s="58"/>
      <c r="JG41" s="58"/>
      <c r="JH41" s="58"/>
      <c r="JI41" s="58"/>
      <c r="JJ41" s="58"/>
      <c r="JK41" s="58"/>
      <c r="JL41" s="58"/>
      <c r="JM41" s="58"/>
      <c r="JN41" s="58"/>
      <c r="JO41" s="58"/>
      <c r="JP41" s="58"/>
      <c r="JQ41" s="58"/>
      <c r="JR41" s="58"/>
      <c r="JS41" s="58"/>
      <c r="JT41" s="58"/>
      <c r="JU41" s="58"/>
      <c r="JV41" s="58"/>
      <c r="JW41" s="58"/>
      <c r="JX41" s="58"/>
      <c r="JY41" s="58"/>
      <c r="JZ41" s="58"/>
      <c r="KA41" s="58"/>
      <c r="KB41" s="58"/>
      <c r="KC41" s="58"/>
      <c r="KD41" s="58"/>
      <c r="KE41" s="58"/>
      <c r="KF41" s="58"/>
      <c r="KG41" s="58"/>
      <c r="KH41" s="58"/>
      <c r="KI41" s="58"/>
      <c r="KJ41" s="58"/>
      <c r="KK41" s="58"/>
      <c r="KL41" s="58"/>
      <c r="KM41" s="58"/>
      <c r="KN41" s="58"/>
      <c r="KO41" s="58"/>
      <c r="KP41" s="58"/>
      <c r="KQ41" s="58"/>
      <c r="KR41" s="58"/>
    </row>
    <row r="42" spans="1:304" s="19" customFormat="1" x14ac:dyDescent="0.2">
      <c r="A42" s="134" t="s">
        <v>123</v>
      </c>
      <c r="B42" s="32" t="s">
        <v>124</v>
      </c>
      <c r="C42" s="26">
        <v>2.95</v>
      </c>
      <c r="D42" s="64" t="s">
        <v>126</v>
      </c>
      <c r="E42" s="88">
        <v>25000</v>
      </c>
      <c r="F42" s="79">
        <f t="shared" si="9"/>
        <v>73750</v>
      </c>
      <c r="G42" s="239"/>
      <c r="H42" s="286">
        <v>31778.277777777777</v>
      </c>
      <c r="I42" s="262">
        <v>15000</v>
      </c>
      <c r="J42" s="287">
        <v>90000</v>
      </c>
      <c r="K42" s="176">
        <v>16750</v>
      </c>
      <c r="L42" s="157">
        <v>50250</v>
      </c>
      <c r="M42" s="294">
        <v>10000</v>
      </c>
      <c r="N42" s="157">
        <v>30000</v>
      </c>
      <c r="O42" s="184">
        <v>15000</v>
      </c>
      <c r="P42" s="157">
        <v>45000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  <c r="IW42" s="58"/>
      <c r="IX42" s="58"/>
      <c r="IY42" s="58"/>
      <c r="IZ42" s="58"/>
      <c r="JA42" s="58"/>
      <c r="JB42" s="58"/>
      <c r="JC42" s="58"/>
      <c r="JD42" s="58"/>
      <c r="JE42" s="58"/>
      <c r="JF42" s="58"/>
      <c r="JG42" s="58"/>
      <c r="JH42" s="58"/>
      <c r="JI42" s="58"/>
      <c r="JJ42" s="58"/>
      <c r="JK42" s="58"/>
      <c r="JL42" s="58"/>
      <c r="JM42" s="58"/>
      <c r="JN42" s="58"/>
      <c r="JO42" s="58"/>
      <c r="JP42" s="58"/>
      <c r="JQ42" s="58"/>
      <c r="JR42" s="58"/>
      <c r="JS42" s="58"/>
      <c r="JT42" s="58"/>
      <c r="JU42" s="58"/>
      <c r="JV42" s="58"/>
      <c r="JW42" s="58"/>
      <c r="JX42" s="58"/>
      <c r="JY42" s="58"/>
      <c r="JZ42" s="58"/>
      <c r="KA42" s="58"/>
      <c r="KB42" s="58"/>
      <c r="KC42" s="58"/>
      <c r="KD42" s="58"/>
      <c r="KE42" s="58"/>
      <c r="KF42" s="58"/>
      <c r="KG42" s="58"/>
      <c r="KH42" s="58"/>
      <c r="KI42" s="58"/>
      <c r="KJ42" s="58"/>
      <c r="KK42" s="58"/>
      <c r="KL42" s="58"/>
      <c r="KM42" s="58"/>
      <c r="KN42" s="58"/>
      <c r="KO42" s="58"/>
      <c r="KP42" s="58"/>
      <c r="KQ42" s="58"/>
      <c r="KR42" s="58"/>
    </row>
    <row r="43" spans="1:304" s="19" customFormat="1" x14ac:dyDescent="0.2">
      <c r="A43" s="134" t="s">
        <v>66</v>
      </c>
      <c r="B43" s="32" t="s">
        <v>277</v>
      </c>
      <c r="C43" s="53">
        <v>0.02</v>
      </c>
      <c r="D43" s="64" t="s">
        <v>126</v>
      </c>
      <c r="E43" s="88">
        <v>30000</v>
      </c>
      <c r="F43" s="79">
        <f t="shared" si="9"/>
        <v>600</v>
      </c>
      <c r="G43" s="239"/>
      <c r="H43" s="286">
        <v>90950</v>
      </c>
      <c r="I43" s="262">
        <v>200</v>
      </c>
      <c r="J43" s="287">
        <v>16000</v>
      </c>
      <c r="K43" s="176">
        <v>20000</v>
      </c>
      <c r="L43" s="157">
        <v>400</v>
      </c>
      <c r="M43" s="184">
        <v>250000</v>
      </c>
      <c r="N43" s="157">
        <v>5000</v>
      </c>
      <c r="O43" s="184">
        <v>300000</v>
      </c>
      <c r="P43" s="157">
        <v>6000</v>
      </c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  <c r="IW43" s="58"/>
      <c r="IX43" s="58"/>
      <c r="IY43" s="58"/>
      <c r="IZ43" s="58"/>
      <c r="JA43" s="58"/>
      <c r="JB43" s="58"/>
      <c r="JC43" s="58"/>
      <c r="JD43" s="58"/>
      <c r="JE43" s="58"/>
      <c r="JF43" s="58"/>
      <c r="JG43" s="58"/>
      <c r="JH43" s="58"/>
      <c r="JI43" s="58"/>
      <c r="JJ43" s="58"/>
      <c r="JK43" s="58"/>
      <c r="JL43" s="58"/>
      <c r="JM43" s="58"/>
      <c r="JN43" s="58"/>
      <c r="JO43" s="58"/>
      <c r="JP43" s="58"/>
      <c r="JQ43" s="58"/>
      <c r="JR43" s="58"/>
      <c r="JS43" s="58"/>
      <c r="JT43" s="58"/>
      <c r="JU43" s="58"/>
      <c r="JV43" s="58"/>
      <c r="JW43" s="58"/>
      <c r="JX43" s="58"/>
      <c r="JY43" s="58"/>
      <c r="JZ43" s="58"/>
      <c r="KA43" s="58"/>
      <c r="KB43" s="58"/>
      <c r="KC43" s="58"/>
      <c r="KD43" s="58"/>
      <c r="KE43" s="58"/>
      <c r="KF43" s="58"/>
      <c r="KG43" s="58"/>
      <c r="KH43" s="58"/>
      <c r="KI43" s="58"/>
      <c r="KJ43" s="58"/>
      <c r="KK43" s="58"/>
      <c r="KL43" s="58"/>
      <c r="KM43" s="58"/>
      <c r="KN43" s="58"/>
      <c r="KO43" s="58"/>
      <c r="KP43" s="58"/>
      <c r="KQ43" s="58"/>
      <c r="KR43" s="58"/>
    </row>
    <row r="44" spans="1:304" s="19" customFormat="1" ht="13.9" customHeight="1" x14ac:dyDescent="0.2">
      <c r="A44" s="134" t="s">
        <v>67</v>
      </c>
      <c r="B44" s="32" t="s">
        <v>89</v>
      </c>
      <c r="C44" s="30">
        <v>162</v>
      </c>
      <c r="D44" s="64" t="s">
        <v>6</v>
      </c>
      <c r="E44" s="79">
        <v>12</v>
      </c>
      <c r="F44" s="79">
        <f t="shared" si="9"/>
        <v>1944</v>
      </c>
      <c r="G44" s="243"/>
      <c r="H44" s="286">
        <v>1616.4166666666667</v>
      </c>
      <c r="I44" s="262">
        <v>162</v>
      </c>
      <c r="J44" s="287">
        <v>8910</v>
      </c>
      <c r="K44" s="176">
        <v>7.5</v>
      </c>
      <c r="L44" s="157">
        <v>1215</v>
      </c>
      <c r="M44" s="184">
        <v>13</v>
      </c>
      <c r="N44" s="157">
        <v>2106</v>
      </c>
      <c r="O44" s="184">
        <v>55</v>
      </c>
      <c r="P44" s="157">
        <v>8910</v>
      </c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  <c r="IW44" s="58"/>
      <c r="IX44" s="58"/>
      <c r="IY44" s="58"/>
      <c r="IZ44" s="58"/>
      <c r="JA44" s="58"/>
      <c r="JB44" s="58"/>
      <c r="JC44" s="58"/>
      <c r="JD44" s="58"/>
      <c r="JE44" s="58"/>
      <c r="JF44" s="58"/>
      <c r="JG44" s="58"/>
      <c r="JH44" s="58"/>
      <c r="JI44" s="58"/>
      <c r="JJ44" s="58"/>
      <c r="JK44" s="58"/>
      <c r="JL44" s="58"/>
      <c r="JM44" s="58"/>
      <c r="JN44" s="58"/>
      <c r="JO44" s="58"/>
      <c r="JP44" s="58"/>
      <c r="JQ44" s="58"/>
      <c r="JR44" s="58"/>
      <c r="JS44" s="58"/>
      <c r="JT44" s="58"/>
      <c r="JU44" s="58"/>
      <c r="JV44" s="58"/>
      <c r="JW44" s="58"/>
      <c r="JX44" s="58"/>
      <c r="JY44" s="58"/>
      <c r="JZ44" s="58"/>
      <c r="KA44" s="58"/>
      <c r="KB44" s="58"/>
      <c r="KC44" s="58"/>
      <c r="KD44" s="58"/>
      <c r="KE44" s="58"/>
      <c r="KF44" s="58"/>
      <c r="KG44" s="58"/>
      <c r="KH44" s="58"/>
      <c r="KI44" s="58"/>
      <c r="KJ44" s="58"/>
      <c r="KK44" s="58"/>
      <c r="KL44" s="58"/>
      <c r="KM44" s="58"/>
      <c r="KN44" s="58"/>
      <c r="KO44" s="58"/>
      <c r="KP44" s="58"/>
      <c r="KQ44" s="58"/>
      <c r="KR44" s="58"/>
    </row>
    <row r="45" spans="1:304" s="19" customFormat="1" ht="13.9" customHeight="1" x14ac:dyDescent="0.2">
      <c r="A45" s="134" t="s">
        <v>73</v>
      </c>
      <c r="B45" s="32" t="s">
        <v>77</v>
      </c>
      <c r="C45" s="29">
        <v>333</v>
      </c>
      <c r="D45" s="64" t="s">
        <v>5</v>
      </c>
      <c r="E45" s="79">
        <v>325</v>
      </c>
      <c r="F45" s="79">
        <f t="shared" si="9"/>
        <v>108225</v>
      </c>
      <c r="G45" s="244"/>
      <c r="H45" s="286">
        <v>34142.222222222219</v>
      </c>
      <c r="I45" s="262">
        <v>16650</v>
      </c>
      <c r="J45" s="287">
        <v>116550</v>
      </c>
      <c r="K45" s="184">
        <v>250</v>
      </c>
      <c r="L45" s="157">
        <v>83250</v>
      </c>
      <c r="M45" s="184">
        <v>350</v>
      </c>
      <c r="N45" s="157">
        <v>116550</v>
      </c>
      <c r="O45" s="184">
        <v>200</v>
      </c>
      <c r="P45" s="157">
        <v>66600</v>
      </c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  <c r="IW45" s="58"/>
      <c r="IX45" s="58"/>
      <c r="IY45" s="58"/>
      <c r="IZ45" s="58"/>
      <c r="JA45" s="58"/>
      <c r="JB45" s="58"/>
      <c r="JC45" s="58"/>
      <c r="JD45" s="58"/>
      <c r="JE45" s="58"/>
      <c r="JF45" s="58"/>
      <c r="JG45" s="58"/>
      <c r="JH45" s="58"/>
      <c r="JI45" s="58"/>
      <c r="JJ45" s="58"/>
      <c r="JK45" s="58"/>
      <c r="JL45" s="58"/>
      <c r="JM45" s="58"/>
      <c r="JN45" s="58"/>
      <c r="JO45" s="58"/>
      <c r="JP45" s="58"/>
      <c r="JQ45" s="58"/>
      <c r="JR45" s="58"/>
      <c r="JS45" s="58"/>
      <c r="JT45" s="58"/>
      <c r="JU45" s="58"/>
      <c r="JV45" s="58"/>
      <c r="JW45" s="58"/>
      <c r="JX45" s="58"/>
      <c r="JY45" s="58"/>
      <c r="JZ45" s="58"/>
      <c r="KA45" s="58"/>
      <c r="KB45" s="58"/>
      <c r="KC45" s="58"/>
      <c r="KD45" s="58"/>
      <c r="KE45" s="58"/>
      <c r="KF45" s="58"/>
      <c r="KG45" s="58"/>
      <c r="KH45" s="58"/>
      <c r="KI45" s="58"/>
      <c r="KJ45" s="58"/>
      <c r="KK45" s="58"/>
      <c r="KL45" s="58"/>
      <c r="KM45" s="58"/>
      <c r="KN45" s="58"/>
      <c r="KO45" s="58"/>
      <c r="KP45" s="58"/>
      <c r="KQ45" s="58"/>
      <c r="KR45" s="58"/>
    </row>
    <row r="46" spans="1:304" s="19" customFormat="1" ht="13.9" customHeight="1" x14ac:dyDescent="0.2">
      <c r="A46" s="134" t="s">
        <v>74</v>
      </c>
      <c r="B46" s="32" t="s">
        <v>151</v>
      </c>
      <c r="C46" s="29">
        <v>1743</v>
      </c>
      <c r="D46" s="64" t="s">
        <v>4</v>
      </c>
      <c r="E46" s="79">
        <v>7</v>
      </c>
      <c r="F46" s="79">
        <f t="shared" si="9"/>
        <v>12201</v>
      </c>
      <c r="G46" s="240"/>
      <c r="H46" s="286">
        <v>4989.7777777777774</v>
      </c>
      <c r="I46" s="262">
        <v>5229</v>
      </c>
      <c r="J46" s="287">
        <v>17430</v>
      </c>
      <c r="K46" s="176">
        <v>5</v>
      </c>
      <c r="L46" s="157">
        <v>8715</v>
      </c>
      <c r="M46" s="184">
        <v>5</v>
      </c>
      <c r="N46" s="157">
        <v>8715</v>
      </c>
      <c r="O46" s="184">
        <v>5</v>
      </c>
      <c r="P46" s="157">
        <v>8715</v>
      </c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  <c r="IW46" s="58"/>
      <c r="IX46" s="58"/>
      <c r="IY46" s="58"/>
      <c r="IZ46" s="58"/>
      <c r="JA46" s="58"/>
      <c r="JB46" s="58"/>
      <c r="JC46" s="58"/>
      <c r="JD46" s="58"/>
      <c r="JE46" s="58"/>
      <c r="JF46" s="58"/>
      <c r="JG46" s="58"/>
      <c r="JH46" s="58"/>
      <c r="JI46" s="58"/>
      <c r="JJ46" s="58"/>
      <c r="JK46" s="58"/>
      <c r="JL46" s="58"/>
      <c r="JM46" s="58"/>
      <c r="JN46" s="58"/>
      <c r="JO46" s="58"/>
      <c r="JP46" s="58"/>
      <c r="JQ46" s="58"/>
      <c r="JR46" s="58"/>
      <c r="JS46" s="58"/>
      <c r="JT46" s="58"/>
      <c r="JU46" s="58"/>
      <c r="JV46" s="58"/>
      <c r="JW46" s="58"/>
      <c r="JX46" s="58"/>
      <c r="JY46" s="58"/>
      <c r="JZ46" s="58"/>
      <c r="KA46" s="58"/>
      <c r="KB46" s="58"/>
      <c r="KC46" s="58"/>
      <c r="KD46" s="58"/>
      <c r="KE46" s="58"/>
      <c r="KF46" s="58"/>
      <c r="KG46" s="58"/>
      <c r="KH46" s="58"/>
      <c r="KI46" s="58"/>
      <c r="KJ46" s="58"/>
      <c r="KK46" s="58"/>
      <c r="KL46" s="58"/>
      <c r="KM46" s="58"/>
      <c r="KN46" s="58"/>
      <c r="KO46" s="58"/>
      <c r="KP46" s="58"/>
      <c r="KQ46" s="58"/>
      <c r="KR46" s="58"/>
    </row>
    <row r="47" spans="1:304" s="19" customFormat="1" ht="13.9" customHeight="1" x14ac:dyDescent="0.2">
      <c r="A47" s="134" t="s">
        <v>80</v>
      </c>
      <c r="B47" s="32" t="s">
        <v>342</v>
      </c>
      <c r="C47" s="29">
        <v>6836</v>
      </c>
      <c r="D47" s="64" t="s">
        <v>4</v>
      </c>
      <c r="E47" s="79">
        <v>10</v>
      </c>
      <c r="F47" s="79">
        <f t="shared" si="9"/>
        <v>68360</v>
      </c>
      <c r="G47" s="244"/>
      <c r="H47" s="286">
        <v>10901.216666666667</v>
      </c>
      <c r="I47" s="262">
        <v>9912.2000000000007</v>
      </c>
      <c r="J47" s="287">
        <v>82032</v>
      </c>
      <c r="K47" s="184">
        <v>1.45</v>
      </c>
      <c r="L47" s="157">
        <v>9912.2000000000007</v>
      </c>
      <c r="M47" s="184">
        <v>1.5</v>
      </c>
      <c r="N47" s="157">
        <v>10254</v>
      </c>
      <c r="O47" s="184">
        <v>12</v>
      </c>
      <c r="P47" s="157">
        <v>82032</v>
      </c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  <c r="IW47" s="58"/>
      <c r="IX47" s="58"/>
      <c r="IY47" s="58"/>
      <c r="IZ47" s="58"/>
      <c r="JA47" s="58"/>
      <c r="JB47" s="58"/>
      <c r="JC47" s="58"/>
      <c r="JD47" s="58"/>
      <c r="JE47" s="58"/>
      <c r="JF47" s="58"/>
      <c r="JG47" s="58"/>
      <c r="JH47" s="58"/>
      <c r="JI47" s="58"/>
      <c r="JJ47" s="58"/>
      <c r="JK47" s="58"/>
      <c r="JL47" s="58"/>
      <c r="JM47" s="58"/>
      <c r="JN47" s="58"/>
      <c r="JO47" s="58"/>
      <c r="JP47" s="58"/>
      <c r="JQ47" s="58"/>
      <c r="JR47" s="58"/>
      <c r="JS47" s="58"/>
      <c r="JT47" s="58"/>
      <c r="JU47" s="58"/>
      <c r="JV47" s="58"/>
      <c r="JW47" s="58"/>
      <c r="JX47" s="58"/>
      <c r="JY47" s="58"/>
      <c r="JZ47" s="58"/>
      <c r="KA47" s="58"/>
      <c r="KB47" s="58"/>
      <c r="KC47" s="58"/>
      <c r="KD47" s="58"/>
      <c r="KE47" s="58"/>
      <c r="KF47" s="58"/>
      <c r="KG47" s="58"/>
      <c r="KH47" s="58"/>
      <c r="KI47" s="58"/>
      <c r="KJ47" s="58"/>
      <c r="KK47" s="58"/>
      <c r="KL47" s="58"/>
      <c r="KM47" s="58"/>
      <c r="KN47" s="58"/>
      <c r="KO47" s="58"/>
      <c r="KP47" s="58"/>
      <c r="KQ47" s="58"/>
      <c r="KR47" s="58"/>
    </row>
    <row r="48" spans="1:304" s="19" customFormat="1" ht="13.9" customHeight="1" x14ac:dyDescent="0.2">
      <c r="A48" s="134" t="s">
        <v>99</v>
      </c>
      <c r="B48" s="32" t="s">
        <v>343</v>
      </c>
      <c r="C48" s="29">
        <v>1327</v>
      </c>
      <c r="D48" s="64" t="s">
        <v>4</v>
      </c>
      <c r="E48" s="79">
        <v>15</v>
      </c>
      <c r="F48" s="79">
        <f t="shared" si="9"/>
        <v>19905</v>
      </c>
      <c r="G48" s="244"/>
      <c r="H48" s="286">
        <v>3519.2</v>
      </c>
      <c r="I48" s="262">
        <v>1924.15</v>
      </c>
      <c r="J48" s="287">
        <v>33175</v>
      </c>
      <c r="K48" s="184">
        <v>1.45</v>
      </c>
      <c r="L48" s="157">
        <v>1924.15</v>
      </c>
      <c r="M48" s="184">
        <v>1.5</v>
      </c>
      <c r="N48" s="157">
        <v>1990.5</v>
      </c>
      <c r="O48" s="184">
        <v>25</v>
      </c>
      <c r="P48" s="157">
        <v>33175</v>
      </c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  <c r="IW48" s="58"/>
      <c r="IX48" s="58"/>
      <c r="IY48" s="58"/>
      <c r="IZ48" s="58"/>
      <c r="JA48" s="58"/>
      <c r="JB48" s="58"/>
      <c r="JC48" s="58"/>
      <c r="JD48" s="58"/>
      <c r="JE48" s="58"/>
      <c r="JF48" s="58"/>
      <c r="JG48" s="58"/>
      <c r="JH48" s="58"/>
      <c r="JI48" s="58"/>
      <c r="JJ48" s="58"/>
      <c r="JK48" s="58"/>
      <c r="JL48" s="58"/>
      <c r="JM48" s="58"/>
      <c r="JN48" s="58"/>
      <c r="JO48" s="58"/>
      <c r="JP48" s="58"/>
      <c r="JQ48" s="58"/>
      <c r="JR48" s="58"/>
      <c r="JS48" s="58"/>
      <c r="JT48" s="58"/>
      <c r="JU48" s="58"/>
      <c r="JV48" s="58"/>
      <c r="JW48" s="58"/>
      <c r="JX48" s="58"/>
      <c r="JY48" s="58"/>
      <c r="JZ48" s="58"/>
      <c r="KA48" s="58"/>
      <c r="KB48" s="58"/>
      <c r="KC48" s="58"/>
      <c r="KD48" s="58"/>
      <c r="KE48" s="58"/>
      <c r="KF48" s="58"/>
      <c r="KG48" s="58"/>
      <c r="KH48" s="58"/>
      <c r="KI48" s="58"/>
      <c r="KJ48" s="58"/>
      <c r="KK48" s="58"/>
      <c r="KL48" s="58"/>
      <c r="KM48" s="58"/>
      <c r="KN48" s="58"/>
      <c r="KO48" s="58"/>
      <c r="KP48" s="58"/>
      <c r="KQ48" s="58"/>
      <c r="KR48" s="58"/>
    </row>
    <row r="49" spans="1:304" s="46" customFormat="1" ht="13.9" customHeight="1" x14ac:dyDescent="0.2">
      <c r="A49" s="134" t="s">
        <v>100</v>
      </c>
      <c r="B49" s="32" t="s">
        <v>122</v>
      </c>
      <c r="C49" s="29">
        <v>8696</v>
      </c>
      <c r="D49" s="64" t="s">
        <v>6</v>
      </c>
      <c r="E49" s="79">
        <v>9</v>
      </c>
      <c r="F49" s="79">
        <f t="shared" si="9"/>
        <v>78264</v>
      </c>
      <c r="G49" s="242"/>
      <c r="H49" s="286">
        <v>9011.0583333333325</v>
      </c>
      <c r="I49" s="262">
        <v>3478.4</v>
      </c>
      <c r="J49" s="287">
        <v>43480</v>
      </c>
      <c r="K49" s="184">
        <v>0.4</v>
      </c>
      <c r="L49" s="157">
        <v>3478.4</v>
      </c>
      <c r="M49" s="184">
        <v>1</v>
      </c>
      <c r="N49" s="157">
        <v>8696</v>
      </c>
      <c r="O49" s="184">
        <v>2</v>
      </c>
      <c r="P49" s="157">
        <v>17392</v>
      </c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  <c r="IW49" s="58"/>
      <c r="IX49" s="58"/>
      <c r="IY49" s="58"/>
      <c r="IZ49" s="58"/>
      <c r="JA49" s="58"/>
      <c r="JB49" s="58"/>
      <c r="JC49" s="58"/>
      <c r="JD49" s="58"/>
      <c r="JE49" s="58"/>
      <c r="JF49" s="58"/>
      <c r="JG49" s="58"/>
      <c r="JH49" s="58"/>
      <c r="JI49" s="58"/>
      <c r="JJ49" s="58"/>
      <c r="JK49" s="58"/>
      <c r="JL49" s="58"/>
      <c r="JM49" s="58"/>
      <c r="JN49" s="58"/>
      <c r="JO49" s="58"/>
      <c r="JP49" s="58"/>
      <c r="JQ49" s="58"/>
      <c r="JR49" s="58"/>
      <c r="JS49" s="58"/>
      <c r="JT49" s="58"/>
      <c r="JU49" s="58"/>
      <c r="JV49" s="58"/>
      <c r="JW49" s="58"/>
      <c r="JX49" s="58"/>
      <c r="JY49" s="58"/>
      <c r="JZ49" s="58"/>
      <c r="KA49" s="58"/>
      <c r="KB49" s="58"/>
      <c r="KC49" s="58"/>
      <c r="KD49" s="58"/>
      <c r="KE49" s="58"/>
      <c r="KF49" s="58"/>
      <c r="KG49" s="58"/>
      <c r="KH49" s="58"/>
      <c r="KI49" s="58"/>
      <c r="KJ49" s="58"/>
      <c r="KK49" s="58"/>
      <c r="KL49" s="58"/>
      <c r="KM49" s="58"/>
      <c r="KN49" s="58"/>
      <c r="KO49" s="58"/>
      <c r="KP49" s="58"/>
      <c r="KQ49" s="58"/>
      <c r="KR49" s="58"/>
    </row>
    <row r="50" spans="1:304" s="19" customFormat="1" ht="13.9" customHeight="1" x14ac:dyDescent="0.2">
      <c r="A50" s="134" t="s">
        <v>125</v>
      </c>
      <c r="B50" s="32" t="s">
        <v>146</v>
      </c>
      <c r="C50" s="29">
        <v>168</v>
      </c>
      <c r="D50" s="64" t="s">
        <v>4</v>
      </c>
      <c r="E50" s="79">
        <v>50</v>
      </c>
      <c r="F50" s="79">
        <f t="shared" si="9"/>
        <v>8400</v>
      </c>
      <c r="G50" s="242"/>
      <c r="H50" s="286">
        <v>5426.7777777777774</v>
      </c>
      <c r="I50" s="262">
        <v>1680</v>
      </c>
      <c r="J50" s="287">
        <v>33600</v>
      </c>
      <c r="K50" s="184">
        <v>33</v>
      </c>
      <c r="L50" s="157">
        <v>5544</v>
      </c>
      <c r="M50" s="184">
        <v>50</v>
      </c>
      <c r="N50" s="157">
        <v>8400</v>
      </c>
      <c r="O50" s="184">
        <v>150</v>
      </c>
      <c r="P50" s="157">
        <v>25200</v>
      </c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  <c r="IW50" s="58"/>
      <c r="IX50" s="58"/>
      <c r="IY50" s="58"/>
      <c r="IZ50" s="58"/>
      <c r="JA50" s="58"/>
      <c r="JB50" s="58"/>
      <c r="JC50" s="58"/>
      <c r="JD50" s="58"/>
      <c r="JE50" s="58"/>
      <c r="JF50" s="58"/>
      <c r="JG50" s="58"/>
      <c r="JH50" s="58"/>
      <c r="JI50" s="58"/>
      <c r="JJ50" s="58"/>
      <c r="JK50" s="58"/>
      <c r="JL50" s="58"/>
      <c r="JM50" s="58"/>
      <c r="JN50" s="58"/>
      <c r="JO50" s="58"/>
      <c r="JP50" s="58"/>
      <c r="JQ50" s="58"/>
      <c r="JR50" s="58"/>
      <c r="JS50" s="58"/>
      <c r="JT50" s="58"/>
      <c r="JU50" s="58"/>
      <c r="JV50" s="58"/>
      <c r="JW50" s="58"/>
      <c r="JX50" s="58"/>
      <c r="JY50" s="58"/>
      <c r="JZ50" s="58"/>
      <c r="KA50" s="58"/>
      <c r="KB50" s="58"/>
      <c r="KC50" s="58"/>
      <c r="KD50" s="58"/>
      <c r="KE50" s="58"/>
      <c r="KF50" s="58"/>
      <c r="KG50" s="58"/>
      <c r="KH50" s="58"/>
      <c r="KI50" s="58"/>
      <c r="KJ50" s="58"/>
      <c r="KK50" s="58"/>
      <c r="KL50" s="58"/>
      <c r="KM50" s="58"/>
      <c r="KN50" s="58"/>
      <c r="KO50" s="58"/>
      <c r="KP50" s="58"/>
      <c r="KQ50" s="58"/>
      <c r="KR50" s="58"/>
    </row>
    <row r="51" spans="1:304" s="46" customFormat="1" ht="13.9" customHeight="1" x14ac:dyDescent="0.2">
      <c r="A51" s="134" t="s">
        <v>351</v>
      </c>
      <c r="B51" s="32" t="s">
        <v>278</v>
      </c>
      <c r="C51" s="29">
        <v>1000</v>
      </c>
      <c r="D51" s="64" t="s">
        <v>16</v>
      </c>
      <c r="E51" s="79">
        <v>3</v>
      </c>
      <c r="F51" s="79">
        <f t="shared" si="9"/>
        <v>3000</v>
      </c>
      <c r="G51" s="244"/>
      <c r="H51" s="286">
        <v>903.68055555555554</v>
      </c>
      <c r="I51" s="262">
        <v>1000</v>
      </c>
      <c r="J51" s="287">
        <v>3000</v>
      </c>
      <c r="K51" s="184">
        <v>1</v>
      </c>
      <c r="L51" s="157">
        <v>1000</v>
      </c>
      <c r="M51" s="184">
        <v>2.5</v>
      </c>
      <c r="N51" s="157">
        <v>2500</v>
      </c>
      <c r="O51" s="184">
        <v>3</v>
      </c>
      <c r="P51" s="157">
        <v>3000</v>
      </c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  <c r="IW51" s="58"/>
      <c r="IX51" s="58"/>
      <c r="IY51" s="58"/>
      <c r="IZ51" s="58"/>
      <c r="JA51" s="58"/>
      <c r="JB51" s="58"/>
      <c r="JC51" s="58"/>
      <c r="JD51" s="58"/>
      <c r="JE51" s="58"/>
      <c r="JF51" s="58"/>
      <c r="JG51" s="58"/>
      <c r="JH51" s="58"/>
      <c r="JI51" s="58"/>
      <c r="JJ51" s="58"/>
      <c r="JK51" s="58"/>
      <c r="JL51" s="58"/>
      <c r="JM51" s="58"/>
      <c r="JN51" s="58"/>
      <c r="JO51" s="58"/>
      <c r="JP51" s="58"/>
      <c r="JQ51" s="58"/>
      <c r="JR51" s="58"/>
      <c r="JS51" s="58"/>
      <c r="JT51" s="58"/>
      <c r="JU51" s="58"/>
      <c r="JV51" s="58"/>
      <c r="JW51" s="58"/>
      <c r="JX51" s="58"/>
      <c r="JY51" s="58"/>
      <c r="JZ51" s="58"/>
      <c r="KA51" s="58"/>
      <c r="KB51" s="58"/>
      <c r="KC51" s="58"/>
      <c r="KD51" s="58"/>
      <c r="KE51" s="58"/>
      <c r="KF51" s="58"/>
      <c r="KG51" s="58"/>
      <c r="KH51" s="58"/>
      <c r="KI51" s="58"/>
      <c r="KJ51" s="58"/>
      <c r="KK51" s="58"/>
      <c r="KL51" s="58"/>
      <c r="KM51" s="58"/>
      <c r="KN51" s="58"/>
      <c r="KO51" s="58"/>
      <c r="KP51" s="58"/>
      <c r="KQ51" s="58"/>
      <c r="KR51" s="58"/>
    </row>
    <row r="52" spans="1:304" s="19" customFormat="1" ht="13.9" customHeight="1" x14ac:dyDescent="0.2">
      <c r="A52" s="134"/>
      <c r="B52" s="55" t="s">
        <v>28</v>
      </c>
      <c r="C52" s="136"/>
      <c r="D52" s="55"/>
      <c r="E52" s="80"/>
      <c r="F52" s="81"/>
      <c r="G52" s="239">
        <f>SUM(F35:F51)</f>
        <v>748314</v>
      </c>
      <c r="H52" s="286">
        <v>792866.66666666663</v>
      </c>
      <c r="I52" s="262">
        <v>371151.25000000006</v>
      </c>
      <c r="J52" s="287">
        <v>2156287</v>
      </c>
      <c r="K52" s="292"/>
      <c r="L52" s="185">
        <f>SUM(L35:L51)</f>
        <v>371151.25000000006</v>
      </c>
      <c r="M52" s="292"/>
      <c r="N52" s="185">
        <v>467390.5</v>
      </c>
      <c r="O52" s="292"/>
      <c r="P52" s="185">
        <f>SUM(P35:P51)</f>
        <v>667464</v>
      </c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  <c r="IW52" s="58"/>
      <c r="IX52" s="58"/>
      <c r="IY52" s="58"/>
      <c r="IZ52" s="58"/>
      <c r="JA52" s="58"/>
      <c r="JB52" s="58"/>
      <c r="JC52" s="58"/>
      <c r="JD52" s="58"/>
      <c r="JE52" s="58"/>
      <c r="JF52" s="58"/>
      <c r="JG52" s="58"/>
      <c r="JH52" s="58"/>
      <c r="JI52" s="58"/>
      <c r="JJ52" s="58"/>
      <c r="JK52" s="58"/>
      <c r="JL52" s="58"/>
      <c r="JM52" s="58"/>
      <c r="JN52" s="58"/>
      <c r="JO52" s="58"/>
      <c r="JP52" s="58"/>
      <c r="JQ52" s="58"/>
      <c r="JR52" s="58"/>
      <c r="JS52" s="58"/>
      <c r="JT52" s="58"/>
      <c r="JU52" s="58"/>
      <c r="JV52" s="58"/>
      <c r="JW52" s="58"/>
      <c r="JX52" s="58"/>
      <c r="JY52" s="58"/>
      <c r="JZ52" s="58"/>
      <c r="KA52" s="58"/>
      <c r="KB52" s="58"/>
      <c r="KC52" s="58"/>
      <c r="KD52" s="58"/>
      <c r="KE52" s="58"/>
      <c r="KF52" s="58"/>
      <c r="KG52" s="58"/>
      <c r="KH52" s="58"/>
      <c r="KI52" s="58"/>
      <c r="KJ52" s="58"/>
      <c r="KK52" s="58"/>
      <c r="KL52" s="58"/>
      <c r="KM52" s="58"/>
      <c r="KN52" s="58"/>
      <c r="KO52" s="58"/>
      <c r="KP52" s="58"/>
      <c r="KQ52" s="58"/>
      <c r="KR52" s="58"/>
    </row>
    <row r="53" spans="1:304" ht="13.9" customHeight="1" x14ac:dyDescent="0.2">
      <c r="A53" s="137"/>
      <c r="B53" s="55"/>
      <c r="C53" s="136"/>
      <c r="D53" s="55"/>
      <c r="E53" s="80"/>
      <c r="F53" s="81"/>
      <c r="G53" s="239"/>
      <c r="H53" s="286"/>
      <c r="I53" s="262"/>
      <c r="J53" s="287"/>
      <c r="K53" s="176"/>
      <c r="L53" s="157"/>
      <c r="M53" s="184"/>
      <c r="N53" s="157"/>
      <c r="O53" s="184"/>
      <c r="P53" s="157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  <c r="IW53" s="58"/>
      <c r="IX53" s="58"/>
      <c r="IY53" s="58"/>
      <c r="IZ53" s="58"/>
      <c r="JA53" s="58"/>
      <c r="JB53" s="58"/>
      <c r="JC53" s="58"/>
      <c r="JD53" s="58"/>
      <c r="JE53" s="58"/>
      <c r="JF53" s="58"/>
      <c r="JG53" s="58"/>
      <c r="JH53" s="58"/>
      <c r="JI53" s="58"/>
      <c r="JJ53" s="58"/>
      <c r="JK53" s="58"/>
      <c r="JL53" s="58"/>
      <c r="JM53" s="58"/>
      <c r="JN53" s="58"/>
      <c r="JO53" s="58"/>
      <c r="JP53" s="58"/>
      <c r="JQ53" s="58"/>
      <c r="JR53" s="58"/>
      <c r="JS53" s="58"/>
      <c r="JT53" s="58"/>
      <c r="JU53" s="58"/>
      <c r="JV53" s="58"/>
      <c r="JW53" s="58"/>
      <c r="JX53" s="58"/>
      <c r="JY53" s="58"/>
      <c r="JZ53" s="58"/>
      <c r="KA53" s="58"/>
      <c r="KB53" s="58"/>
      <c r="KC53" s="58"/>
      <c r="KD53" s="58"/>
      <c r="KE53" s="58"/>
      <c r="KF53" s="58"/>
      <c r="KG53" s="58"/>
      <c r="KH53" s="58"/>
      <c r="KI53" s="58"/>
      <c r="KJ53" s="58"/>
      <c r="KK53" s="58"/>
      <c r="KL53" s="58"/>
      <c r="KM53" s="58"/>
      <c r="KN53" s="58"/>
      <c r="KO53" s="58"/>
      <c r="KP53" s="58"/>
      <c r="KQ53" s="58"/>
      <c r="KR53" s="58"/>
    </row>
    <row r="54" spans="1:304" s="58" customFormat="1" ht="13.9" customHeight="1" thickBot="1" x14ac:dyDescent="0.25">
      <c r="A54" s="133" t="s">
        <v>172</v>
      </c>
      <c r="B54" s="23" t="s">
        <v>12</v>
      </c>
      <c r="C54" s="31"/>
      <c r="D54" s="31"/>
      <c r="E54" s="89"/>
      <c r="F54" s="89"/>
      <c r="G54" s="245"/>
      <c r="H54" s="286"/>
      <c r="I54" s="262"/>
      <c r="J54" s="287"/>
      <c r="K54" s="176"/>
      <c r="L54" s="157"/>
      <c r="M54" s="184"/>
      <c r="N54" s="157"/>
      <c r="O54" s="184"/>
      <c r="P54" s="157"/>
    </row>
    <row r="55" spans="1:304" s="58" customFormat="1" ht="13.9" customHeight="1" x14ac:dyDescent="0.2">
      <c r="A55" s="134" t="s">
        <v>13</v>
      </c>
      <c r="B55" s="65" t="s">
        <v>425</v>
      </c>
      <c r="C55" s="142">
        <v>1</v>
      </c>
      <c r="D55" s="64" t="s">
        <v>8</v>
      </c>
      <c r="E55" s="81">
        <v>100000</v>
      </c>
      <c r="F55" s="79">
        <f>C55*E55</f>
        <v>100000</v>
      </c>
      <c r="G55" s="239"/>
      <c r="H55" s="286">
        <v>401892.11111111112</v>
      </c>
      <c r="I55" s="262">
        <v>50000</v>
      </c>
      <c r="J55" s="287">
        <v>900000</v>
      </c>
      <c r="K55" s="176">
        <v>160000</v>
      </c>
      <c r="L55" s="157">
        <v>160000</v>
      </c>
      <c r="M55" s="184">
        <v>231000</v>
      </c>
      <c r="N55" s="157">
        <v>231000</v>
      </c>
      <c r="O55" s="184">
        <v>400000</v>
      </c>
      <c r="P55" s="157">
        <v>400000</v>
      </c>
    </row>
    <row r="56" spans="1:304" s="58" customFormat="1" ht="13.9" customHeight="1" x14ac:dyDescent="0.2">
      <c r="A56" s="143" t="s">
        <v>376</v>
      </c>
      <c r="B56" s="144" t="s">
        <v>423</v>
      </c>
      <c r="C56" s="145">
        <v>1</v>
      </c>
      <c r="D56" s="120" t="s">
        <v>8</v>
      </c>
      <c r="E56" s="146">
        <v>67000</v>
      </c>
      <c r="F56" s="147">
        <f>C56*E56</f>
        <v>67000</v>
      </c>
      <c r="G56" s="246"/>
      <c r="H56" s="286">
        <v>407244.44444444444</v>
      </c>
      <c r="I56" s="262">
        <v>100000</v>
      </c>
      <c r="J56" s="287">
        <v>800000</v>
      </c>
      <c r="K56" s="176">
        <v>100000</v>
      </c>
      <c r="L56" s="157">
        <v>100000</v>
      </c>
      <c r="M56" s="184">
        <v>435200</v>
      </c>
      <c r="N56" s="157">
        <v>435200</v>
      </c>
      <c r="O56" s="184">
        <v>800000</v>
      </c>
      <c r="P56" s="157">
        <v>800000</v>
      </c>
    </row>
    <row r="57" spans="1:304" s="58" customFormat="1" ht="13.9" customHeight="1" x14ac:dyDescent="0.2">
      <c r="A57" s="134" t="s">
        <v>24</v>
      </c>
      <c r="B57" s="32" t="s">
        <v>365</v>
      </c>
      <c r="C57" s="142">
        <v>20</v>
      </c>
      <c r="D57" s="64" t="s">
        <v>7</v>
      </c>
      <c r="E57" s="81">
        <v>150</v>
      </c>
      <c r="F57" s="79">
        <f t="shared" ref="F57:F61" si="10">C57*E57</f>
        <v>3000</v>
      </c>
      <c r="G57" s="246"/>
      <c r="H57" s="286">
        <v>2209.0249999999996</v>
      </c>
      <c r="I57" s="262">
        <v>1000</v>
      </c>
      <c r="J57" s="287">
        <v>10000</v>
      </c>
      <c r="K57" s="176">
        <v>150</v>
      </c>
      <c r="L57" s="157">
        <v>3000</v>
      </c>
      <c r="M57" s="294">
        <v>73.45</v>
      </c>
      <c r="N57" s="157">
        <v>1469</v>
      </c>
      <c r="O57" s="184">
        <v>170</v>
      </c>
      <c r="P57" s="157">
        <v>3400</v>
      </c>
    </row>
    <row r="58" spans="1:304" s="58" customFormat="1" ht="13.9" customHeight="1" x14ac:dyDescent="0.2">
      <c r="A58" s="134" t="s">
        <v>63</v>
      </c>
      <c r="B58" s="32" t="s">
        <v>279</v>
      </c>
      <c r="C58" s="142">
        <v>20</v>
      </c>
      <c r="D58" s="64" t="s">
        <v>7</v>
      </c>
      <c r="E58" s="81">
        <v>75</v>
      </c>
      <c r="F58" s="79">
        <f t="shared" si="10"/>
        <v>1500</v>
      </c>
      <c r="G58" s="239"/>
      <c r="H58" s="286">
        <v>893.66666666666663</v>
      </c>
      <c r="I58" s="262">
        <v>580</v>
      </c>
      <c r="J58" s="287">
        <v>7000</v>
      </c>
      <c r="K58" s="176">
        <v>62</v>
      </c>
      <c r="L58" s="157">
        <v>1240</v>
      </c>
      <c r="M58" s="294">
        <v>29</v>
      </c>
      <c r="N58" s="157">
        <v>580</v>
      </c>
      <c r="O58" s="184">
        <v>350</v>
      </c>
      <c r="P58" s="157">
        <v>7000</v>
      </c>
    </row>
    <row r="59" spans="1:304" s="58" customFormat="1" ht="13.9" customHeight="1" x14ac:dyDescent="0.2">
      <c r="A59" s="134" t="s">
        <v>75</v>
      </c>
      <c r="B59" s="32" t="s">
        <v>280</v>
      </c>
      <c r="C59" s="142">
        <v>40</v>
      </c>
      <c r="D59" s="64" t="s">
        <v>7</v>
      </c>
      <c r="E59" s="81">
        <v>31</v>
      </c>
      <c r="F59" s="79">
        <f t="shared" si="10"/>
        <v>1240</v>
      </c>
      <c r="G59" s="239"/>
      <c r="H59" s="286">
        <v>1278.5166666666667</v>
      </c>
      <c r="I59" s="262">
        <v>1200</v>
      </c>
      <c r="J59" s="287">
        <v>4000</v>
      </c>
      <c r="K59" s="176">
        <v>55</v>
      </c>
      <c r="L59" s="157">
        <v>2200</v>
      </c>
      <c r="M59" s="184">
        <v>51.3</v>
      </c>
      <c r="N59" s="157">
        <v>2052</v>
      </c>
      <c r="O59" s="184">
        <v>100</v>
      </c>
      <c r="P59" s="157">
        <v>4000</v>
      </c>
    </row>
    <row r="60" spans="1:304" s="58" customFormat="1" ht="13.9" customHeight="1" x14ac:dyDescent="0.2">
      <c r="A60" s="139" t="s">
        <v>234</v>
      </c>
      <c r="B60" s="148" t="s">
        <v>281</v>
      </c>
      <c r="C60" s="149">
        <v>5157</v>
      </c>
      <c r="D60" s="67" t="s">
        <v>4</v>
      </c>
      <c r="E60" s="150">
        <v>20</v>
      </c>
      <c r="F60" s="121">
        <f t="shared" si="10"/>
        <v>103140</v>
      </c>
      <c r="G60" s="239"/>
      <c r="H60" s="286">
        <v>72068.722222222219</v>
      </c>
      <c r="I60" s="262">
        <v>48991.5</v>
      </c>
      <c r="J60" s="287">
        <v>319734</v>
      </c>
      <c r="K60" s="176">
        <v>9.5</v>
      </c>
      <c r="L60" s="157">
        <v>48991.5</v>
      </c>
      <c r="M60" s="184">
        <v>30</v>
      </c>
      <c r="N60" s="157">
        <v>154710</v>
      </c>
      <c r="O60" s="184">
        <v>62</v>
      </c>
      <c r="P60" s="157">
        <v>319734</v>
      </c>
    </row>
    <row r="61" spans="1:304" s="58" customFormat="1" ht="13.9" customHeight="1" x14ac:dyDescent="0.2">
      <c r="A61" s="143" t="s">
        <v>424</v>
      </c>
      <c r="B61" s="144" t="s">
        <v>344</v>
      </c>
      <c r="C61" s="151">
        <v>1</v>
      </c>
      <c r="D61" s="120" t="s">
        <v>8</v>
      </c>
      <c r="E61" s="146">
        <v>75000</v>
      </c>
      <c r="F61" s="147">
        <f t="shared" si="10"/>
        <v>75000</v>
      </c>
      <c r="G61" s="239"/>
      <c r="H61" s="286">
        <v>233977.77777777778</v>
      </c>
      <c r="I61" s="262">
        <v>50000</v>
      </c>
      <c r="J61" s="287">
        <v>540000</v>
      </c>
      <c r="K61" s="176">
        <v>540000</v>
      </c>
      <c r="L61" s="157">
        <v>540000</v>
      </c>
      <c r="M61" s="184">
        <v>495800</v>
      </c>
      <c r="N61" s="157">
        <v>495800</v>
      </c>
      <c r="O61" s="184">
        <v>150000</v>
      </c>
      <c r="P61" s="157">
        <v>150000</v>
      </c>
    </row>
    <row r="62" spans="1:304" ht="13.15" customHeight="1" x14ac:dyDescent="0.2">
      <c r="A62" s="134"/>
      <c r="B62" s="55" t="s">
        <v>29</v>
      </c>
      <c r="C62" s="136"/>
      <c r="D62" s="55"/>
      <c r="E62" s="80"/>
      <c r="F62" s="81"/>
      <c r="G62" s="239">
        <f>F55+F56+F57+F58+F59+F60+F61</f>
        <v>350880</v>
      </c>
      <c r="H62" s="286">
        <v>1195628.388888889</v>
      </c>
      <c r="I62" s="262">
        <v>470854</v>
      </c>
      <c r="J62" s="287">
        <v>2063195</v>
      </c>
      <c r="K62" s="290"/>
      <c r="L62" s="159">
        <f>SUM(L55:L61)</f>
        <v>855431.5</v>
      </c>
      <c r="M62" s="290"/>
      <c r="N62" s="159">
        <v>1320811</v>
      </c>
      <c r="O62" s="290"/>
      <c r="P62" s="159">
        <f>SUM(P55:P61)</f>
        <v>1684134</v>
      </c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  <c r="IW62" s="58"/>
      <c r="IX62" s="58"/>
      <c r="IY62" s="58"/>
      <c r="IZ62" s="58"/>
      <c r="JA62" s="58"/>
      <c r="JB62" s="58"/>
      <c r="JC62" s="58"/>
      <c r="JD62" s="58"/>
      <c r="JE62" s="58"/>
      <c r="JF62" s="58"/>
      <c r="JG62" s="58"/>
      <c r="JH62" s="58"/>
      <c r="JI62" s="58"/>
      <c r="JJ62" s="58"/>
      <c r="JK62" s="58"/>
      <c r="JL62" s="58"/>
      <c r="JM62" s="58"/>
      <c r="JN62" s="58"/>
      <c r="JO62" s="58"/>
      <c r="JP62" s="58"/>
      <c r="JQ62" s="58"/>
      <c r="JR62" s="58"/>
      <c r="JS62" s="58"/>
      <c r="JT62" s="58"/>
      <c r="JU62" s="58"/>
      <c r="JV62" s="58"/>
      <c r="JW62" s="58"/>
      <c r="JX62" s="58"/>
      <c r="JY62" s="58"/>
      <c r="JZ62" s="58"/>
      <c r="KA62" s="58"/>
      <c r="KB62" s="58"/>
      <c r="KC62" s="58"/>
      <c r="KD62" s="58"/>
      <c r="KE62" s="58"/>
      <c r="KF62" s="58"/>
      <c r="KG62" s="58"/>
      <c r="KH62" s="58"/>
      <c r="KI62" s="58"/>
      <c r="KJ62" s="58"/>
      <c r="KK62" s="58"/>
      <c r="KL62" s="58"/>
      <c r="KM62" s="58"/>
      <c r="KN62" s="58"/>
      <c r="KO62" s="58"/>
      <c r="KP62" s="58"/>
      <c r="KQ62" s="58"/>
      <c r="KR62" s="58"/>
    </row>
    <row r="63" spans="1:304" ht="13.15" customHeight="1" x14ac:dyDescent="0.2">
      <c r="A63" s="134"/>
      <c r="B63" s="55"/>
      <c r="C63" s="136"/>
      <c r="D63" s="55"/>
      <c r="E63" s="80"/>
      <c r="F63" s="81"/>
      <c r="G63" s="239"/>
      <c r="H63" s="286"/>
      <c r="I63" s="262"/>
      <c r="J63" s="287"/>
      <c r="K63" s="176"/>
      <c r="L63" s="157"/>
      <c r="M63" s="184"/>
      <c r="N63" s="157"/>
      <c r="O63" s="184"/>
      <c r="P63" s="157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  <c r="IW63" s="58"/>
      <c r="IX63" s="58"/>
      <c r="IY63" s="58"/>
      <c r="IZ63" s="58"/>
      <c r="JA63" s="58"/>
      <c r="JB63" s="58"/>
      <c r="JC63" s="58"/>
      <c r="JD63" s="58"/>
      <c r="JE63" s="58"/>
      <c r="JF63" s="58"/>
      <c r="JG63" s="58"/>
      <c r="JH63" s="58"/>
      <c r="JI63" s="58"/>
      <c r="JJ63" s="58"/>
      <c r="JK63" s="58"/>
      <c r="JL63" s="58"/>
      <c r="JM63" s="58"/>
      <c r="JN63" s="58"/>
      <c r="JO63" s="58"/>
      <c r="JP63" s="58"/>
      <c r="JQ63" s="58"/>
      <c r="JR63" s="58"/>
      <c r="JS63" s="58"/>
      <c r="JT63" s="58"/>
      <c r="JU63" s="58"/>
      <c r="JV63" s="58"/>
      <c r="JW63" s="58"/>
      <c r="JX63" s="58"/>
      <c r="JY63" s="58"/>
      <c r="JZ63" s="58"/>
      <c r="KA63" s="58"/>
      <c r="KB63" s="58"/>
      <c r="KC63" s="58"/>
      <c r="KD63" s="58"/>
      <c r="KE63" s="58"/>
      <c r="KF63" s="58"/>
      <c r="KG63" s="58"/>
      <c r="KH63" s="58"/>
      <c r="KI63" s="58"/>
      <c r="KJ63" s="58"/>
      <c r="KK63" s="58"/>
      <c r="KL63" s="58"/>
      <c r="KM63" s="58"/>
      <c r="KN63" s="58"/>
      <c r="KO63" s="58"/>
      <c r="KP63" s="58"/>
      <c r="KQ63" s="58"/>
      <c r="KR63" s="58"/>
    </row>
    <row r="64" spans="1:304" s="58" customFormat="1" ht="13.9" customHeight="1" thickBot="1" x14ac:dyDescent="0.25">
      <c r="A64" s="138" t="s">
        <v>173</v>
      </c>
      <c r="B64" s="59" t="s">
        <v>48</v>
      </c>
      <c r="C64" s="60"/>
      <c r="D64" s="60"/>
      <c r="E64" s="90"/>
      <c r="F64" s="90"/>
      <c r="G64" s="245"/>
      <c r="H64" s="286"/>
      <c r="I64" s="262"/>
      <c r="J64" s="287"/>
      <c r="K64" s="176"/>
      <c r="L64" s="157"/>
      <c r="M64" s="184"/>
      <c r="N64" s="157"/>
      <c r="O64" s="184"/>
      <c r="P64" s="157"/>
    </row>
    <row r="65" spans="1:304" s="58" customFormat="1" x14ac:dyDescent="0.2">
      <c r="A65" s="139" t="s">
        <v>49</v>
      </c>
      <c r="B65" s="68" t="s">
        <v>101</v>
      </c>
      <c r="C65" s="69">
        <v>15</v>
      </c>
      <c r="D65" s="67" t="s">
        <v>5</v>
      </c>
      <c r="E65" s="101">
        <v>5000</v>
      </c>
      <c r="F65" s="101">
        <f t="shared" ref="F65:F70" si="11">C65*E65</f>
        <v>75000</v>
      </c>
      <c r="G65" s="240"/>
      <c r="H65" s="286">
        <v>36369.777777777781</v>
      </c>
      <c r="I65" s="262">
        <v>45000</v>
      </c>
      <c r="J65" s="287">
        <v>90000</v>
      </c>
      <c r="K65" s="184">
        <v>3500</v>
      </c>
      <c r="L65" s="157">
        <v>52500</v>
      </c>
      <c r="M65" s="184">
        <v>4716</v>
      </c>
      <c r="N65" s="157">
        <v>70740</v>
      </c>
      <c r="O65" s="184">
        <v>4100</v>
      </c>
      <c r="P65" s="157">
        <v>61500</v>
      </c>
    </row>
    <row r="66" spans="1:304" ht="13.15" customHeight="1" x14ac:dyDescent="0.2">
      <c r="A66" s="139" t="s">
        <v>109</v>
      </c>
      <c r="B66" s="68" t="s">
        <v>102</v>
      </c>
      <c r="C66" s="148">
        <v>125</v>
      </c>
      <c r="D66" s="67" t="s">
        <v>4</v>
      </c>
      <c r="E66" s="101">
        <v>100</v>
      </c>
      <c r="F66" s="101">
        <f t="shared" si="11"/>
        <v>12500</v>
      </c>
      <c r="G66" s="240"/>
      <c r="H66" s="286">
        <v>7382.2000000000007</v>
      </c>
      <c r="I66" s="262">
        <v>6250</v>
      </c>
      <c r="J66" s="287">
        <v>25000</v>
      </c>
      <c r="K66" s="176">
        <v>110</v>
      </c>
      <c r="L66" s="157">
        <v>13750</v>
      </c>
      <c r="M66" s="184">
        <v>81.599999999999994</v>
      </c>
      <c r="N66" s="157">
        <v>10200</v>
      </c>
      <c r="O66" s="184">
        <v>150</v>
      </c>
      <c r="P66" s="157">
        <v>18750</v>
      </c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  <c r="IW66" s="58"/>
      <c r="IX66" s="58"/>
      <c r="IY66" s="58"/>
      <c r="IZ66" s="58"/>
      <c r="JA66" s="58"/>
      <c r="JB66" s="58"/>
      <c r="JC66" s="58"/>
      <c r="JD66" s="58"/>
      <c r="JE66" s="58"/>
      <c r="JF66" s="58"/>
      <c r="JG66" s="58"/>
      <c r="JH66" s="58"/>
      <c r="JI66" s="58"/>
      <c r="JJ66" s="58"/>
      <c r="JK66" s="58"/>
      <c r="JL66" s="58"/>
      <c r="JM66" s="58"/>
      <c r="JN66" s="58"/>
      <c r="JO66" s="58"/>
      <c r="JP66" s="58"/>
      <c r="JQ66" s="58"/>
      <c r="JR66" s="58"/>
      <c r="JS66" s="58"/>
      <c r="JT66" s="58"/>
      <c r="JU66" s="58"/>
      <c r="JV66" s="58"/>
      <c r="JW66" s="58"/>
      <c r="JX66" s="58"/>
      <c r="JY66" s="58"/>
      <c r="JZ66" s="58"/>
      <c r="KA66" s="58"/>
      <c r="KB66" s="58"/>
      <c r="KC66" s="58"/>
      <c r="KD66" s="58"/>
      <c r="KE66" s="58"/>
      <c r="KF66" s="58"/>
      <c r="KG66" s="58"/>
      <c r="KH66" s="58"/>
      <c r="KI66" s="58"/>
      <c r="KJ66" s="58"/>
      <c r="KK66" s="58"/>
      <c r="KL66" s="58"/>
      <c r="KM66" s="58"/>
      <c r="KN66" s="58"/>
      <c r="KO66" s="58"/>
      <c r="KP66" s="58"/>
      <c r="KQ66" s="58"/>
      <c r="KR66" s="58"/>
    </row>
    <row r="67" spans="1:304" ht="13.15" customHeight="1" x14ac:dyDescent="0.2">
      <c r="A67" s="139" t="s">
        <v>51</v>
      </c>
      <c r="B67" s="68" t="s">
        <v>144</v>
      </c>
      <c r="C67" s="148">
        <v>2</v>
      </c>
      <c r="D67" s="67" t="s">
        <v>5</v>
      </c>
      <c r="E67" s="101">
        <v>800</v>
      </c>
      <c r="F67" s="101">
        <f t="shared" si="11"/>
        <v>1600</v>
      </c>
      <c r="G67" s="240"/>
      <c r="H67" s="286">
        <v>1141</v>
      </c>
      <c r="I67" s="262">
        <v>200</v>
      </c>
      <c r="J67" s="287">
        <v>2600</v>
      </c>
      <c r="K67" s="176">
        <v>975</v>
      </c>
      <c r="L67" s="157">
        <v>1950</v>
      </c>
      <c r="M67" s="184">
        <v>821</v>
      </c>
      <c r="N67" s="157">
        <v>1642</v>
      </c>
      <c r="O67" s="184">
        <v>1300</v>
      </c>
      <c r="P67" s="157">
        <v>2600</v>
      </c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  <c r="IW67" s="58"/>
      <c r="IX67" s="58"/>
      <c r="IY67" s="58"/>
      <c r="IZ67" s="58"/>
      <c r="JA67" s="58"/>
      <c r="JB67" s="58"/>
      <c r="JC67" s="58"/>
      <c r="JD67" s="58"/>
      <c r="JE67" s="58"/>
      <c r="JF67" s="58"/>
      <c r="JG67" s="58"/>
      <c r="JH67" s="58"/>
      <c r="JI67" s="58"/>
      <c r="JJ67" s="58"/>
      <c r="JK67" s="58"/>
      <c r="JL67" s="58"/>
      <c r="JM67" s="58"/>
      <c r="JN67" s="58"/>
      <c r="JO67" s="58"/>
      <c r="JP67" s="58"/>
      <c r="JQ67" s="58"/>
      <c r="JR67" s="58"/>
      <c r="JS67" s="58"/>
      <c r="JT67" s="58"/>
      <c r="JU67" s="58"/>
      <c r="JV67" s="58"/>
      <c r="JW67" s="58"/>
      <c r="JX67" s="58"/>
      <c r="JY67" s="58"/>
      <c r="JZ67" s="58"/>
      <c r="KA67" s="58"/>
      <c r="KB67" s="58"/>
      <c r="KC67" s="58"/>
      <c r="KD67" s="58"/>
      <c r="KE67" s="58"/>
      <c r="KF67" s="58"/>
      <c r="KG67" s="58"/>
      <c r="KH67" s="58"/>
      <c r="KI67" s="58"/>
      <c r="KJ67" s="58"/>
      <c r="KK67" s="58"/>
      <c r="KL67" s="58"/>
      <c r="KM67" s="58"/>
      <c r="KN67" s="58"/>
      <c r="KO67" s="58"/>
      <c r="KP67" s="58"/>
      <c r="KQ67" s="58"/>
      <c r="KR67" s="58"/>
    </row>
    <row r="68" spans="1:304" ht="13.15" customHeight="1" x14ac:dyDescent="0.2">
      <c r="A68" s="139" t="s">
        <v>50</v>
      </c>
      <c r="B68" s="68" t="s">
        <v>103</v>
      </c>
      <c r="C68" s="148">
        <v>5</v>
      </c>
      <c r="D68" s="67" t="s">
        <v>7</v>
      </c>
      <c r="E68" s="101">
        <v>150</v>
      </c>
      <c r="F68" s="101">
        <f t="shared" si="11"/>
        <v>750</v>
      </c>
      <c r="G68" s="240"/>
      <c r="H68" s="286">
        <v>1439</v>
      </c>
      <c r="I68" s="262">
        <v>205</v>
      </c>
      <c r="J68" s="287">
        <v>6500</v>
      </c>
      <c r="K68" s="176">
        <v>41</v>
      </c>
      <c r="L68" s="157">
        <v>205</v>
      </c>
      <c r="M68" s="184">
        <v>151</v>
      </c>
      <c r="N68" s="157">
        <v>755</v>
      </c>
      <c r="O68" s="184">
        <v>1300</v>
      </c>
      <c r="P68" s="157">
        <v>6500</v>
      </c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  <c r="IW68" s="58"/>
      <c r="IX68" s="58"/>
      <c r="IY68" s="58"/>
      <c r="IZ68" s="58"/>
      <c r="JA68" s="58"/>
      <c r="JB68" s="58"/>
      <c r="JC68" s="58"/>
      <c r="JD68" s="58"/>
      <c r="JE68" s="58"/>
      <c r="JF68" s="58"/>
      <c r="JG68" s="58"/>
      <c r="JH68" s="58"/>
      <c r="JI68" s="58"/>
      <c r="JJ68" s="58"/>
      <c r="JK68" s="58"/>
      <c r="JL68" s="58"/>
      <c r="JM68" s="58"/>
      <c r="JN68" s="58"/>
      <c r="JO68" s="58"/>
      <c r="JP68" s="58"/>
      <c r="JQ68" s="58"/>
      <c r="JR68" s="58"/>
      <c r="JS68" s="58"/>
      <c r="JT68" s="58"/>
      <c r="JU68" s="58"/>
      <c r="JV68" s="58"/>
      <c r="JW68" s="58"/>
      <c r="JX68" s="58"/>
      <c r="JY68" s="58"/>
      <c r="JZ68" s="58"/>
      <c r="KA68" s="58"/>
      <c r="KB68" s="58"/>
      <c r="KC68" s="58"/>
      <c r="KD68" s="58"/>
      <c r="KE68" s="58"/>
      <c r="KF68" s="58"/>
      <c r="KG68" s="58"/>
      <c r="KH68" s="58"/>
      <c r="KI68" s="58"/>
      <c r="KJ68" s="58"/>
      <c r="KK68" s="58"/>
      <c r="KL68" s="58"/>
      <c r="KM68" s="58"/>
      <c r="KN68" s="58"/>
      <c r="KO68" s="58"/>
      <c r="KP68" s="58"/>
      <c r="KQ68" s="58"/>
      <c r="KR68" s="58"/>
    </row>
    <row r="69" spans="1:304" ht="13.15" customHeight="1" x14ac:dyDescent="0.2">
      <c r="A69" s="139" t="s">
        <v>104</v>
      </c>
      <c r="B69" s="68" t="s">
        <v>105</v>
      </c>
      <c r="C69" s="148">
        <v>160</v>
      </c>
      <c r="D69" s="67" t="s">
        <v>16</v>
      </c>
      <c r="E69" s="101">
        <v>40</v>
      </c>
      <c r="F69" s="101">
        <f t="shared" si="11"/>
        <v>6400</v>
      </c>
      <c r="G69" s="240"/>
      <c r="H69" s="286">
        <v>3121.6111111111113</v>
      </c>
      <c r="I69" s="262">
        <v>640</v>
      </c>
      <c r="J69" s="287">
        <v>12000</v>
      </c>
      <c r="K69" s="176">
        <v>45</v>
      </c>
      <c r="L69" s="157">
        <v>7200</v>
      </c>
      <c r="M69" s="294">
        <v>4</v>
      </c>
      <c r="N69" s="157">
        <v>640</v>
      </c>
      <c r="O69" s="184">
        <v>40</v>
      </c>
      <c r="P69" s="157">
        <v>6400</v>
      </c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  <c r="IW69" s="58"/>
      <c r="IX69" s="58"/>
      <c r="IY69" s="58"/>
      <c r="IZ69" s="58"/>
      <c r="JA69" s="58"/>
      <c r="JB69" s="58"/>
      <c r="JC69" s="58"/>
      <c r="JD69" s="58"/>
      <c r="JE69" s="58"/>
      <c r="JF69" s="58"/>
      <c r="JG69" s="58"/>
      <c r="JH69" s="58"/>
      <c r="JI69" s="58"/>
      <c r="JJ69" s="58"/>
      <c r="JK69" s="58"/>
      <c r="JL69" s="58"/>
      <c r="JM69" s="58"/>
      <c r="JN69" s="58"/>
      <c r="JO69" s="58"/>
      <c r="JP69" s="58"/>
      <c r="JQ69" s="58"/>
      <c r="JR69" s="58"/>
      <c r="JS69" s="58"/>
      <c r="JT69" s="58"/>
      <c r="JU69" s="58"/>
      <c r="JV69" s="58"/>
      <c r="JW69" s="58"/>
      <c r="JX69" s="58"/>
      <c r="JY69" s="58"/>
      <c r="JZ69" s="58"/>
      <c r="KA69" s="58"/>
      <c r="KB69" s="58"/>
      <c r="KC69" s="58"/>
      <c r="KD69" s="58"/>
      <c r="KE69" s="58"/>
      <c r="KF69" s="58"/>
      <c r="KG69" s="58"/>
      <c r="KH69" s="58"/>
      <c r="KI69" s="58"/>
      <c r="KJ69" s="58"/>
      <c r="KK69" s="58"/>
      <c r="KL69" s="58"/>
      <c r="KM69" s="58"/>
      <c r="KN69" s="58"/>
      <c r="KO69" s="58"/>
      <c r="KP69" s="58"/>
      <c r="KQ69" s="58"/>
      <c r="KR69" s="58"/>
    </row>
    <row r="70" spans="1:304" ht="13.15" customHeight="1" x14ac:dyDescent="0.2">
      <c r="A70" s="139" t="s">
        <v>107</v>
      </c>
      <c r="B70" s="68" t="s">
        <v>106</v>
      </c>
      <c r="C70" s="148">
        <v>28</v>
      </c>
      <c r="D70" s="67" t="s">
        <v>4</v>
      </c>
      <c r="E70" s="101">
        <v>30</v>
      </c>
      <c r="F70" s="101">
        <f t="shared" si="11"/>
        <v>840</v>
      </c>
      <c r="G70" s="240"/>
      <c r="H70" s="286">
        <v>2294.2222222222222</v>
      </c>
      <c r="I70" s="262">
        <v>1260</v>
      </c>
      <c r="J70" s="287">
        <v>8400</v>
      </c>
      <c r="K70" s="176">
        <v>75</v>
      </c>
      <c r="L70" s="157">
        <v>2100</v>
      </c>
      <c r="M70" s="184">
        <v>154</v>
      </c>
      <c r="N70" s="157">
        <v>4312</v>
      </c>
      <c r="O70" s="184">
        <v>300</v>
      </c>
      <c r="P70" s="157">
        <v>8400</v>
      </c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  <c r="IW70" s="58"/>
      <c r="IX70" s="58"/>
      <c r="IY70" s="58"/>
      <c r="IZ70" s="58"/>
      <c r="JA70" s="58"/>
      <c r="JB70" s="58"/>
      <c r="JC70" s="58"/>
      <c r="JD70" s="58"/>
      <c r="JE70" s="58"/>
      <c r="JF70" s="58"/>
      <c r="JG70" s="58"/>
      <c r="JH70" s="58"/>
      <c r="JI70" s="58"/>
      <c r="JJ70" s="58"/>
      <c r="JK70" s="58"/>
      <c r="JL70" s="58"/>
      <c r="JM70" s="58"/>
      <c r="JN70" s="58"/>
      <c r="JO70" s="58"/>
      <c r="JP70" s="58"/>
      <c r="JQ70" s="58"/>
      <c r="JR70" s="58"/>
      <c r="JS70" s="58"/>
      <c r="JT70" s="58"/>
      <c r="JU70" s="58"/>
      <c r="JV70" s="58"/>
      <c r="JW70" s="58"/>
      <c r="JX70" s="58"/>
      <c r="JY70" s="58"/>
      <c r="JZ70" s="58"/>
      <c r="KA70" s="58"/>
      <c r="KB70" s="58"/>
      <c r="KC70" s="58"/>
      <c r="KD70" s="58"/>
      <c r="KE70" s="58"/>
      <c r="KF70" s="58"/>
      <c r="KG70" s="58"/>
      <c r="KH70" s="58"/>
      <c r="KI70" s="58"/>
      <c r="KJ70" s="58"/>
      <c r="KK70" s="58"/>
      <c r="KL70" s="58"/>
      <c r="KM70" s="58"/>
      <c r="KN70" s="58"/>
      <c r="KO70" s="58"/>
      <c r="KP70" s="58"/>
      <c r="KQ70" s="58"/>
      <c r="KR70" s="58"/>
    </row>
    <row r="71" spans="1:304" ht="13.15" customHeight="1" x14ac:dyDescent="0.2">
      <c r="A71" s="139" t="s">
        <v>108</v>
      </c>
      <c r="B71" s="68" t="s">
        <v>110</v>
      </c>
      <c r="C71" s="148">
        <v>3</v>
      </c>
      <c r="D71" s="67" t="s">
        <v>5</v>
      </c>
      <c r="E71" s="101">
        <v>100</v>
      </c>
      <c r="F71" s="101">
        <f>C71*E71</f>
        <v>300</v>
      </c>
      <c r="G71" s="240"/>
      <c r="H71" s="286">
        <v>542.22222222222217</v>
      </c>
      <c r="I71" s="262">
        <v>300</v>
      </c>
      <c r="J71" s="287">
        <v>1800</v>
      </c>
      <c r="K71" s="176">
        <v>155</v>
      </c>
      <c r="L71" s="157">
        <v>465</v>
      </c>
      <c r="M71" s="184">
        <v>125</v>
      </c>
      <c r="N71" s="157">
        <v>375</v>
      </c>
      <c r="O71" s="184">
        <v>500</v>
      </c>
      <c r="P71" s="157">
        <v>1500</v>
      </c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  <c r="IW71" s="58"/>
      <c r="IX71" s="58"/>
      <c r="IY71" s="58"/>
      <c r="IZ71" s="58"/>
      <c r="JA71" s="58"/>
      <c r="JB71" s="58"/>
      <c r="JC71" s="58"/>
      <c r="JD71" s="58"/>
      <c r="JE71" s="58"/>
      <c r="JF71" s="58"/>
      <c r="JG71" s="58"/>
      <c r="JH71" s="58"/>
      <c r="JI71" s="58"/>
      <c r="JJ71" s="58"/>
      <c r="JK71" s="58"/>
      <c r="JL71" s="58"/>
      <c r="JM71" s="58"/>
      <c r="JN71" s="58"/>
      <c r="JO71" s="58"/>
      <c r="JP71" s="58"/>
      <c r="JQ71" s="58"/>
      <c r="JR71" s="58"/>
      <c r="JS71" s="58"/>
      <c r="JT71" s="58"/>
      <c r="JU71" s="58"/>
      <c r="JV71" s="58"/>
      <c r="JW71" s="58"/>
      <c r="JX71" s="58"/>
      <c r="JY71" s="58"/>
      <c r="JZ71" s="58"/>
      <c r="KA71" s="58"/>
      <c r="KB71" s="58"/>
      <c r="KC71" s="58"/>
      <c r="KD71" s="58"/>
      <c r="KE71" s="58"/>
      <c r="KF71" s="58"/>
      <c r="KG71" s="58"/>
      <c r="KH71" s="58"/>
      <c r="KI71" s="58"/>
      <c r="KJ71" s="58"/>
      <c r="KK71" s="58"/>
      <c r="KL71" s="58"/>
      <c r="KM71" s="58"/>
      <c r="KN71" s="58"/>
      <c r="KO71" s="58"/>
      <c r="KP71" s="58"/>
      <c r="KQ71" s="58"/>
      <c r="KR71" s="58"/>
    </row>
    <row r="72" spans="1:304" ht="13.15" customHeight="1" x14ac:dyDescent="0.2">
      <c r="A72" s="134"/>
      <c r="B72" s="55" t="s">
        <v>52</v>
      </c>
      <c r="C72" s="65"/>
      <c r="D72" s="64"/>
      <c r="E72" s="81"/>
      <c r="F72" s="79"/>
      <c r="G72" s="239">
        <f>SUM(F65:F71)</f>
        <v>97390</v>
      </c>
      <c r="H72" s="286">
        <v>98208.222222222219</v>
      </c>
      <c r="I72" s="262">
        <v>77725</v>
      </c>
      <c r="J72" s="287">
        <v>119350</v>
      </c>
      <c r="K72" s="290"/>
      <c r="L72" s="159">
        <f t="shared" ref="L72" si="12">SUM(L65:L71)</f>
        <v>78170</v>
      </c>
      <c r="M72" s="290"/>
      <c r="N72" s="159">
        <v>88664</v>
      </c>
      <c r="O72" s="290"/>
      <c r="P72" s="159">
        <f t="shared" ref="P72" si="13">SUM(P65:P71)</f>
        <v>105650</v>
      </c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  <c r="IW72" s="58"/>
      <c r="IX72" s="58"/>
      <c r="IY72" s="58"/>
      <c r="IZ72" s="58"/>
      <c r="JA72" s="58"/>
      <c r="JB72" s="58"/>
      <c r="JC72" s="58"/>
      <c r="JD72" s="58"/>
      <c r="JE72" s="58"/>
      <c r="JF72" s="58"/>
      <c r="JG72" s="58"/>
      <c r="JH72" s="58"/>
      <c r="JI72" s="58"/>
      <c r="JJ72" s="58"/>
      <c r="JK72" s="58"/>
      <c r="JL72" s="58"/>
      <c r="JM72" s="58"/>
      <c r="JN72" s="58"/>
      <c r="JO72" s="58"/>
      <c r="JP72" s="58"/>
      <c r="JQ72" s="58"/>
      <c r="JR72" s="58"/>
      <c r="JS72" s="58"/>
      <c r="JT72" s="58"/>
      <c r="JU72" s="58"/>
      <c r="JV72" s="58"/>
      <c r="JW72" s="58"/>
      <c r="JX72" s="58"/>
      <c r="JY72" s="58"/>
      <c r="JZ72" s="58"/>
      <c r="KA72" s="58"/>
      <c r="KB72" s="58"/>
      <c r="KC72" s="58"/>
      <c r="KD72" s="58"/>
      <c r="KE72" s="58"/>
      <c r="KF72" s="58"/>
      <c r="KG72" s="58"/>
      <c r="KH72" s="58"/>
      <c r="KI72" s="58"/>
      <c r="KJ72" s="58"/>
      <c r="KK72" s="58"/>
      <c r="KL72" s="58"/>
      <c r="KM72" s="58"/>
      <c r="KN72" s="58"/>
      <c r="KO72" s="58"/>
      <c r="KP72" s="58"/>
      <c r="KQ72" s="58"/>
      <c r="KR72" s="58"/>
    </row>
    <row r="73" spans="1:304" ht="13.15" customHeight="1" x14ac:dyDescent="0.2">
      <c r="A73" s="134"/>
      <c r="B73" s="55"/>
      <c r="C73" s="65"/>
      <c r="D73" s="64"/>
      <c r="E73" s="81"/>
      <c r="F73" s="79"/>
      <c r="G73" s="239"/>
      <c r="H73" s="286"/>
      <c r="I73" s="262"/>
      <c r="J73" s="287"/>
      <c r="K73" s="176"/>
      <c r="L73" s="157"/>
      <c r="M73" s="184"/>
      <c r="N73" s="157"/>
      <c r="O73" s="184"/>
      <c r="P73" s="157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  <c r="IW73" s="58"/>
      <c r="IX73" s="58"/>
      <c r="IY73" s="58"/>
      <c r="IZ73" s="58"/>
      <c r="JA73" s="58"/>
      <c r="JB73" s="58"/>
      <c r="JC73" s="58"/>
      <c r="JD73" s="58"/>
      <c r="JE73" s="58"/>
      <c r="JF73" s="58"/>
      <c r="JG73" s="58"/>
      <c r="JH73" s="58"/>
      <c r="JI73" s="58"/>
      <c r="JJ73" s="58"/>
      <c r="JK73" s="58"/>
      <c r="JL73" s="58"/>
      <c r="JM73" s="58"/>
      <c r="JN73" s="58"/>
      <c r="JO73" s="58"/>
      <c r="JP73" s="58"/>
      <c r="JQ73" s="58"/>
      <c r="JR73" s="58"/>
      <c r="JS73" s="58"/>
      <c r="JT73" s="58"/>
      <c r="JU73" s="58"/>
      <c r="JV73" s="58"/>
      <c r="JW73" s="58"/>
      <c r="JX73" s="58"/>
      <c r="JY73" s="58"/>
      <c r="JZ73" s="58"/>
      <c r="KA73" s="58"/>
      <c r="KB73" s="58"/>
      <c r="KC73" s="58"/>
      <c r="KD73" s="58"/>
      <c r="KE73" s="58"/>
      <c r="KF73" s="58"/>
      <c r="KG73" s="58"/>
      <c r="KH73" s="58"/>
      <c r="KI73" s="58"/>
      <c r="KJ73" s="58"/>
      <c r="KK73" s="58"/>
      <c r="KL73" s="58"/>
      <c r="KM73" s="58"/>
      <c r="KN73" s="58"/>
      <c r="KO73" s="58"/>
      <c r="KP73" s="58"/>
      <c r="KQ73" s="58"/>
      <c r="KR73" s="58"/>
    </row>
    <row r="74" spans="1:304" ht="13.15" customHeight="1" thickBot="1" x14ac:dyDescent="0.25">
      <c r="A74" s="152" t="s">
        <v>174</v>
      </c>
      <c r="B74" s="103" t="s">
        <v>166</v>
      </c>
      <c r="C74" s="104"/>
      <c r="D74" s="105"/>
      <c r="E74" s="106"/>
      <c r="F74" s="107"/>
      <c r="G74" s="238"/>
      <c r="H74" s="286"/>
      <c r="I74" s="262"/>
      <c r="J74" s="287"/>
      <c r="K74" s="176"/>
      <c r="L74" s="157"/>
      <c r="M74" s="184"/>
      <c r="N74" s="157"/>
      <c r="O74" s="184"/>
      <c r="P74" s="157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  <c r="IW74" s="58"/>
      <c r="IX74" s="58"/>
      <c r="IY74" s="58"/>
      <c r="IZ74" s="58"/>
      <c r="JA74" s="58"/>
      <c r="JB74" s="58"/>
      <c r="JC74" s="58"/>
      <c r="JD74" s="58"/>
      <c r="JE74" s="58"/>
      <c r="JF74" s="58"/>
      <c r="JG74" s="58"/>
      <c r="JH74" s="58"/>
      <c r="JI74" s="58"/>
      <c r="JJ74" s="58"/>
      <c r="JK74" s="58"/>
      <c r="JL74" s="58"/>
      <c r="JM74" s="58"/>
      <c r="JN74" s="58"/>
      <c r="JO74" s="58"/>
      <c r="JP74" s="58"/>
      <c r="JQ74" s="58"/>
      <c r="JR74" s="58"/>
      <c r="JS74" s="58"/>
      <c r="JT74" s="58"/>
      <c r="JU74" s="58"/>
      <c r="JV74" s="58"/>
      <c r="JW74" s="58"/>
      <c r="JX74" s="58"/>
      <c r="JY74" s="58"/>
      <c r="JZ74" s="58"/>
      <c r="KA74" s="58"/>
      <c r="KB74" s="58"/>
      <c r="KC74" s="58"/>
      <c r="KD74" s="58"/>
      <c r="KE74" s="58"/>
      <c r="KF74" s="58"/>
      <c r="KG74" s="58"/>
      <c r="KH74" s="58"/>
      <c r="KI74" s="58"/>
      <c r="KJ74" s="58"/>
      <c r="KK74" s="58"/>
      <c r="KL74" s="58"/>
      <c r="KM74" s="58"/>
      <c r="KN74" s="58"/>
      <c r="KO74" s="58"/>
      <c r="KP74" s="58"/>
      <c r="KQ74" s="58"/>
      <c r="KR74" s="58"/>
    </row>
    <row r="75" spans="1:304" ht="13.15" customHeight="1" x14ac:dyDescent="0.2">
      <c r="A75" s="143" t="s">
        <v>226</v>
      </c>
      <c r="B75" s="144" t="s">
        <v>287</v>
      </c>
      <c r="C75" s="119">
        <v>5710</v>
      </c>
      <c r="D75" s="120" t="s">
        <v>4</v>
      </c>
      <c r="E75" s="146">
        <v>150</v>
      </c>
      <c r="F75" s="147">
        <f>C75*E75</f>
        <v>856500</v>
      </c>
      <c r="G75" s="241"/>
      <c r="H75" s="286">
        <v>437843.33333333331</v>
      </c>
      <c r="I75" s="262">
        <v>571000</v>
      </c>
      <c r="J75" s="287">
        <v>1142000</v>
      </c>
      <c r="K75" s="176">
        <v>170</v>
      </c>
      <c r="L75" s="157">
        <v>970700</v>
      </c>
      <c r="M75" s="294">
        <v>115</v>
      </c>
      <c r="N75" s="157">
        <v>656650</v>
      </c>
      <c r="O75" s="184">
        <v>140</v>
      </c>
      <c r="P75" s="157">
        <v>799400</v>
      </c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  <c r="IW75" s="58"/>
      <c r="IX75" s="58"/>
      <c r="IY75" s="58"/>
      <c r="IZ75" s="58"/>
      <c r="JA75" s="58"/>
      <c r="JB75" s="58"/>
      <c r="JC75" s="58"/>
      <c r="JD75" s="58"/>
      <c r="JE75" s="58"/>
      <c r="JF75" s="58"/>
      <c r="JG75" s="58"/>
      <c r="JH75" s="58"/>
      <c r="JI75" s="58"/>
      <c r="JJ75" s="58"/>
      <c r="JK75" s="58"/>
      <c r="JL75" s="58"/>
      <c r="JM75" s="58"/>
      <c r="JN75" s="58"/>
      <c r="JO75" s="58"/>
      <c r="JP75" s="58"/>
      <c r="JQ75" s="58"/>
      <c r="JR75" s="58"/>
      <c r="JS75" s="58"/>
      <c r="JT75" s="58"/>
      <c r="JU75" s="58"/>
      <c r="JV75" s="58"/>
      <c r="JW75" s="58"/>
      <c r="JX75" s="58"/>
      <c r="JY75" s="58"/>
      <c r="JZ75" s="58"/>
      <c r="KA75" s="58"/>
      <c r="KB75" s="58"/>
      <c r="KC75" s="58"/>
      <c r="KD75" s="58"/>
      <c r="KE75" s="58"/>
      <c r="KF75" s="58"/>
      <c r="KG75" s="58"/>
      <c r="KH75" s="58"/>
      <c r="KI75" s="58"/>
      <c r="KJ75" s="58"/>
      <c r="KK75" s="58"/>
      <c r="KL75" s="58"/>
      <c r="KM75" s="58"/>
      <c r="KN75" s="58"/>
      <c r="KO75" s="58"/>
      <c r="KP75" s="58"/>
      <c r="KQ75" s="58"/>
      <c r="KR75" s="58"/>
    </row>
    <row r="76" spans="1:304" ht="13.15" customHeight="1" x14ac:dyDescent="0.2">
      <c r="A76" s="143" t="s">
        <v>227</v>
      </c>
      <c r="B76" s="144" t="s">
        <v>371</v>
      </c>
      <c r="C76" s="119">
        <v>57</v>
      </c>
      <c r="D76" s="120" t="s">
        <v>4</v>
      </c>
      <c r="E76" s="146">
        <v>500</v>
      </c>
      <c r="F76" s="147">
        <f t="shared" ref="F76:F78" si="14">C76*E76</f>
        <v>28500</v>
      </c>
      <c r="G76" s="241"/>
      <c r="H76" s="286">
        <v>14548.333333333334</v>
      </c>
      <c r="I76" s="262">
        <v>17100</v>
      </c>
      <c r="J76" s="287">
        <v>34200</v>
      </c>
      <c r="K76" s="176">
        <v>500</v>
      </c>
      <c r="L76" s="157">
        <v>28500</v>
      </c>
      <c r="M76" s="184">
        <v>540</v>
      </c>
      <c r="N76" s="157">
        <v>30780</v>
      </c>
      <c r="O76" s="184">
        <v>520</v>
      </c>
      <c r="P76" s="157">
        <v>29640</v>
      </c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  <c r="IW76" s="58"/>
      <c r="IX76" s="58"/>
      <c r="IY76" s="58"/>
      <c r="IZ76" s="58"/>
      <c r="JA76" s="58"/>
      <c r="JB76" s="58"/>
      <c r="JC76" s="58"/>
      <c r="JD76" s="58"/>
      <c r="JE76" s="58"/>
      <c r="JF76" s="58"/>
      <c r="JG76" s="58"/>
      <c r="JH76" s="58"/>
      <c r="JI76" s="58"/>
      <c r="JJ76" s="58"/>
      <c r="JK76" s="58"/>
      <c r="JL76" s="58"/>
      <c r="JM76" s="58"/>
      <c r="JN76" s="58"/>
      <c r="JO76" s="58"/>
      <c r="JP76" s="58"/>
      <c r="JQ76" s="58"/>
      <c r="JR76" s="58"/>
      <c r="JS76" s="58"/>
      <c r="JT76" s="58"/>
      <c r="JU76" s="58"/>
      <c r="JV76" s="58"/>
      <c r="JW76" s="58"/>
      <c r="JX76" s="58"/>
      <c r="JY76" s="58"/>
      <c r="JZ76" s="58"/>
      <c r="KA76" s="58"/>
      <c r="KB76" s="58"/>
      <c r="KC76" s="58"/>
      <c r="KD76" s="58"/>
      <c r="KE76" s="58"/>
      <c r="KF76" s="58"/>
      <c r="KG76" s="58"/>
      <c r="KH76" s="58"/>
      <c r="KI76" s="58"/>
      <c r="KJ76" s="58"/>
      <c r="KK76" s="58"/>
      <c r="KL76" s="58"/>
      <c r="KM76" s="58"/>
      <c r="KN76" s="58"/>
      <c r="KO76" s="58"/>
      <c r="KP76" s="58"/>
      <c r="KQ76" s="58"/>
      <c r="KR76" s="58"/>
    </row>
    <row r="77" spans="1:304" ht="13.15" customHeight="1" x14ac:dyDescent="0.2">
      <c r="A77" s="143" t="s">
        <v>335</v>
      </c>
      <c r="B77" s="144" t="s">
        <v>366</v>
      </c>
      <c r="C77" s="119">
        <v>3</v>
      </c>
      <c r="D77" s="120" t="s">
        <v>5</v>
      </c>
      <c r="E77" s="146">
        <v>17500</v>
      </c>
      <c r="F77" s="147">
        <f t="shared" si="14"/>
        <v>52500</v>
      </c>
      <c r="G77" s="241"/>
      <c r="H77" s="286">
        <v>65666.666666666672</v>
      </c>
      <c r="I77" s="262">
        <v>45000</v>
      </c>
      <c r="J77" s="287">
        <v>150000</v>
      </c>
      <c r="K77" s="176">
        <v>32500</v>
      </c>
      <c r="L77" s="157">
        <v>97500</v>
      </c>
      <c r="M77" s="184">
        <v>30000</v>
      </c>
      <c r="N77" s="157">
        <v>90000</v>
      </c>
      <c r="O77" s="184">
        <v>35000</v>
      </c>
      <c r="P77" s="157">
        <v>105000</v>
      </c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  <c r="IW77" s="58"/>
      <c r="IX77" s="58"/>
      <c r="IY77" s="58"/>
      <c r="IZ77" s="58"/>
      <c r="JA77" s="58"/>
      <c r="JB77" s="58"/>
      <c r="JC77" s="58"/>
      <c r="JD77" s="58"/>
      <c r="JE77" s="58"/>
      <c r="JF77" s="58"/>
      <c r="JG77" s="58"/>
      <c r="JH77" s="58"/>
      <c r="JI77" s="58"/>
      <c r="JJ77" s="58"/>
      <c r="JK77" s="58"/>
      <c r="JL77" s="58"/>
      <c r="JM77" s="58"/>
      <c r="JN77" s="58"/>
      <c r="JO77" s="58"/>
      <c r="JP77" s="58"/>
      <c r="JQ77" s="58"/>
      <c r="JR77" s="58"/>
      <c r="JS77" s="58"/>
      <c r="JT77" s="58"/>
      <c r="JU77" s="58"/>
      <c r="JV77" s="58"/>
      <c r="JW77" s="58"/>
      <c r="JX77" s="58"/>
      <c r="JY77" s="58"/>
      <c r="JZ77" s="58"/>
      <c r="KA77" s="58"/>
      <c r="KB77" s="58"/>
      <c r="KC77" s="58"/>
      <c r="KD77" s="58"/>
      <c r="KE77" s="58"/>
      <c r="KF77" s="58"/>
      <c r="KG77" s="58"/>
      <c r="KH77" s="58"/>
      <c r="KI77" s="58"/>
      <c r="KJ77" s="58"/>
      <c r="KK77" s="58"/>
      <c r="KL77" s="58"/>
      <c r="KM77" s="58"/>
      <c r="KN77" s="58"/>
      <c r="KO77" s="58"/>
      <c r="KP77" s="58"/>
      <c r="KQ77" s="58"/>
      <c r="KR77" s="58"/>
    </row>
    <row r="78" spans="1:304" ht="13.15" customHeight="1" x14ac:dyDescent="0.2">
      <c r="A78" s="143" t="s">
        <v>228</v>
      </c>
      <c r="B78" s="144" t="s">
        <v>336</v>
      </c>
      <c r="C78" s="119">
        <v>15</v>
      </c>
      <c r="D78" s="120" t="s">
        <v>5</v>
      </c>
      <c r="E78" s="146">
        <v>17500</v>
      </c>
      <c r="F78" s="147">
        <f t="shared" si="14"/>
        <v>262500</v>
      </c>
      <c r="G78" s="241"/>
      <c r="H78" s="286">
        <v>45511.111111111109</v>
      </c>
      <c r="I78" s="262">
        <v>45000</v>
      </c>
      <c r="J78" s="287">
        <v>225000</v>
      </c>
      <c r="K78" s="176">
        <v>3500</v>
      </c>
      <c r="L78" s="157">
        <v>52500</v>
      </c>
      <c r="M78" s="184">
        <v>5000</v>
      </c>
      <c r="N78" s="157">
        <v>75000</v>
      </c>
      <c r="O78" s="184">
        <v>5500</v>
      </c>
      <c r="P78" s="157">
        <v>82500</v>
      </c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  <c r="IW78" s="58"/>
      <c r="IX78" s="58"/>
      <c r="IY78" s="58"/>
      <c r="IZ78" s="58"/>
      <c r="JA78" s="58"/>
      <c r="JB78" s="58"/>
      <c r="JC78" s="58"/>
      <c r="JD78" s="58"/>
      <c r="JE78" s="58"/>
      <c r="JF78" s="58"/>
      <c r="JG78" s="58"/>
      <c r="JH78" s="58"/>
      <c r="JI78" s="58"/>
      <c r="JJ78" s="58"/>
      <c r="JK78" s="58"/>
      <c r="JL78" s="58"/>
      <c r="JM78" s="58"/>
      <c r="JN78" s="58"/>
      <c r="JO78" s="58"/>
      <c r="JP78" s="58"/>
      <c r="JQ78" s="58"/>
      <c r="JR78" s="58"/>
      <c r="JS78" s="58"/>
      <c r="JT78" s="58"/>
      <c r="JU78" s="58"/>
      <c r="JV78" s="58"/>
      <c r="JW78" s="58"/>
      <c r="JX78" s="58"/>
      <c r="JY78" s="58"/>
      <c r="JZ78" s="58"/>
      <c r="KA78" s="58"/>
      <c r="KB78" s="58"/>
      <c r="KC78" s="58"/>
      <c r="KD78" s="58"/>
      <c r="KE78" s="58"/>
      <c r="KF78" s="58"/>
      <c r="KG78" s="58"/>
      <c r="KH78" s="58"/>
      <c r="KI78" s="58"/>
      <c r="KJ78" s="58"/>
      <c r="KK78" s="58"/>
      <c r="KL78" s="58"/>
      <c r="KM78" s="58"/>
      <c r="KN78" s="58"/>
      <c r="KO78" s="58"/>
      <c r="KP78" s="58"/>
      <c r="KQ78" s="58"/>
      <c r="KR78" s="58"/>
    </row>
    <row r="79" spans="1:304" s="58" customFormat="1" ht="13.15" customHeight="1" x14ac:dyDescent="0.2">
      <c r="A79" s="134"/>
      <c r="B79" s="32"/>
      <c r="C79" s="65"/>
      <c r="D79" s="64"/>
      <c r="E79" s="81"/>
      <c r="F79" s="153"/>
      <c r="G79" s="239">
        <f>SUM(F75:F78)</f>
        <v>1200000</v>
      </c>
      <c r="H79" s="286">
        <v>1087961.6666666667</v>
      </c>
      <c r="I79" s="262">
        <v>852430</v>
      </c>
      <c r="J79" s="287">
        <v>1369100</v>
      </c>
      <c r="K79" s="293"/>
      <c r="L79" s="189">
        <f t="shared" ref="L79" si="15">SUM(L75:L78)</f>
        <v>1149200</v>
      </c>
      <c r="M79" s="293"/>
      <c r="N79" s="189">
        <v>852430</v>
      </c>
      <c r="O79" s="293"/>
      <c r="P79" s="189">
        <f t="shared" ref="P79" si="16">SUM(P75:P78)</f>
        <v>1016540</v>
      </c>
    </row>
    <row r="80" spans="1:304" s="58" customFormat="1" ht="13.15" customHeight="1" x14ac:dyDescent="0.2">
      <c r="A80" s="134"/>
      <c r="B80" s="55"/>
      <c r="C80" s="65"/>
      <c r="D80" s="64"/>
      <c r="E80" s="81"/>
      <c r="F80" s="79"/>
      <c r="G80" s="239"/>
      <c r="H80" s="286"/>
      <c r="I80" s="262"/>
      <c r="J80" s="287"/>
      <c r="K80" s="190"/>
      <c r="L80" s="157"/>
      <c r="M80" s="184"/>
      <c r="N80" s="157"/>
      <c r="O80" s="184"/>
      <c r="P80" s="157"/>
    </row>
    <row r="81" spans="1:304" ht="13.15" customHeight="1" thickBot="1" x14ac:dyDescent="0.25">
      <c r="A81" s="152" t="s">
        <v>175</v>
      </c>
      <c r="B81" s="103" t="s">
        <v>176</v>
      </c>
      <c r="C81" s="104"/>
      <c r="D81" s="105"/>
      <c r="E81" s="106"/>
      <c r="F81" s="107"/>
      <c r="G81" s="238"/>
      <c r="H81" s="286"/>
      <c r="I81" s="262"/>
      <c r="J81" s="287"/>
      <c r="K81" s="176"/>
      <c r="L81" s="157"/>
      <c r="M81" s="184"/>
      <c r="N81" s="157"/>
      <c r="O81" s="184"/>
      <c r="P81" s="157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  <c r="IW81" s="58"/>
      <c r="IX81" s="58"/>
      <c r="IY81" s="58"/>
      <c r="IZ81" s="58"/>
      <c r="JA81" s="58"/>
      <c r="JB81" s="58"/>
      <c r="JC81" s="58"/>
      <c r="JD81" s="58"/>
      <c r="JE81" s="58"/>
      <c r="JF81" s="58"/>
      <c r="JG81" s="58"/>
      <c r="JH81" s="58"/>
      <c r="JI81" s="58"/>
      <c r="JJ81" s="58"/>
      <c r="JK81" s="58"/>
      <c r="JL81" s="58"/>
      <c r="JM81" s="58"/>
      <c r="JN81" s="58"/>
      <c r="JO81" s="58"/>
      <c r="JP81" s="58"/>
      <c r="JQ81" s="58"/>
      <c r="JR81" s="58"/>
      <c r="JS81" s="58"/>
      <c r="JT81" s="58"/>
      <c r="JU81" s="58"/>
      <c r="JV81" s="58"/>
      <c r="JW81" s="58"/>
      <c r="JX81" s="58"/>
      <c r="JY81" s="58"/>
      <c r="JZ81" s="58"/>
      <c r="KA81" s="58"/>
      <c r="KB81" s="58"/>
      <c r="KC81" s="58"/>
      <c r="KD81" s="58"/>
      <c r="KE81" s="58"/>
      <c r="KF81" s="58"/>
      <c r="KG81" s="58"/>
      <c r="KH81" s="58"/>
      <c r="KI81" s="58"/>
      <c r="KJ81" s="58"/>
      <c r="KK81" s="58"/>
      <c r="KL81" s="58"/>
      <c r="KM81" s="58"/>
      <c r="KN81" s="58"/>
      <c r="KO81" s="58"/>
      <c r="KP81" s="58"/>
      <c r="KQ81" s="58"/>
      <c r="KR81" s="58"/>
    </row>
    <row r="82" spans="1:304" ht="13.15" customHeight="1" x14ac:dyDescent="0.2">
      <c r="A82" s="143" t="s">
        <v>229</v>
      </c>
      <c r="B82" s="144" t="s">
        <v>337</v>
      </c>
      <c r="C82" s="119">
        <v>130</v>
      </c>
      <c r="D82" s="120" t="s">
        <v>5</v>
      </c>
      <c r="E82" s="146">
        <v>1100</v>
      </c>
      <c r="F82" s="147">
        <f>C82*E82</f>
        <v>143000</v>
      </c>
      <c r="G82" s="241"/>
      <c r="H82" s="286">
        <v>102798.61111111111</v>
      </c>
      <c r="I82" s="262">
        <v>120250</v>
      </c>
      <c r="J82" s="287">
        <v>390000</v>
      </c>
      <c r="K82" s="176">
        <v>1300</v>
      </c>
      <c r="L82" s="157">
        <v>169000</v>
      </c>
      <c r="M82" s="184">
        <v>925</v>
      </c>
      <c r="N82" s="157">
        <v>120250</v>
      </c>
      <c r="O82" s="184">
        <v>1000</v>
      </c>
      <c r="P82" s="157">
        <v>130000</v>
      </c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  <c r="IT82" s="58"/>
      <c r="IU82" s="58"/>
      <c r="IV82" s="58"/>
      <c r="IW82" s="58"/>
      <c r="IX82" s="58"/>
      <c r="IY82" s="58"/>
      <c r="IZ82" s="58"/>
      <c r="JA82" s="58"/>
      <c r="JB82" s="58"/>
      <c r="JC82" s="58"/>
      <c r="JD82" s="58"/>
      <c r="JE82" s="58"/>
      <c r="JF82" s="58"/>
      <c r="JG82" s="58"/>
      <c r="JH82" s="58"/>
      <c r="JI82" s="58"/>
      <c r="JJ82" s="58"/>
      <c r="JK82" s="58"/>
      <c r="JL82" s="58"/>
      <c r="JM82" s="58"/>
      <c r="JN82" s="58"/>
      <c r="JO82" s="58"/>
      <c r="JP82" s="58"/>
      <c r="JQ82" s="58"/>
      <c r="JR82" s="58"/>
      <c r="JS82" s="58"/>
      <c r="JT82" s="58"/>
      <c r="JU82" s="58"/>
      <c r="JV82" s="58"/>
      <c r="JW82" s="58"/>
      <c r="JX82" s="58"/>
      <c r="JY82" s="58"/>
      <c r="JZ82" s="58"/>
      <c r="KA82" s="58"/>
      <c r="KB82" s="58"/>
      <c r="KC82" s="58"/>
      <c r="KD82" s="58"/>
      <c r="KE82" s="58"/>
      <c r="KF82" s="58"/>
      <c r="KG82" s="58"/>
      <c r="KH82" s="58"/>
      <c r="KI82" s="58"/>
      <c r="KJ82" s="58"/>
      <c r="KK82" s="58"/>
      <c r="KL82" s="58"/>
      <c r="KM82" s="58"/>
      <c r="KN82" s="58"/>
      <c r="KO82" s="58"/>
      <c r="KP82" s="58"/>
      <c r="KQ82" s="58"/>
      <c r="KR82" s="58"/>
    </row>
    <row r="83" spans="1:304" s="58" customFormat="1" x14ac:dyDescent="0.2">
      <c r="A83" s="143" t="s">
        <v>230</v>
      </c>
      <c r="B83" s="144" t="s">
        <v>338</v>
      </c>
      <c r="C83" s="119">
        <v>1</v>
      </c>
      <c r="D83" s="120" t="s">
        <v>8</v>
      </c>
      <c r="E83" s="146">
        <v>20000</v>
      </c>
      <c r="F83" s="147">
        <f t="shared" ref="F83:F86" si="17">C83*E83</f>
        <v>20000</v>
      </c>
      <c r="G83" s="241"/>
      <c r="H83" s="286">
        <v>155777.77777777778</v>
      </c>
      <c r="I83" s="262">
        <v>10000</v>
      </c>
      <c r="J83" s="287">
        <v>500000</v>
      </c>
      <c r="K83" s="176">
        <v>65000</v>
      </c>
      <c r="L83" s="157">
        <v>65000</v>
      </c>
      <c r="M83" s="294">
        <v>201000</v>
      </c>
      <c r="N83" s="157">
        <v>201000</v>
      </c>
      <c r="O83" s="184">
        <v>10000</v>
      </c>
      <c r="P83" s="157">
        <v>10000</v>
      </c>
    </row>
    <row r="84" spans="1:304" s="58" customFormat="1" x14ac:dyDescent="0.2">
      <c r="A84" s="143" t="s">
        <v>231</v>
      </c>
      <c r="B84" s="144" t="s">
        <v>339</v>
      </c>
      <c r="C84" s="119">
        <v>6</v>
      </c>
      <c r="D84" s="120" t="s">
        <v>5</v>
      </c>
      <c r="E84" s="146">
        <v>10000</v>
      </c>
      <c r="F84" s="147">
        <f t="shared" si="17"/>
        <v>60000</v>
      </c>
      <c r="G84" s="241"/>
      <c r="H84" s="286">
        <v>26152.777777777777</v>
      </c>
      <c r="I84" s="262">
        <v>25200</v>
      </c>
      <c r="J84" s="287">
        <v>90000</v>
      </c>
      <c r="K84" s="176">
        <v>5700</v>
      </c>
      <c r="L84" s="157">
        <v>34200</v>
      </c>
      <c r="M84" s="184">
        <v>5800</v>
      </c>
      <c r="N84" s="157">
        <v>34800</v>
      </c>
      <c r="O84" s="184">
        <v>5000</v>
      </c>
      <c r="P84" s="157">
        <v>30000</v>
      </c>
    </row>
    <row r="85" spans="1:304" s="58" customFormat="1" x14ac:dyDescent="0.2">
      <c r="A85" s="143" t="s">
        <v>254</v>
      </c>
      <c r="B85" s="144" t="s">
        <v>340</v>
      </c>
      <c r="C85" s="119">
        <v>24</v>
      </c>
      <c r="D85" s="120" t="s">
        <v>341</v>
      </c>
      <c r="E85" s="146">
        <v>600</v>
      </c>
      <c r="F85" s="147">
        <f t="shared" si="17"/>
        <v>14400</v>
      </c>
      <c r="G85" s="241"/>
      <c r="H85" s="286">
        <v>6562.5</v>
      </c>
      <c r="I85" s="262">
        <v>4800</v>
      </c>
      <c r="J85" s="287">
        <v>36000</v>
      </c>
      <c r="K85" s="176">
        <v>525</v>
      </c>
      <c r="L85" s="157">
        <v>12600</v>
      </c>
      <c r="M85" s="184">
        <v>500</v>
      </c>
      <c r="N85" s="157">
        <v>12000</v>
      </c>
      <c r="O85" s="184">
        <v>300</v>
      </c>
      <c r="P85" s="157">
        <v>7200</v>
      </c>
    </row>
    <row r="86" spans="1:304" s="58" customFormat="1" x14ac:dyDescent="0.2">
      <c r="A86" s="143" t="s">
        <v>384</v>
      </c>
      <c r="B86" s="144" t="s">
        <v>385</v>
      </c>
      <c r="C86" s="119">
        <v>1</v>
      </c>
      <c r="D86" s="120" t="s">
        <v>5</v>
      </c>
      <c r="E86" s="146">
        <v>10000</v>
      </c>
      <c r="F86" s="147">
        <f t="shared" si="17"/>
        <v>10000</v>
      </c>
      <c r="G86" s="241"/>
      <c r="H86" s="286">
        <v>2615.6222222222223</v>
      </c>
      <c r="I86" s="262">
        <v>750</v>
      </c>
      <c r="J86" s="287">
        <v>8500</v>
      </c>
      <c r="K86" s="176">
        <v>750</v>
      </c>
      <c r="L86" s="157">
        <v>750</v>
      </c>
      <c r="M86" s="184">
        <v>1190.5999999999999</v>
      </c>
      <c r="N86" s="157">
        <v>1190.5999999999999</v>
      </c>
      <c r="O86" s="184">
        <v>5000</v>
      </c>
      <c r="P86" s="157">
        <v>5000</v>
      </c>
    </row>
    <row r="87" spans="1:304" ht="13.15" customHeight="1" x14ac:dyDescent="0.2">
      <c r="A87" s="134"/>
      <c r="B87" s="55" t="s">
        <v>232</v>
      </c>
      <c r="C87" s="65"/>
      <c r="D87" s="64"/>
      <c r="E87" s="81"/>
      <c r="F87" s="79"/>
      <c r="G87" s="239">
        <f>SUM(F82:F86)</f>
        <v>247400</v>
      </c>
      <c r="H87" s="286">
        <v>419854.51111111115</v>
      </c>
      <c r="I87" s="262">
        <v>182200</v>
      </c>
      <c r="J87" s="287">
        <v>992800</v>
      </c>
      <c r="K87" s="292"/>
      <c r="L87" s="185">
        <f t="shared" ref="L87" si="18">SUM(L82:L86)</f>
        <v>281550</v>
      </c>
      <c r="M87" s="292"/>
      <c r="N87" s="185">
        <v>369240.6</v>
      </c>
      <c r="O87" s="292"/>
      <c r="P87" s="185">
        <f t="shared" ref="P87" si="19">SUM(P82:P86)</f>
        <v>182200</v>
      </c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  <c r="IW87" s="58"/>
      <c r="IX87" s="58"/>
      <c r="IY87" s="58"/>
      <c r="IZ87" s="58"/>
      <c r="JA87" s="58"/>
      <c r="JB87" s="58"/>
      <c r="JC87" s="58"/>
      <c r="JD87" s="58"/>
      <c r="JE87" s="58"/>
      <c r="JF87" s="58"/>
      <c r="JG87" s="58"/>
      <c r="JH87" s="58"/>
      <c r="JI87" s="58"/>
      <c r="JJ87" s="58"/>
      <c r="JK87" s="58"/>
      <c r="JL87" s="58"/>
      <c r="JM87" s="58"/>
      <c r="JN87" s="58"/>
      <c r="JO87" s="58"/>
      <c r="JP87" s="58"/>
      <c r="JQ87" s="58"/>
      <c r="JR87" s="58"/>
      <c r="JS87" s="58"/>
      <c r="JT87" s="58"/>
      <c r="JU87" s="58"/>
      <c r="JV87" s="58"/>
      <c r="JW87" s="58"/>
      <c r="JX87" s="58"/>
      <c r="JY87" s="58"/>
      <c r="JZ87" s="58"/>
      <c r="KA87" s="58"/>
      <c r="KB87" s="58"/>
      <c r="KC87" s="58"/>
      <c r="KD87" s="58"/>
      <c r="KE87" s="58"/>
      <c r="KF87" s="58"/>
      <c r="KG87" s="58"/>
      <c r="KH87" s="58"/>
      <c r="KI87" s="58"/>
      <c r="KJ87" s="58"/>
      <c r="KK87" s="58"/>
      <c r="KL87" s="58"/>
      <c r="KM87" s="58"/>
      <c r="KN87" s="58"/>
      <c r="KO87" s="58"/>
      <c r="KP87" s="58"/>
      <c r="KQ87" s="58"/>
      <c r="KR87" s="58"/>
    </row>
    <row r="88" spans="1:304" ht="13.15" customHeight="1" x14ac:dyDescent="0.2">
      <c r="A88" s="134"/>
      <c r="B88" s="55"/>
      <c r="C88" s="136"/>
      <c r="D88" s="55"/>
      <c r="E88" s="80"/>
      <c r="F88" s="81"/>
      <c r="G88" s="239"/>
      <c r="H88" s="286"/>
      <c r="I88" s="262"/>
      <c r="J88" s="287"/>
      <c r="K88" s="184"/>
      <c r="L88" s="157"/>
      <c r="M88" s="184"/>
      <c r="N88" s="157"/>
      <c r="O88" s="184"/>
      <c r="P88" s="157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  <c r="IT88" s="58"/>
      <c r="IU88" s="58"/>
      <c r="IV88" s="58"/>
      <c r="IW88" s="58"/>
      <c r="IX88" s="58"/>
      <c r="IY88" s="58"/>
      <c r="IZ88" s="58"/>
      <c r="JA88" s="58"/>
      <c r="JB88" s="58"/>
      <c r="JC88" s="58"/>
      <c r="JD88" s="58"/>
      <c r="JE88" s="58"/>
      <c r="JF88" s="58"/>
      <c r="JG88" s="58"/>
      <c r="JH88" s="58"/>
      <c r="JI88" s="58"/>
      <c r="JJ88" s="58"/>
      <c r="JK88" s="58"/>
      <c r="JL88" s="58"/>
      <c r="JM88" s="58"/>
      <c r="JN88" s="58"/>
      <c r="JO88" s="58"/>
      <c r="JP88" s="58"/>
      <c r="JQ88" s="58"/>
      <c r="JR88" s="58"/>
      <c r="JS88" s="58"/>
      <c r="JT88" s="58"/>
      <c r="JU88" s="58"/>
      <c r="JV88" s="58"/>
      <c r="JW88" s="58"/>
      <c r="JX88" s="58"/>
      <c r="JY88" s="58"/>
      <c r="JZ88" s="58"/>
      <c r="KA88" s="58"/>
      <c r="KB88" s="58"/>
      <c r="KC88" s="58"/>
      <c r="KD88" s="58"/>
      <c r="KE88" s="58"/>
      <c r="KF88" s="58"/>
      <c r="KG88" s="58"/>
      <c r="KH88" s="58"/>
      <c r="KI88" s="58"/>
      <c r="KJ88" s="58"/>
      <c r="KK88" s="58"/>
      <c r="KL88" s="58"/>
      <c r="KM88" s="58"/>
      <c r="KN88" s="58"/>
      <c r="KO88" s="58"/>
      <c r="KP88" s="58"/>
      <c r="KQ88" s="58"/>
      <c r="KR88" s="58"/>
    </row>
    <row r="89" spans="1:304" s="58" customFormat="1" ht="13.5" thickBot="1" x14ac:dyDescent="0.25">
      <c r="A89" s="133" t="s">
        <v>177</v>
      </c>
      <c r="B89" s="33" t="s">
        <v>25</v>
      </c>
      <c r="C89" s="24"/>
      <c r="D89" s="24"/>
      <c r="E89" s="78"/>
      <c r="F89" s="78"/>
      <c r="G89" s="247"/>
      <c r="H89" s="286"/>
      <c r="I89" s="262"/>
      <c r="J89" s="287"/>
      <c r="K89" s="176"/>
      <c r="L89" s="157"/>
      <c r="M89" s="184"/>
      <c r="N89" s="157"/>
      <c r="O89" s="184"/>
      <c r="P89" s="157"/>
    </row>
    <row r="90" spans="1:304" s="58" customFormat="1" x14ac:dyDescent="0.2">
      <c r="A90" s="134" t="s">
        <v>26</v>
      </c>
      <c r="B90" s="32" t="s">
        <v>145</v>
      </c>
      <c r="C90" s="29">
        <v>6077</v>
      </c>
      <c r="D90" s="64" t="s">
        <v>6</v>
      </c>
      <c r="E90" s="79">
        <v>45</v>
      </c>
      <c r="F90" s="79">
        <f>C90*E90</f>
        <v>273465</v>
      </c>
      <c r="G90" s="240"/>
      <c r="H90" s="286">
        <v>162582.05555555556</v>
      </c>
      <c r="I90" s="262">
        <v>182310</v>
      </c>
      <c r="J90" s="287">
        <v>546930</v>
      </c>
      <c r="K90" s="176">
        <v>36.5</v>
      </c>
      <c r="L90" s="157">
        <v>221810.5</v>
      </c>
      <c r="M90" s="294">
        <v>60</v>
      </c>
      <c r="N90" s="157">
        <v>364620</v>
      </c>
      <c r="O90" s="184">
        <v>30</v>
      </c>
      <c r="P90" s="157">
        <v>182310</v>
      </c>
    </row>
    <row r="91" spans="1:304" s="58" customFormat="1" x14ac:dyDescent="0.2">
      <c r="A91" s="134" t="s">
        <v>112</v>
      </c>
      <c r="B91" s="32" t="s">
        <v>328</v>
      </c>
      <c r="C91" s="29">
        <v>14</v>
      </c>
      <c r="D91" s="64" t="s">
        <v>6</v>
      </c>
      <c r="E91" s="79">
        <v>50</v>
      </c>
      <c r="F91" s="79">
        <f t="shared" ref="F91:F94" si="20">C91*E91</f>
        <v>700</v>
      </c>
      <c r="G91" s="243"/>
      <c r="H91" s="286">
        <v>1195.8333333333333</v>
      </c>
      <c r="I91" s="262">
        <v>700</v>
      </c>
      <c r="J91" s="287">
        <v>8120</v>
      </c>
      <c r="K91" s="184">
        <v>75</v>
      </c>
      <c r="L91" s="157">
        <v>1050</v>
      </c>
      <c r="M91" s="294">
        <v>580</v>
      </c>
      <c r="N91" s="157">
        <v>8120</v>
      </c>
      <c r="O91" s="184">
        <v>55</v>
      </c>
      <c r="P91" s="157">
        <v>770</v>
      </c>
    </row>
    <row r="92" spans="1:304" s="58" customFormat="1" x14ac:dyDescent="0.2">
      <c r="A92" s="134" t="s">
        <v>127</v>
      </c>
      <c r="B92" s="32" t="s">
        <v>345</v>
      </c>
      <c r="C92" s="29">
        <v>321</v>
      </c>
      <c r="D92" s="64" t="s">
        <v>4</v>
      </c>
      <c r="E92" s="79">
        <v>60</v>
      </c>
      <c r="F92" s="79">
        <f t="shared" si="20"/>
        <v>19260</v>
      </c>
      <c r="G92" s="240"/>
      <c r="H92" s="286">
        <v>6887.2222222222226</v>
      </c>
      <c r="I92" s="262">
        <v>10272</v>
      </c>
      <c r="J92" s="287">
        <v>20865</v>
      </c>
      <c r="K92" s="176">
        <v>35</v>
      </c>
      <c r="L92" s="157">
        <v>11235</v>
      </c>
      <c r="M92" s="184">
        <v>32</v>
      </c>
      <c r="N92" s="157">
        <v>10272</v>
      </c>
      <c r="O92" s="184">
        <v>40</v>
      </c>
      <c r="P92" s="157">
        <v>12840</v>
      </c>
    </row>
    <row r="93" spans="1:304" s="58" customFormat="1" x14ac:dyDescent="0.2">
      <c r="A93" s="134" t="s">
        <v>128</v>
      </c>
      <c r="B93" s="32" t="s">
        <v>111</v>
      </c>
      <c r="C93" s="29">
        <v>18</v>
      </c>
      <c r="D93" s="64" t="s">
        <v>4</v>
      </c>
      <c r="E93" s="79">
        <v>50</v>
      </c>
      <c r="F93" s="79">
        <f t="shared" si="20"/>
        <v>900</v>
      </c>
      <c r="G93" s="240"/>
      <c r="H93" s="286">
        <v>771.61111111111109</v>
      </c>
      <c r="I93" s="262">
        <v>648</v>
      </c>
      <c r="J93" s="287">
        <v>5400</v>
      </c>
      <c r="K93" s="176">
        <v>40</v>
      </c>
      <c r="L93" s="157">
        <v>720</v>
      </c>
      <c r="M93" s="184">
        <v>36</v>
      </c>
      <c r="N93" s="157">
        <v>648</v>
      </c>
      <c r="O93" s="184">
        <v>55</v>
      </c>
      <c r="P93" s="157">
        <v>990</v>
      </c>
    </row>
    <row r="94" spans="1:304" s="58" customFormat="1" x14ac:dyDescent="0.2">
      <c r="A94" s="134" t="s">
        <v>129</v>
      </c>
      <c r="B94" s="32" t="s">
        <v>131</v>
      </c>
      <c r="C94" s="29">
        <v>4.5</v>
      </c>
      <c r="D94" s="64" t="s">
        <v>4</v>
      </c>
      <c r="E94" s="79">
        <v>80</v>
      </c>
      <c r="F94" s="79">
        <f t="shared" si="20"/>
        <v>360</v>
      </c>
      <c r="G94" s="240"/>
      <c r="H94" s="286">
        <v>474.33333333333331</v>
      </c>
      <c r="I94" s="262">
        <v>175</v>
      </c>
      <c r="J94" s="287">
        <v>1250</v>
      </c>
      <c r="K94" s="176">
        <v>200</v>
      </c>
      <c r="L94" s="157">
        <v>1000</v>
      </c>
      <c r="M94" s="294">
        <v>35</v>
      </c>
      <c r="N94" s="157">
        <v>175</v>
      </c>
      <c r="O94" s="184">
        <v>200</v>
      </c>
      <c r="P94" s="157">
        <v>1000</v>
      </c>
    </row>
    <row r="95" spans="1:304" s="58" customFormat="1" x14ac:dyDescent="0.2">
      <c r="A95" s="139" t="s">
        <v>130</v>
      </c>
      <c r="B95" s="68" t="s">
        <v>372</v>
      </c>
      <c r="C95" s="102">
        <v>1</v>
      </c>
      <c r="D95" s="67" t="s">
        <v>8</v>
      </c>
      <c r="E95" s="101">
        <v>9664</v>
      </c>
      <c r="F95" s="121">
        <v>9664</v>
      </c>
      <c r="G95" s="240"/>
      <c r="H95" s="286">
        <v>9000</v>
      </c>
      <c r="I95" s="262">
        <v>2000</v>
      </c>
      <c r="J95" s="287">
        <v>20000</v>
      </c>
      <c r="K95" s="176">
        <v>7500</v>
      </c>
      <c r="L95" s="157">
        <v>7500</v>
      </c>
      <c r="M95" s="184">
        <v>8500</v>
      </c>
      <c r="N95" s="157">
        <v>8500</v>
      </c>
      <c r="O95" s="184">
        <v>15000</v>
      </c>
      <c r="P95" s="157">
        <v>15000</v>
      </c>
    </row>
    <row r="96" spans="1:304" s="58" customFormat="1" x14ac:dyDescent="0.2">
      <c r="A96" s="134" t="s">
        <v>388</v>
      </c>
      <c r="B96" s="117" t="s">
        <v>387</v>
      </c>
      <c r="C96" s="29">
        <v>1</v>
      </c>
      <c r="D96" s="64" t="s">
        <v>8</v>
      </c>
      <c r="E96" s="122">
        <v>5000</v>
      </c>
      <c r="F96" s="79">
        <f>C96*E96</f>
        <v>5000</v>
      </c>
      <c r="G96" s="240"/>
      <c r="H96" s="286">
        <v>4966.666666666667</v>
      </c>
      <c r="I96" s="262">
        <v>1000</v>
      </c>
      <c r="J96" s="287">
        <v>15000</v>
      </c>
      <c r="K96" s="176">
        <v>1000</v>
      </c>
      <c r="L96" s="157">
        <v>1000</v>
      </c>
      <c r="M96" s="294">
        <v>15000</v>
      </c>
      <c r="N96" s="157">
        <v>15000</v>
      </c>
      <c r="O96" s="184">
        <v>3000</v>
      </c>
      <c r="P96" s="157">
        <v>3000</v>
      </c>
    </row>
    <row r="97" spans="1:16" s="58" customFormat="1" x14ac:dyDescent="0.2">
      <c r="A97" s="134" t="s">
        <v>386</v>
      </c>
      <c r="B97" s="117" t="s">
        <v>406</v>
      </c>
      <c r="C97" s="29"/>
      <c r="D97" s="64" t="s">
        <v>6</v>
      </c>
      <c r="E97" s="122"/>
      <c r="F97" s="79"/>
      <c r="G97" s="240"/>
      <c r="H97" s="286"/>
      <c r="I97" s="262"/>
      <c r="J97" s="287"/>
      <c r="K97" s="176"/>
      <c r="L97" s="157"/>
      <c r="M97" s="184"/>
      <c r="N97" s="157"/>
      <c r="O97" s="184"/>
      <c r="P97" s="157"/>
    </row>
    <row r="98" spans="1:16" s="58" customFormat="1" x14ac:dyDescent="0.2">
      <c r="A98" s="134"/>
      <c r="B98" s="55" t="s">
        <v>27</v>
      </c>
      <c r="C98" s="65"/>
      <c r="D98" s="64"/>
      <c r="E98" s="81"/>
      <c r="F98" s="79"/>
      <c r="G98" s="239">
        <f>F90+F91+F92+F93+F94+F95+F96</f>
        <v>309349</v>
      </c>
      <c r="H98" s="286">
        <v>357293.72222222225</v>
      </c>
      <c r="I98" s="262">
        <v>215910</v>
      </c>
      <c r="J98" s="287">
        <v>585340</v>
      </c>
      <c r="K98" s="290"/>
      <c r="L98" s="159">
        <f>SUM(L90:L97)</f>
        <v>244315.5</v>
      </c>
      <c r="M98" s="290"/>
      <c r="N98" s="159">
        <v>407335</v>
      </c>
      <c r="O98" s="290"/>
      <c r="P98" s="159">
        <f>SUM(P90:P97)</f>
        <v>215910</v>
      </c>
    </row>
    <row r="99" spans="1:16" s="58" customFormat="1" x14ac:dyDescent="0.2">
      <c r="A99" s="134"/>
      <c r="B99" s="55"/>
      <c r="C99" s="65"/>
      <c r="D99" s="64"/>
      <c r="E99" s="81"/>
      <c r="F99" s="79"/>
      <c r="G99" s="239"/>
      <c r="H99" s="286"/>
      <c r="I99" s="262"/>
      <c r="J99" s="287"/>
      <c r="K99" s="176"/>
      <c r="L99" s="157"/>
      <c r="M99" s="184"/>
      <c r="N99" s="157"/>
      <c r="O99" s="184"/>
      <c r="P99" s="157"/>
    </row>
    <row r="100" spans="1:16" s="58" customFormat="1" ht="13.5" thickBot="1" x14ac:dyDescent="0.25">
      <c r="A100" s="133" t="s">
        <v>347</v>
      </c>
      <c r="B100" s="33" t="s">
        <v>348</v>
      </c>
      <c r="C100" s="24"/>
      <c r="D100" s="24"/>
      <c r="E100" s="78"/>
      <c r="F100" s="78"/>
      <c r="G100" s="247"/>
      <c r="H100" s="286"/>
      <c r="I100" s="262"/>
      <c r="J100" s="287"/>
      <c r="K100" s="176"/>
      <c r="L100" s="157"/>
      <c r="M100" s="184"/>
      <c r="N100" s="157"/>
      <c r="O100" s="184"/>
      <c r="P100" s="157"/>
    </row>
    <row r="101" spans="1:16" s="58" customFormat="1" x14ac:dyDescent="0.2">
      <c r="A101" s="134" t="s">
        <v>26</v>
      </c>
      <c r="B101" s="32" t="s">
        <v>349</v>
      </c>
      <c r="C101" s="29">
        <v>191</v>
      </c>
      <c r="D101" s="64" t="s">
        <v>16</v>
      </c>
      <c r="E101" s="79">
        <v>40</v>
      </c>
      <c r="F101" s="79">
        <f t="shared" ref="F101" si="21">C101*E101</f>
        <v>7640</v>
      </c>
      <c r="G101" s="240"/>
      <c r="H101" s="286">
        <v>5610.666666666667</v>
      </c>
      <c r="I101" s="262">
        <v>5730</v>
      </c>
      <c r="J101" s="287">
        <v>47750</v>
      </c>
      <c r="K101" s="176">
        <v>33</v>
      </c>
      <c r="L101" s="157">
        <v>6303</v>
      </c>
      <c r="M101" s="184">
        <v>33</v>
      </c>
      <c r="N101" s="157">
        <v>6303</v>
      </c>
      <c r="O101" s="184">
        <v>50</v>
      </c>
      <c r="P101" s="157">
        <v>9550</v>
      </c>
    </row>
    <row r="102" spans="1:16" s="58" customFormat="1" x14ac:dyDescent="0.2">
      <c r="A102" s="134"/>
      <c r="B102" s="55" t="s">
        <v>350</v>
      </c>
      <c r="C102" s="65"/>
      <c r="D102" s="64"/>
      <c r="E102" s="81"/>
      <c r="F102" s="79"/>
      <c r="G102" s="239">
        <f>SUM(F101)</f>
        <v>7640</v>
      </c>
      <c r="H102" s="286">
        <v>11162.888888888889</v>
      </c>
      <c r="I102" s="262">
        <v>5730</v>
      </c>
      <c r="J102" s="287">
        <v>47750</v>
      </c>
      <c r="K102" s="290"/>
      <c r="L102" s="159">
        <f t="shared" ref="L102" si="22">SUM(L101)</f>
        <v>6303</v>
      </c>
      <c r="M102" s="290"/>
      <c r="N102" s="159">
        <v>6303</v>
      </c>
      <c r="O102" s="290"/>
      <c r="P102" s="159">
        <f t="shared" ref="P102" si="23">SUM(P101)</f>
        <v>9550</v>
      </c>
    </row>
    <row r="103" spans="1:16" s="58" customFormat="1" x14ac:dyDescent="0.2">
      <c r="A103" s="137"/>
      <c r="B103" s="55"/>
      <c r="C103" s="65"/>
      <c r="D103" s="64"/>
      <c r="E103" s="81"/>
      <c r="F103" s="79"/>
      <c r="G103" s="239"/>
      <c r="H103" s="286"/>
      <c r="I103" s="262"/>
      <c r="J103" s="287"/>
      <c r="K103" s="176"/>
      <c r="L103" s="157"/>
      <c r="M103" s="184"/>
      <c r="N103" s="157"/>
      <c r="O103" s="184"/>
      <c r="P103" s="157"/>
    </row>
    <row r="104" spans="1:16" s="58" customFormat="1" ht="13.5" thickBot="1" x14ac:dyDescent="0.25">
      <c r="A104" s="133" t="s">
        <v>178</v>
      </c>
      <c r="B104" s="33" t="s">
        <v>374</v>
      </c>
      <c r="C104" s="24"/>
      <c r="D104" s="24"/>
      <c r="E104" s="78"/>
      <c r="F104" s="78"/>
      <c r="G104" s="238"/>
      <c r="H104" s="286"/>
      <c r="I104" s="262"/>
      <c r="J104" s="287"/>
      <c r="K104" s="176"/>
      <c r="L104" s="157"/>
      <c r="M104" s="184"/>
      <c r="N104" s="157"/>
      <c r="O104" s="184"/>
      <c r="P104" s="157"/>
    </row>
    <row r="105" spans="1:16" s="58" customFormat="1" x14ac:dyDescent="0.2">
      <c r="A105" s="134" t="s">
        <v>132</v>
      </c>
      <c r="B105" s="32" t="s">
        <v>373</v>
      </c>
      <c r="C105" s="30">
        <v>198</v>
      </c>
      <c r="D105" s="64" t="s">
        <v>6</v>
      </c>
      <c r="E105" s="79">
        <v>100</v>
      </c>
      <c r="F105" s="79">
        <f>C105*E105</f>
        <v>19800</v>
      </c>
      <c r="G105" s="241"/>
      <c r="H105" s="286">
        <v>7628.333333333333</v>
      </c>
      <c r="I105" s="262">
        <v>6930</v>
      </c>
      <c r="J105" s="287">
        <v>31680</v>
      </c>
      <c r="K105" s="190">
        <v>35</v>
      </c>
      <c r="L105" s="157">
        <v>6930</v>
      </c>
      <c r="M105" s="294">
        <v>70</v>
      </c>
      <c r="N105" s="157">
        <v>13860</v>
      </c>
      <c r="O105" s="184">
        <v>60</v>
      </c>
      <c r="P105" s="157">
        <v>11880</v>
      </c>
    </row>
    <row r="106" spans="1:16" s="58" customFormat="1" x14ac:dyDescent="0.2">
      <c r="A106" s="134" t="s">
        <v>133</v>
      </c>
      <c r="B106" s="32" t="s">
        <v>113</v>
      </c>
      <c r="C106" s="30">
        <v>10073</v>
      </c>
      <c r="D106" s="64" t="s">
        <v>16</v>
      </c>
      <c r="E106" s="79">
        <v>5</v>
      </c>
      <c r="F106" s="79">
        <f>C106*E106</f>
        <v>50365</v>
      </c>
      <c r="G106" s="246"/>
      <c r="H106" s="286">
        <v>50370</v>
      </c>
      <c r="I106" s="262">
        <v>50365</v>
      </c>
      <c r="J106" s="287">
        <v>201460</v>
      </c>
      <c r="K106" s="190">
        <v>5.5</v>
      </c>
      <c r="L106" s="157">
        <v>55401.5</v>
      </c>
      <c r="M106" s="184">
        <v>6</v>
      </c>
      <c r="N106" s="157">
        <v>60438</v>
      </c>
      <c r="O106" s="184">
        <v>7</v>
      </c>
      <c r="P106" s="157">
        <v>70511</v>
      </c>
    </row>
    <row r="107" spans="1:16" s="58" customFormat="1" x14ac:dyDescent="0.2">
      <c r="A107" s="134"/>
      <c r="B107" s="55" t="s">
        <v>30</v>
      </c>
      <c r="C107" s="65"/>
      <c r="D107" s="64"/>
      <c r="E107" s="81"/>
      <c r="F107" s="79"/>
      <c r="G107" s="239">
        <f>SUM(F105:F106)</f>
        <v>70165</v>
      </c>
      <c r="H107" s="286">
        <v>115910</v>
      </c>
      <c r="I107" s="262">
        <v>62331.5</v>
      </c>
      <c r="J107" s="287">
        <v>209380</v>
      </c>
      <c r="K107" s="293"/>
      <c r="L107" s="189">
        <f t="shared" ref="L107" si="24">SUM(L105:L106)</f>
        <v>62331.5</v>
      </c>
      <c r="M107" s="293"/>
      <c r="N107" s="189">
        <v>74298</v>
      </c>
      <c r="O107" s="293"/>
      <c r="P107" s="189">
        <f t="shared" ref="P107" si="25">SUM(P105:P106)</f>
        <v>82391</v>
      </c>
    </row>
    <row r="108" spans="1:16" s="58" customFormat="1" x14ac:dyDescent="0.2">
      <c r="A108" s="134"/>
      <c r="B108" s="55"/>
      <c r="C108" s="65"/>
      <c r="D108" s="64"/>
      <c r="E108" s="81"/>
      <c r="F108" s="79"/>
      <c r="G108" s="248"/>
      <c r="H108" s="286"/>
      <c r="I108" s="262"/>
      <c r="J108" s="287"/>
      <c r="K108" s="190"/>
      <c r="L108" s="157"/>
      <c r="M108" s="184"/>
      <c r="N108" s="157"/>
      <c r="O108" s="184"/>
      <c r="P108" s="157"/>
    </row>
    <row r="109" spans="1:16" s="58" customFormat="1" ht="13.5" thickBot="1" x14ac:dyDescent="0.25">
      <c r="A109" s="133" t="s">
        <v>179</v>
      </c>
      <c r="B109" s="33" t="s">
        <v>81</v>
      </c>
      <c r="C109" s="24"/>
      <c r="D109" s="24"/>
      <c r="E109" s="78"/>
      <c r="F109" s="78"/>
      <c r="G109" s="238"/>
      <c r="H109" s="286"/>
      <c r="I109" s="262"/>
      <c r="J109" s="287"/>
      <c r="K109" s="176"/>
      <c r="L109" s="157"/>
      <c r="M109" s="184"/>
      <c r="N109" s="157"/>
      <c r="O109" s="184"/>
      <c r="P109" s="157"/>
    </row>
    <row r="110" spans="1:16" s="58" customFormat="1" x14ac:dyDescent="0.2">
      <c r="A110" s="134" t="s">
        <v>31</v>
      </c>
      <c r="B110" s="32" t="s">
        <v>264</v>
      </c>
      <c r="C110" s="65">
        <v>15</v>
      </c>
      <c r="D110" s="64" t="s">
        <v>5</v>
      </c>
      <c r="E110" s="118">
        <v>1500</v>
      </c>
      <c r="F110" s="118">
        <f>C110*E110</f>
        <v>22500</v>
      </c>
      <c r="G110" s="241"/>
      <c r="H110" s="286">
        <v>10352.888888888889</v>
      </c>
      <c r="I110" s="262">
        <v>6000</v>
      </c>
      <c r="J110" s="287">
        <v>37500</v>
      </c>
      <c r="K110" s="176">
        <v>1360</v>
      </c>
      <c r="L110" s="157">
        <v>20400</v>
      </c>
      <c r="M110" s="184">
        <v>787</v>
      </c>
      <c r="N110" s="157">
        <v>11805</v>
      </c>
      <c r="O110" s="184">
        <v>1700</v>
      </c>
      <c r="P110" s="157">
        <v>25500</v>
      </c>
    </row>
    <row r="111" spans="1:16" s="58" customFormat="1" x14ac:dyDescent="0.2">
      <c r="A111" s="134" t="s">
        <v>32</v>
      </c>
      <c r="B111" s="32" t="s">
        <v>263</v>
      </c>
      <c r="C111" s="65">
        <v>4</v>
      </c>
      <c r="D111" s="64" t="s">
        <v>5</v>
      </c>
      <c r="E111" s="118">
        <v>3650</v>
      </c>
      <c r="F111" s="118">
        <f t="shared" ref="F111:F118" si="26">C111*E111</f>
        <v>14600</v>
      </c>
      <c r="G111" s="241"/>
      <c r="H111" s="286">
        <v>3816.1111111111113</v>
      </c>
      <c r="I111" s="262">
        <v>3200</v>
      </c>
      <c r="J111" s="287">
        <v>10000</v>
      </c>
      <c r="K111" s="176">
        <v>1360</v>
      </c>
      <c r="L111" s="157">
        <v>5440</v>
      </c>
      <c r="M111" s="184">
        <v>1378</v>
      </c>
      <c r="N111" s="157">
        <v>5512</v>
      </c>
      <c r="O111" s="184">
        <v>1700</v>
      </c>
      <c r="P111" s="157">
        <v>6800</v>
      </c>
    </row>
    <row r="112" spans="1:16" s="58" customFormat="1" x14ac:dyDescent="0.2">
      <c r="A112" s="134" t="s">
        <v>114</v>
      </c>
      <c r="B112" s="32" t="s">
        <v>266</v>
      </c>
      <c r="C112" s="65">
        <v>2</v>
      </c>
      <c r="D112" s="64" t="s">
        <v>5</v>
      </c>
      <c r="E112" s="81">
        <v>2500</v>
      </c>
      <c r="F112" s="118">
        <f t="shared" si="26"/>
        <v>5000</v>
      </c>
      <c r="G112" s="241"/>
      <c r="H112" s="286">
        <v>3855</v>
      </c>
      <c r="I112" s="262">
        <v>3000</v>
      </c>
      <c r="J112" s="287">
        <v>8000</v>
      </c>
      <c r="K112" s="190">
        <v>1500</v>
      </c>
      <c r="L112" s="157">
        <v>3000</v>
      </c>
      <c r="M112" s="184">
        <v>3080</v>
      </c>
      <c r="N112" s="157">
        <v>6160</v>
      </c>
      <c r="O112" s="184">
        <v>3500</v>
      </c>
      <c r="P112" s="157">
        <v>7000</v>
      </c>
    </row>
    <row r="113" spans="1:304" s="58" customFormat="1" x14ac:dyDescent="0.2">
      <c r="A113" s="134" t="s">
        <v>134</v>
      </c>
      <c r="B113" s="32" t="s">
        <v>267</v>
      </c>
      <c r="C113" s="65">
        <v>18</v>
      </c>
      <c r="D113" s="64" t="s">
        <v>4</v>
      </c>
      <c r="E113" s="81">
        <v>300</v>
      </c>
      <c r="F113" s="118">
        <f t="shared" si="26"/>
        <v>5400</v>
      </c>
      <c r="G113" s="249"/>
      <c r="H113" s="286">
        <v>14328.111111111111</v>
      </c>
      <c r="I113" s="262">
        <v>4950</v>
      </c>
      <c r="J113" s="287">
        <v>72882</v>
      </c>
      <c r="K113" s="176">
        <v>850</v>
      </c>
      <c r="L113" s="157">
        <v>15300</v>
      </c>
      <c r="M113" s="294">
        <v>4049</v>
      </c>
      <c r="N113" s="157">
        <v>72882</v>
      </c>
      <c r="O113" s="184">
        <v>700</v>
      </c>
      <c r="P113" s="157">
        <v>12600</v>
      </c>
    </row>
    <row r="114" spans="1:304" s="58" customFormat="1" x14ac:dyDescent="0.2">
      <c r="A114" s="134" t="s">
        <v>33</v>
      </c>
      <c r="B114" s="32" t="s">
        <v>268</v>
      </c>
      <c r="C114" s="65">
        <v>2</v>
      </c>
      <c r="D114" s="64" t="s">
        <v>5</v>
      </c>
      <c r="E114" s="81">
        <v>1500</v>
      </c>
      <c r="F114" s="118">
        <f t="shared" si="26"/>
        <v>3000</v>
      </c>
      <c r="G114" s="249"/>
      <c r="H114" s="286">
        <v>4092</v>
      </c>
      <c r="I114" s="262">
        <v>2400</v>
      </c>
      <c r="J114" s="287">
        <v>11104</v>
      </c>
      <c r="K114" s="184">
        <v>1700</v>
      </c>
      <c r="L114" s="157">
        <v>3400</v>
      </c>
      <c r="M114" s="294">
        <v>5552</v>
      </c>
      <c r="N114" s="157">
        <v>11104</v>
      </c>
      <c r="O114" s="184">
        <v>3500</v>
      </c>
      <c r="P114" s="157">
        <v>7000</v>
      </c>
    </row>
    <row r="115" spans="1:304" s="58" customFormat="1" x14ac:dyDescent="0.2">
      <c r="A115" s="134" t="s">
        <v>165</v>
      </c>
      <c r="B115" s="32" t="s">
        <v>115</v>
      </c>
      <c r="C115" s="65">
        <v>8</v>
      </c>
      <c r="D115" s="64" t="s">
        <v>5</v>
      </c>
      <c r="E115" s="81">
        <v>2000</v>
      </c>
      <c r="F115" s="118">
        <f t="shared" si="26"/>
        <v>16000</v>
      </c>
      <c r="G115" s="249"/>
      <c r="H115" s="286">
        <v>5763.5</v>
      </c>
      <c r="I115" s="262">
        <v>4800</v>
      </c>
      <c r="J115" s="287">
        <v>20000</v>
      </c>
      <c r="K115" s="176">
        <v>600</v>
      </c>
      <c r="L115" s="157">
        <v>4800</v>
      </c>
      <c r="M115" s="184">
        <v>2377</v>
      </c>
      <c r="N115" s="157">
        <v>19016</v>
      </c>
      <c r="O115" s="184">
        <v>1500</v>
      </c>
      <c r="P115" s="157">
        <v>12000</v>
      </c>
    </row>
    <row r="116" spans="1:304" s="58" customFormat="1" x14ac:dyDescent="0.2">
      <c r="A116" s="137" t="s">
        <v>261</v>
      </c>
      <c r="B116" s="32" t="s">
        <v>282</v>
      </c>
      <c r="C116" s="65">
        <v>1</v>
      </c>
      <c r="D116" s="64" t="s">
        <v>8</v>
      </c>
      <c r="E116" s="81">
        <v>40000</v>
      </c>
      <c r="F116" s="118">
        <f t="shared" si="26"/>
        <v>40000</v>
      </c>
      <c r="G116" s="240"/>
      <c r="H116" s="286">
        <v>8361.1111111111113</v>
      </c>
      <c r="I116" s="262">
        <v>4000</v>
      </c>
      <c r="J116" s="287">
        <v>18500</v>
      </c>
      <c r="K116" s="176">
        <v>15000</v>
      </c>
      <c r="L116" s="157">
        <v>15000</v>
      </c>
      <c r="M116" s="184">
        <v>6000</v>
      </c>
      <c r="N116" s="157">
        <v>6000</v>
      </c>
      <c r="O116" s="184">
        <v>10000</v>
      </c>
      <c r="P116" s="157">
        <v>10000</v>
      </c>
    </row>
    <row r="117" spans="1:304" s="46" customFormat="1" x14ac:dyDescent="0.2">
      <c r="A117" s="134" t="s">
        <v>265</v>
      </c>
      <c r="B117" s="32" t="s">
        <v>283</v>
      </c>
      <c r="C117" s="65">
        <v>20</v>
      </c>
      <c r="D117" s="64" t="s">
        <v>16</v>
      </c>
      <c r="E117" s="81">
        <v>115</v>
      </c>
      <c r="F117" s="118">
        <f t="shared" si="26"/>
        <v>2300</v>
      </c>
      <c r="G117" s="240"/>
      <c r="H117" s="286">
        <v>367.5</v>
      </c>
      <c r="I117" s="262">
        <v>200</v>
      </c>
      <c r="J117" s="287">
        <v>1500</v>
      </c>
      <c r="K117" s="176">
        <v>30</v>
      </c>
      <c r="L117" s="157">
        <v>600</v>
      </c>
      <c r="M117" s="184">
        <v>30</v>
      </c>
      <c r="N117" s="157">
        <v>600</v>
      </c>
      <c r="O117" s="184">
        <v>75</v>
      </c>
      <c r="P117" s="157">
        <v>1500</v>
      </c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  <c r="IW117" s="58"/>
      <c r="IX117" s="58"/>
      <c r="IY117" s="58"/>
      <c r="IZ117" s="58"/>
      <c r="JA117" s="58"/>
      <c r="JB117" s="58"/>
      <c r="JC117" s="58"/>
      <c r="JD117" s="58"/>
      <c r="JE117" s="58"/>
      <c r="JF117" s="58"/>
      <c r="JG117" s="58"/>
      <c r="JH117" s="58"/>
      <c r="JI117" s="58"/>
      <c r="JJ117" s="58"/>
      <c r="JK117" s="58"/>
      <c r="JL117" s="58"/>
      <c r="JM117" s="58"/>
      <c r="JN117" s="58"/>
      <c r="JO117" s="58"/>
      <c r="JP117" s="58"/>
      <c r="JQ117" s="58"/>
      <c r="JR117" s="58"/>
      <c r="JS117" s="58"/>
      <c r="JT117" s="58"/>
      <c r="JU117" s="58"/>
      <c r="JV117" s="58"/>
      <c r="JW117" s="58"/>
      <c r="JX117" s="58"/>
      <c r="JY117" s="58"/>
      <c r="JZ117" s="58"/>
      <c r="KA117" s="58"/>
      <c r="KB117" s="58"/>
      <c r="KC117" s="58"/>
      <c r="KD117" s="58"/>
      <c r="KE117" s="58"/>
      <c r="KF117" s="58"/>
      <c r="KG117" s="58"/>
      <c r="KH117" s="58"/>
      <c r="KI117" s="58"/>
      <c r="KJ117" s="58"/>
      <c r="KK117" s="58"/>
      <c r="KL117" s="58"/>
      <c r="KM117" s="58"/>
      <c r="KN117" s="58"/>
      <c r="KO117" s="58"/>
      <c r="KP117" s="58"/>
      <c r="KQ117" s="58"/>
      <c r="KR117" s="58"/>
    </row>
    <row r="118" spans="1:304" s="46" customFormat="1" x14ac:dyDescent="0.2">
      <c r="A118" s="134" t="s">
        <v>333</v>
      </c>
      <c r="B118" s="32" t="s">
        <v>334</v>
      </c>
      <c r="C118" s="65">
        <v>1</v>
      </c>
      <c r="D118" s="64" t="s">
        <v>8</v>
      </c>
      <c r="E118" s="81">
        <v>15000</v>
      </c>
      <c r="F118" s="118">
        <f t="shared" si="26"/>
        <v>15000</v>
      </c>
      <c r="G118" s="240"/>
      <c r="H118" s="286">
        <v>19894</v>
      </c>
      <c r="I118" s="262">
        <v>5000</v>
      </c>
      <c r="J118" s="287">
        <v>75000</v>
      </c>
      <c r="K118" s="176">
        <v>15000</v>
      </c>
      <c r="L118" s="157">
        <v>15000</v>
      </c>
      <c r="M118" s="294">
        <v>6546</v>
      </c>
      <c r="N118" s="157">
        <v>6546</v>
      </c>
      <c r="O118" s="184">
        <v>75000</v>
      </c>
      <c r="P118" s="157">
        <v>75000</v>
      </c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  <c r="IW118" s="58"/>
      <c r="IX118" s="58"/>
      <c r="IY118" s="58"/>
      <c r="IZ118" s="58"/>
      <c r="JA118" s="58"/>
      <c r="JB118" s="58"/>
      <c r="JC118" s="58"/>
      <c r="JD118" s="58"/>
      <c r="JE118" s="58"/>
      <c r="JF118" s="58"/>
      <c r="JG118" s="58"/>
      <c r="JH118" s="58"/>
      <c r="JI118" s="58"/>
      <c r="JJ118" s="58"/>
      <c r="JK118" s="58"/>
      <c r="JL118" s="58"/>
      <c r="JM118" s="58"/>
      <c r="JN118" s="58"/>
      <c r="JO118" s="58"/>
      <c r="JP118" s="58"/>
      <c r="JQ118" s="58"/>
      <c r="JR118" s="58"/>
      <c r="JS118" s="58"/>
      <c r="JT118" s="58"/>
      <c r="JU118" s="58"/>
      <c r="JV118" s="58"/>
      <c r="JW118" s="58"/>
      <c r="JX118" s="58"/>
      <c r="JY118" s="58"/>
      <c r="JZ118" s="58"/>
      <c r="KA118" s="58"/>
      <c r="KB118" s="58"/>
      <c r="KC118" s="58"/>
      <c r="KD118" s="58"/>
      <c r="KE118" s="58"/>
      <c r="KF118" s="58"/>
      <c r="KG118" s="58"/>
      <c r="KH118" s="58"/>
      <c r="KI118" s="58"/>
      <c r="KJ118" s="58"/>
      <c r="KK118" s="58"/>
      <c r="KL118" s="58"/>
      <c r="KM118" s="58"/>
      <c r="KN118" s="58"/>
      <c r="KO118" s="58"/>
      <c r="KP118" s="58"/>
      <c r="KQ118" s="58"/>
      <c r="KR118" s="58"/>
    </row>
    <row r="119" spans="1:304" s="58" customFormat="1" x14ac:dyDescent="0.2">
      <c r="A119" s="134"/>
      <c r="B119" s="55" t="s">
        <v>34</v>
      </c>
      <c r="C119" s="65"/>
      <c r="D119" s="64"/>
      <c r="E119" s="81"/>
      <c r="F119" s="79"/>
      <c r="G119" s="239">
        <f>SUM(F110:F118)</f>
        <v>123800</v>
      </c>
      <c r="H119" s="286">
        <v>103212.77777777778</v>
      </c>
      <c r="I119" s="262">
        <v>50400</v>
      </c>
      <c r="J119" s="287">
        <v>157400</v>
      </c>
      <c r="K119" s="292"/>
      <c r="L119" s="185">
        <f t="shared" ref="L119" si="27">SUM(L110:L118)</f>
        <v>82940</v>
      </c>
      <c r="M119" s="292"/>
      <c r="N119" s="185">
        <v>139625</v>
      </c>
      <c r="O119" s="292"/>
      <c r="P119" s="185">
        <f t="shared" ref="P119" si="28">SUM(P110:P118)</f>
        <v>157400</v>
      </c>
    </row>
    <row r="120" spans="1:304" s="58" customFormat="1" x14ac:dyDescent="0.2">
      <c r="A120" s="134"/>
      <c r="B120" s="55"/>
      <c r="C120" s="65"/>
      <c r="D120" s="64"/>
      <c r="E120" s="81"/>
      <c r="F120" s="79"/>
      <c r="G120" s="239"/>
      <c r="H120" s="286"/>
      <c r="I120" s="262"/>
      <c r="J120" s="287"/>
      <c r="K120" s="184"/>
      <c r="L120" s="155"/>
      <c r="M120" s="184"/>
      <c r="N120" s="157"/>
      <c r="O120" s="184"/>
      <c r="P120" s="157"/>
    </row>
    <row r="121" spans="1:304" s="58" customFormat="1" ht="13.5" thickBot="1" x14ac:dyDescent="0.25">
      <c r="A121" s="133" t="s">
        <v>180</v>
      </c>
      <c r="B121" s="33" t="s">
        <v>35</v>
      </c>
      <c r="C121" s="24"/>
      <c r="D121" s="24"/>
      <c r="E121" s="78"/>
      <c r="F121" s="78"/>
      <c r="G121" s="247"/>
      <c r="H121" s="286"/>
      <c r="I121" s="262"/>
      <c r="J121" s="287"/>
      <c r="K121" s="176"/>
      <c r="L121" s="157"/>
      <c r="M121" s="184"/>
      <c r="N121" s="157"/>
      <c r="O121" s="184"/>
      <c r="P121" s="157"/>
    </row>
    <row r="122" spans="1:304" s="58" customFormat="1" x14ac:dyDescent="0.2">
      <c r="A122" s="134" t="s">
        <v>14</v>
      </c>
      <c r="B122" s="32" t="s">
        <v>154</v>
      </c>
      <c r="C122" s="65">
        <v>1111</v>
      </c>
      <c r="D122" s="64" t="s">
        <v>4</v>
      </c>
      <c r="E122" s="79">
        <v>70</v>
      </c>
      <c r="F122" s="82">
        <f>C122*E122</f>
        <v>77770</v>
      </c>
      <c r="G122" s="240"/>
      <c r="H122" s="286">
        <v>34222.111111111109</v>
      </c>
      <c r="I122" s="262">
        <v>55500</v>
      </c>
      <c r="J122" s="287">
        <v>83325</v>
      </c>
      <c r="K122" s="184">
        <v>60</v>
      </c>
      <c r="L122" s="157">
        <v>66660</v>
      </c>
      <c r="M122" s="184">
        <v>61</v>
      </c>
      <c r="N122" s="157">
        <v>67771</v>
      </c>
      <c r="O122" s="184">
        <v>56</v>
      </c>
      <c r="P122" s="157">
        <v>62216</v>
      </c>
    </row>
    <row r="123" spans="1:304" s="58" customFormat="1" x14ac:dyDescent="0.2">
      <c r="A123" s="134" t="s">
        <v>37</v>
      </c>
      <c r="B123" s="32" t="s">
        <v>262</v>
      </c>
      <c r="C123" s="65">
        <v>2</v>
      </c>
      <c r="D123" s="64" t="s">
        <v>5</v>
      </c>
      <c r="E123" s="79">
        <v>1500</v>
      </c>
      <c r="F123" s="82">
        <f t="shared" ref="F123:F124" si="29">C123*E123</f>
        <v>3000</v>
      </c>
      <c r="G123" s="240"/>
      <c r="H123" s="286">
        <v>3208.3333333333335</v>
      </c>
      <c r="I123" s="262">
        <v>1600</v>
      </c>
      <c r="J123" s="287">
        <v>8000</v>
      </c>
      <c r="K123" s="176">
        <v>1200</v>
      </c>
      <c r="L123" s="157">
        <v>2400</v>
      </c>
      <c r="M123" s="294">
        <v>3500</v>
      </c>
      <c r="N123" s="157">
        <v>7000</v>
      </c>
      <c r="O123" s="184">
        <v>2000</v>
      </c>
      <c r="P123" s="157">
        <v>4000</v>
      </c>
    </row>
    <row r="124" spans="1:304" s="58" customFormat="1" x14ac:dyDescent="0.2">
      <c r="A124" s="134" t="s">
        <v>377</v>
      </c>
      <c r="B124" s="32" t="s">
        <v>260</v>
      </c>
      <c r="C124" s="65">
        <v>234</v>
      </c>
      <c r="D124" s="64" t="s">
        <v>4</v>
      </c>
      <c r="E124" s="79">
        <v>40</v>
      </c>
      <c r="F124" s="82">
        <f t="shared" si="29"/>
        <v>9360</v>
      </c>
      <c r="G124" s="240"/>
      <c r="H124" s="286">
        <v>5352.7777777777774</v>
      </c>
      <c r="I124" s="262">
        <v>5850</v>
      </c>
      <c r="J124" s="287">
        <v>14040</v>
      </c>
      <c r="K124" s="176">
        <v>44</v>
      </c>
      <c r="L124" s="157">
        <v>10296</v>
      </c>
      <c r="M124" s="184">
        <v>40</v>
      </c>
      <c r="N124" s="157">
        <v>9360</v>
      </c>
      <c r="O124" s="184">
        <v>36</v>
      </c>
      <c r="P124" s="157">
        <v>8424</v>
      </c>
    </row>
    <row r="125" spans="1:304" s="58" customFormat="1" x14ac:dyDescent="0.2">
      <c r="A125" s="134"/>
      <c r="B125" s="55" t="s">
        <v>36</v>
      </c>
      <c r="C125" s="65"/>
      <c r="D125" s="64"/>
      <c r="E125" s="81"/>
      <c r="F125" s="79"/>
      <c r="G125" s="239">
        <f>SUM(F122:F124)</f>
        <v>90130</v>
      </c>
      <c r="H125" s="286">
        <v>83420.444444444438</v>
      </c>
      <c r="I125" s="262">
        <v>71888</v>
      </c>
      <c r="J125" s="287">
        <v>100195</v>
      </c>
      <c r="K125" s="290"/>
      <c r="L125" s="159">
        <f t="shared" ref="L125" si="30">SUM(L122:L124)</f>
        <v>79356</v>
      </c>
      <c r="M125" s="290"/>
      <c r="N125" s="159">
        <v>84131</v>
      </c>
      <c r="O125" s="290"/>
      <c r="P125" s="159">
        <f t="shared" ref="P125" si="31">SUM(P122:P124)</f>
        <v>74640</v>
      </c>
    </row>
    <row r="126" spans="1:304" s="58" customFormat="1" x14ac:dyDescent="0.2">
      <c r="A126" s="134"/>
      <c r="B126" s="55"/>
      <c r="C126" s="65"/>
      <c r="D126" s="64"/>
      <c r="E126" s="81"/>
      <c r="F126" s="79"/>
      <c r="G126" s="239"/>
      <c r="H126" s="286"/>
      <c r="I126" s="262"/>
      <c r="J126" s="287"/>
      <c r="K126" s="176"/>
      <c r="L126" s="157"/>
      <c r="M126" s="184"/>
      <c r="N126" s="157"/>
      <c r="O126" s="184"/>
      <c r="P126" s="157"/>
    </row>
    <row r="127" spans="1:304" s="58" customFormat="1" ht="13.5" thickBot="1" x14ac:dyDescent="0.25">
      <c r="A127" s="133" t="s">
        <v>181</v>
      </c>
      <c r="B127" s="23" t="s">
        <v>116</v>
      </c>
      <c r="C127" s="24"/>
      <c r="D127" s="22"/>
      <c r="E127" s="91"/>
      <c r="F127" s="92"/>
      <c r="G127" s="238"/>
      <c r="H127" s="286"/>
      <c r="I127" s="262"/>
      <c r="J127" s="287"/>
      <c r="K127" s="184"/>
      <c r="L127" s="157"/>
      <c r="M127" s="184"/>
      <c r="N127" s="157"/>
      <c r="O127" s="184"/>
      <c r="P127" s="157"/>
    </row>
    <row r="128" spans="1:304" s="58" customFormat="1" x14ac:dyDescent="0.2">
      <c r="A128" s="134" t="s">
        <v>117</v>
      </c>
      <c r="B128" s="32" t="s">
        <v>152</v>
      </c>
      <c r="C128" s="65">
        <v>849</v>
      </c>
      <c r="D128" s="64" t="s">
        <v>164</v>
      </c>
      <c r="E128" s="81">
        <v>100</v>
      </c>
      <c r="F128" s="79">
        <f>C128*E128</f>
        <v>84900</v>
      </c>
      <c r="G128" s="239"/>
      <c r="H128" s="286">
        <v>22454.166666666668</v>
      </c>
      <c r="I128" s="262">
        <v>25470</v>
      </c>
      <c r="J128" s="287">
        <v>67920</v>
      </c>
      <c r="K128" s="190">
        <v>36.5</v>
      </c>
      <c r="L128" s="157">
        <v>30988.5</v>
      </c>
      <c r="M128" s="184">
        <v>44</v>
      </c>
      <c r="N128" s="157">
        <v>37356</v>
      </c>
      <c r="O128" s="184">
        <v>75</v>
      </c>
      <c r="P128" s="157">
        <v>63675</v>
      </c>
    </row>
    <row r="129" spans="1:304" s="58" customFormat="1" x14ac:dyDescent="0.2">
      <c r="A129" s="134" t="s">
        <v>120</v>
      </c>
      <c r="B129" s="32" t="s">
        <v>153</v>
      </c>
      <c r="C129" s="65">
        <v>53</v>
      </c>
      <c r="D129" s="64" t="s">
        <v>164</v>
      </c>
      <c r="E129" s="81">
        <v>75</v>
      </c>
      <c r="F129" s="79">
        <f>C129*E129</f>
        <v>3975</v>
      </c>
      <c r="G129" s="239"/>
      <c r="H129" s="286">
        <v>2182.5</v>
      </c>
      <c r="I129" s="262">
        <v>1590</v>
      </c>
      <c r="J129" s="287">
        <v>7950</v>
      </c>
      <c r="K129" s="176">
        <v>62.5</v>
      </c>
      <c r="L129" s="157">
        <v>3312.5</v>
      </c>
      <c r="M129" s="184">
        <v>80</v>
      </c>
      <c r="N129" s="157">
        <v>4240</v>
      </c>
      <c r="O129" s="184">
        <v>150</v>
      </c>
      <c r="P129" s="157">
        <v>7950</v>
      </c>
    </row>
    <row r="130" spans="1:304" s="58" customFormat="1" x14ac:dyDescent="0.2">
      <c r="A130" s="134"/>
      <c r="B130" s="55" t="s">
        <v>155</v>
      </c>
      <c r="C130" s="34"/>
      <c r="D130" s="55"/>
      <c r="E130" s="80"/>
      <c r="F130" s="93"/>
      <c r="G130" s="239">
        <f>SUM(F128:F129)</f>
        <v>88875</v>
      </c>
      <c r="H130" s="286">
        <v>49139.666666666664</v>
      </c>
      <c r="I130" s="262">
        <v>27060</v>
      </c>
      <c r="J130" s="287">
        <v>73220</v>
      </c>
      <c r="K130" s="290"/>
      <c r="L130" s="159">
        <f t="shared" ref="L130" si="32">SUM(L128:L129)</f>
        <v>34301</v>
      </c>
      <c r="M130" s="290"/>
      <c r="N130" s="159">
        <v>41596</v>
      </c>
      <c r="O130" s="290"/>
      <c r="P130" s="159">
        <f t="shared" ref="P130" si="33">SUM(P128:P129)</f>
        <v>71625</v>
      </c>
    </row>
    <row r="131" spans="1:304" s="58" customFormat="1" x14ac:dyDescent="0.2">
      <c r="A131" s="134"/>
      <c r="B131" s="55"/>
      <c r="C131" s="65"/>
      <c r="D131" s="64"/>
      <c r="E131" s="81"/>
      <c r="F131" s="79"/>
      <c r="G131" s="239"/>
      <c r="H131" s="286"/>
      <c r="I131" s="262"/>
      <c r="J131" s="287"/>
      <c r="K131" s="176"/>
      <c r="L131" s="157"/>
      <c r="M131" s="184"/>
      <c r="N131" s="157"/>
      <c r="O131" s="184"/>
      <c r="P131" s="157"/>
    </row>
    <row r="132" spans="1:304" s="58" customFormat="1" ht="13.5" thickBot="1" x14ac:dyDescent="0.25">
      <c r="A132" s="133" t="s">
        <v>182</v>
      </c>
      <c r="B132" s="33" t="s">
        <v>346</v>
      </c>
      <c r="C132" s="40"/>
      <c r="D132" s="38"/>
      <c r="E132" s="94"/>
      <c r="F132" s="95"/>
      <c r="G132" s="250"/>
      <c r="H132" s="286"/>
      <c r="I132" s="262"/>
      <c r="J132" s="287"/>
      <c r="K132" s="176"/>
      <c r="L132" s="157"/>
      <c r="M132" s="184"/>
      <c r="N132" s="157"/>
      <c r="O132" s="184"/>
      <c r="P132" s="157"/>
    </row>
    <row r="133" spans="1:304" s="58" customFormat="1" x14ac:dyDescent="0.2">
      <c r="A133" s="156" t="s">
        <v>156</v>
      </c>
      <c r="B133" s="65" t="s">
        <v>118</v>
      </c>
      <c r="C133" s="5">
        <v>288</v>
      </c>
      <c r="D133" s="3" t="s">
        <v>4</v>
      </c>
      <c r="E133" s="96">
        <v>200</v>
      </c>
      <c r="F133" s="97">
        <f>C133*E133</f>
        <v>57600</v>
      </c>
      <c r="G133" s="251"/>
      <c r="H133" s="286">
        <v>24131.5</v>
      </c>
      <c r="I133" s="262">
        <v>21600</v>
      </c>
      <c r="J133" s="287">
        <v>103680</v>
      </c>
      <c r="K133" s="176">
        <v>360</v>
      </c>
      <c r="L133" s="157">
        <v>103680</v>
      </c>
      <c r="M133" s="184">
        <v>163</v>
      </c>
      <c r="N133" s="157">
        <v>46944</v>
      </c>
      <c r="O133" s="184">
        <v>100</v>
      </c>
      <c r="P133" s="157">
        <v>28800</v>
      </c>
    </row>
    <row r="134" spans="1:304" s="58" customFormat="1" x14ac:dyDescent="0.2">
      <c r="A134" s="156" t="s">
        <v>157</v>
      </c>
      <c r="B134" s="65" t="s">
        <v>284</v>
      </c>
      <c r="C134" s="5">
        <v>139</v>
      </c>
      <c r="D134" s="3" t="s">
        <v>4</v>
      </c>
      <c r="E134" s="96">
        <v>20</v>
      </c>
      <c r="F134" s="97">
        <f t="shared" ref="F134:F135" si="34">C134*E134</f>
        <v>2780</v>
      </c>
      <c r="G134" s="251"/>
      <c r="H134" s="286">
        <v>6564.4444444444443</v>
      </c>
      <c r="I134" s="262">
        <v>4170</v>
      </c>
      <c r="J134" s="287">
        <v>45175</v>
      </c>
      <c r="K134" s="176">
        <v>325</v>
      </c>
      <c r="L134" s="157">
        <v>45175</v>
      </c>
      <c r="M134" s="184">
        <v>104</v>
      </c>
      <c r="N134" s="157">
        <v>14456</v>
      </c>
      <c r="O134" s="184">
        <v>115</v>
      </c>
      <c r="P134" s="157">
        <v>15985</v>
      </c>
    </row>
    <row r="135" spans="1:304" s="58" customFormat="1" x14ac:dyDescent="0.2">
      <c r="A135" s="156" t="s">
        <v>158</v>
      </c>
      <c r="B135" s="65" t="s">
        <v>119</v>
      </c>
      <c r="C135" s="5">
        <v>1</v>
      </c>
      <c r="D135" s="3" t="s">
        <v>8</v>
      </c>
      <c r="E135" s="96">
        <v>7000</v>
      </c>
      <c r="F135" s="97">
        <f t="shared" si="34"/>
        <v>7000</v>
      </c>
      <c r="G135" s="251"/>
      <c r="H135" s="286">
        <v>9931.6666666666661</v>
      </c>
      <c r="I135" s="262">
        <v>5000</v>
      </c>
      <c r="J135" s="287">
        <v>15000</v>
      </c>
      <c r="K135" s="176">
        <v>7500</v>
      </c>
      <c r="L135" s="157">
        <v>7500</v>
      </c>
      <c r="M135" s="184">
        <v>13885</v>
      </c>
      <c r="N135" s="157">
        <v>13885</v>
      </c>
      <c r="O135" s="184">
        <v>12000</v>
      </c>
      <c r="P135" s="157">
        <v>12000</v>
      </c>
    </row>
    <row r="136" spans="1:304" s="58" customFormat="1" x14ac:dyDescent="0.2">
      <c r="A136" s="134"/>
      <c r="B136" s="55" t="s">
        <v>159</v>
      </c>
      <c r="C136" s="141"/>
      <c r="D136" s="51"/>
      <c r="E136" s="135"/>
      <c r="F136" s="87"/>
      <c r="G136" s="239">
        <f>SUM(F133:F135)</f>
        <v>67380</v>
      </c>
      <c r="H136" s="286">
        <v>71062.777777777781</v>
      </c>
      <c r="I136" s="262">
        <v>37970</v>
      </c>
      <c r="J136" s="287">
        <v>156355</v>
      </c>
      <c r="K136" s="290"/>
      <c r="L136" s="159">
        <f>SUM(L133:L135)</f>
        <v>156355</v>
      </c>
      <c r="M136" s="290"/>
      <c r="N136" s="159">
        <v>75285</v>
      </c>
      <c r="O136" s="290"/>
      <c r="P136" s="159">
        <f>SUM(P133:P135)</f>
        <v>56785</v>
      </c>
    </row>
    <row r="137" spans="1:304" s="58" customFormat="1" x14ac:dyDescent="0.2">
      <c r="A137" s="134"/>
      <c r="B137" s="117"/>
      <c r="C137" s="65"/>
      <c r="D137" s="64"/>
      <c r="E137" s="81"/>
      <c r="F137" s="79"/>
      <c r="G137" s="239"/>
      <c r="H137" s="286"/>
      <c r="I137" s="262"/>
      <c r="J137" s="287"/>
      <c r="K137" s="176"/>
      <c r="L137" s="157"/>
      <c r="M137" s="184"/>
      <c r="N137" s="157"/>
      <c r="O137" s="184"/>
      <c r="P137" s="157"/>
    </row>
    <row r="138" spans="1:304" s="58" customFormat="1" ht="13.5" thickBot="1" x14ac:dyDescent="0.25">
      <c r="A138" s="133" t="s">
        <v>183</v>
      </c>
      <c r="B138" s="33" t="s">
        <v>38</v>
      </c>
      <c r="C138" s="24"/>
      <c r="D138" s="24"/>
      <c r="E138" s="78"/>
      <c r="F138" s="78"/>
      <c r="G138" s="247"/>
      <c r="H138" s="286"/>
      <c r="I138" s="262"/>
      <c r="J138" s="287"/>
      <c r="K138" s="176"/>
      <c r="L138" s="157"/>
      <c r="M138" s="184"/>
      <c r="N138" s="157"/>
      <c r="O138" s="184"/>
      <c r="P138" s="157"/>
    </row>
    <row r="139" spans="1:304" s="58" customFormat="1" x14ac:dyDescent="0.2">
      <c r="A139" s="134" t="s">
        <v>39</v>
      </c>
      <c r="B139" s="32" t="s">
        <v>135</v>
      </c>
      <c r="C139" s="30">
        <v>1337</v>
      </c>
      <c r="D139" s="64" t="s">
        <v>7</v>
      </c>
      <c r="E139" s="79">
        <v>30</v>
      </c>
      <c r="F139" s="79">
        <f>C139*E139</f>
        <v>40110</v>
      </c>
      <c r="G139" s="252"/>
      <c r="H139" s="286">
        <v>20293</v>
      </c>
      <c r="I139" s="262">
        <v>6685</v>
      </c>
      <c r="J139" s="287">
        <v>66850</v>
      </c>
      <c r="K139" s="176">
        <v>50</v>
      </c>
      <c r="L139" s="157">
        <v>66850</v>
      </c>
      <c r="M139" s="184">
        <v>28</v>
      </c>
      <c r="N139" s="157">
        <v>37436</v>
      </c>
      <c r="O139" s="184">
        <v>30</v>
      </c>
      <c r="P139" s="157">
        <v>40110</v>
      </c>
    </row>
    <row r="140" spans="1:304" s="58" customFormat="1" x14ac:dyDescent="0.2">
      <c r="A140" s="134" t="s">
        <v>40</v>
      </c>
      <c r="B140" s="32" t="s">
        <v>136</v>
      </c>
      <c r="C140" s="142">
        <v>1058</v>
      </c>
      <c r="D140" s="64" t="s">
        <v>7</v>
      </c>
      <c r="E140" s="79">
        <v>50</v>
      </c>
      <c r="F140" s="79">
        <f>C140*E140</f>
        <v>52900</v>
      </c>
      <c r="G140" s="252"/>
      <c r="H140" s="286">
        <v>19415</v>
      </c>
      <c r="I140" s="262">
        <v>19044</v>
      </c>
      <c r="J140" s="287">
        <v>63480</v>
      </c>
      <c r="K140" s="176">
        <v>18</v>
      </c>
      <c r="L140" s="157">
        <v>19044</v>
      </c>
      <c r="M140" s="184">
        <v>38</v>
      </c>
      <c r="N140" s="157">
        <v>40204</v>
      </c>
      <c r="O140" s="184">
        <v>40</v>
      </c>
      <c r="P140" s="157">
        <v>42320</v>
      </c>
    </row>
    <row r="141" spans="1:304" s="58" customFormat="1" x14ac:dyDescent="0.2">
      <c r="A141" s="134"/>
      <c r="B141" s="55" t="s">
        <v>41</v>
      </c>
      <c r="C141" s="65"/>
      <c r="D141" s="64"/>
      <c r="E141" s="81"/>
      <c r="F141" s="79"/>
      <c r="G141" s="239">
        <f>SUM(F139:F140)</f>
        <v>93010</v>
      </c>
      <c r="H141" s="286">
        <v>79349</v>
      </c>
      <c r="I141" s="262">
        <v>27845</v>
      </c>
      <c r="J141" s="287">
        <v>130330</v>
      </c>
      <c r="K141" s="290"/>
      <c r="L141" s="159">
        <f t="shared" ref="L141" si="35">SUM(L139:L140)</f>
        <v>85894</v>
      </c>
      <c r="M141" s="290"/>
      <c r="N141" s="159">
        <v>77640</v>
      </c>
      <c r="O141" s="290"/>
      <c r="P141" s="159">
        <f t="shared" ref="P141" si="36">SUM(P139:P140)</f>
        <v>82430</v>
      </c>
    </row>
    <row r="142" spans="1:304" s="58" customFormat="1" x14ac:dyDescent="0.2">
      <c r="A142" s="134"/>
      <c r="B142" s="140"/>
      <c r="C142" s="65"/>
      <c r="D142" s="64"/>
      <c r="E142" s="79"/>
      <c r="F142" s="79"/>
      <c r="G142" s="240"/>
      <c r="H142" s="286"/>
      <c r="I142" s="262"/>
      <c r="J142" s="287"/>
      <c r="K142" s="176"/>
      <c r="L142" s="157"/>
      <c r="M142" s="184"/>
      <c r="N142" s="157"/>
      <c r="O142" s="184"/>
      <c r="P142" s="157"/>
    </row>
    <row r="143" spans="1:304" s="58" customFormat="1" ht="13.5" thickBot="1" x14ac:dyDescent="0.25">
      <c r="A143" s="133" t="s">
        <v>184</v>
      </c>
      <c r="B143" s="33" t="s">
        <v>42</v>
      </c>
      <c r="C143" s="24"/>
      <c r="D143" s="24"/>
      <c r="E143" s="78"/>
      <c r="F143" s="78"/>
      <c r="G143" s="247"/>
      <c r="H143" s="286"/>
      <c r="I143" s="262"/>
      <c r="J143" s="287"/>
      <c r="K143" s="176"/>
      <c r="L143" s="157"/>
      <c r="M143" s="184"/>
      <c r="N143" s="157"/>
      <c r="O143" s="184"/>
      <c r="P143" s="157"/>
    </row>
    <row r="144" spans="1:304" s="46" customFormat="1" x14ac:dyDescent="0.2">
      <c r="A144" s="134" t="s">
        <v>43</v>
      </c>
      <c r="B144" s="32" t="s">
        <v>319</v>
      </c>
      <c r="C144" s="65">
        <v>2</v>
      </c>
      <c r="D144" s="64" t="s">
        <v>5</v>
      </c>
      <c r="E144" s="79">
        <v>750</v>
      </c>
      <c r="F144" s="79">
        <f>C144*E144</f>
        <v>1500</v>
      </c>
      <c r="G144" s="239"/>
      <c r="H144" s="286">
        <v>993.33333333333337</v>
      </c>
      <c r="I144" s="262">
        <v>1030</v>
      </c>
      <c r="J144" s="287">
        <v>2000</v>
      </c>
      <c r="K144" s="176">
        <v>515</v>
      </c>
      <c r="L144" s="157">
        <v>1030</v>
      </c>
      <c r="M144" s="184">
        <v>550</v>
      </c>
      <c r="N144" s="157">
        <v>1100</v>
      </c>
      <c r="O144" s="184">
        <v>600</v>
      </c>
      <c r="P144" s="157">
        <v>1200</v>
      </c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8"/>
      <c r="IP144" s="58"/>
      <c r="IQ144" s="58"/>
      <c r="IR144" s="58"/>
      <c r="IS144" s="58"/>
      <c r="IT144" s="58"/>
      <c r="IU144" s="58"/>
      <c r="IV144" s="58"/>
      <c r="IW144" s="58"/>
      <c r="IX144" s="58"/>
      <c r="IY144" s="58"/>
      <c r="IZ144" s="58"/>
      <c r="JA144" s="58"/>
      <c r="JB144" s="58"/>
      <c r="JC144" s="58"/>
      <c r="JD144" s="58"/>
      <c r="JE144" s="58"/>
      <c r="JF144" s="58"/>
      <c r="JG144" s="58"/>
      <c r="JH144" s="58"/>
      <c r="JI144" s="58"/>
      <c r="JJ144" s="58"/>
      <c r="JK144" s="58"/>
      <c r="JL144" s="58"/>
      <c r="JM144" s="58"/>
      <c r="JN144" s="58"/>
      <c r="JO144" s="58"/>
      <c r="JP144" s="58"/>
      <c r="JQ144" s="58"/>
      <c r="JR144" s="58"/>
      <c r="JS144" s="58"/>
      <c r="JT144" s="58"/>
      <c r="JU144" s="58"/>
      <c r="JV144" s="58"/>
      <c r="JW144" s="58"/>
      <c r="JX144" s="58"/>
      <c r="JY144" s="58"/>
      <c r="JZ144" s="58"/>
      <c r="KA144" s="58"/>
      <c r="KB144" s="58"/>
      <c r="KC144" s="58"/>
      <c r="KD144" s="58"/>
      <c r="KE144" s="58"/>
      <c r="KF144" s="58"/>
      <c r="KG144" s="58"/>
      <c r="KH144" s="58"/>
      <c r="KI144" s="58"/>
      <c r="KJ144" s="58"/>
      <c r="KK144" s="58"/>
      <c r="KL144" s="58"/>
      <c r="KM144" s="58"/>
      <c r="KN144" s="58"/>
      <c r="KO144" s="58"/>
      <c r="KP144" s="58"/>
      <c r="KQ144" s="58"/>
      <c r="KR144" s="58"/>
    </row>
    <row r="145" spans="1:304" s="46" customFormat="1" x14ac:dyDescent="0.2">
      <c r="A145" s="134" t="s">
        <v>316</v>
      </c>
      <c r="B145" s="32" t="s">
        <v>379</v>
      </c>
      <c r="C145" s="65">
        <v>21</v>
      </c>
      <c r="D145" s="64" t="s">
        <v>5</v>
      </c>
      <c r="E145" s="79">
        <v>750</v>
      </c>
      <c r="F145" s="79">
        <f>C145*E145</f>
        <v>15750</v>
      </c>
      <c r="G145" s="239"/>
      <c r="H145" s="286">
        <v>4837.5555555555557</v>
      </c>
      <c r="I145" s="262">
        <v>6573</v>
      </c>
      <c r="J145" s="287">
        <v>21000</v>
      </c>
      <c r="K145" s="176">
        <v>330</v>
      </c>
      <c r="L145" s="157">
        <v>6930</v>
      </c>
      <c r="M145" s="184">
        <v>313</v>
      </c>
      <c r="N145" s="157">
        <v>6573</v>
      </c>
      <c r="O145" s="184">
        <v>340</v>
      </c>
      <c r="P145" s="157">
        <v>7140</v>
      </c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  <c r="IT145" s="58"/>
      <c r="IU145" s="58"/>
      <c r="IV145" s="58"/>
      <c r="IW145" s="58"/>
      <c r="IX145" s="58"/>
      <c r="IY145" s="58"/>
      <c r="IZ145" s="58"/>
      <c r="JA145" s="58"/>
      <c r="JB145" s="58"/>
      <c r="JC145" s="58"/>
      <c r="JD145" s="58"/>
      <c r="JE145" s="58"/>
      <c r="JF145" s="58"/>
      <c r="JG145" s="58"/>
      <c r="JH145" s="58"/>
      <c r="JI145" s="58"/>
      <c r="JJ145" s="58"/>
      <c r="JK145" s="58"/>
      <c r="JL145" s="58"/>
      <c r="JM145" s="58"/>
      <c r="JN145" s="58"/>
      <c r="JO145" s="58"/>
      <c r="JP145" s="58"/>
      <c r="JQ145" s="58"/>
      <c r="JR145" s="58"/>
      <c r="JS145" s="58"/>
      <c r="JT145" s="58"/>
      <c r="JU145" s="58"/>
      <c r="JV145" s="58"/>
      <c r="JW145" s="58"/>
      <c r="JX145" s="58"/>
      <c r="JY145" s="58"/>
      <c r="JZ145" s="58"/>
      <c r="KA145" s="58"/>
      <c r="KB145" s="58"/>
      <c r="KC145" s="58"/>
      <c r="KD145" s="58"/>
      <c r="KE145" s="58"/>
      <c r="KF145" s="58"/>
      <c r="KG145" s="58"/>
      <c r="KH145" s="58"/>
      <c r="KI145" s="58"/>
      <c r="KJ145" s="58"/>
      <c r="KK145" s="58"/>
      <c r="KL145" s="58"/>
      <c r="KM145" s="58"/>
      <c r="KN145" s="58"/>
      <c r="KO145" s="58"/>
      <c r="KP145" s="58"/>
      <c r="KQ145" s="58"/>
      <c r="KR145" s="58"/>
    </row>
    <row r="146" spans="1:304" s="46" customFormat="1" x14ac:dyDescent="0.2">
      <c r="A146" s="134" t="s">
        <v>314</v>
      </c>
      <c r="B146" s="32" t="s">
        <v>243</v>
      </c>
      <c r="C146" s="65">
        <v>21</v>
      </c>
      <c r="D146" s="64" t="s">
        <v>5</v>
      </c>
      <c r="E146" s="79">
        <v>600</v>
      </c>
      <c r="F146" s="79">
        <f t="shared" ref="F146:F165" si="37">C146*E146</f>
        <v>12600</v>
      </c>
      <c r="G146" s="239"/>
      <c r="H146" s="286">
        <v>7950.5555555555557</v>
      </c>
      <c r="I146" s="262">
        <v>12075</v>
      </c>
      <c r="J146" s="287">
        <v>21000</v>
      </c>
      <c r="K146" s="176">
        <v>575</v>
      </c>
      <c r="L146" s="157">
        <v>12075</v>
      </c>
      <c r="M146" s="184">
        <v>650</v>
      </c>
      <c r="N146" s="157">
        <v>13650</v>
      </c>
      <c r="O146" s="184">
        <v>700</v>
      </c>
      <c r="P146" s="157">
        <v>14700</v>
      </c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  <c r="IW146" s="58"/>
      <c r="IX146" s="58"/>
      <c r="IY146" s="58"/>
      <c r="IZ146" s="58"/>
      <c r="JA146" s="58"/>
      <c r="JB146" s="58"/>
      <c r="JC146" s="58"/>
      <c r="JD146" s="58"/>
      <c r="JE146" s="58"/>
      <c r="JF146" s="58"/>
      <c r="JG146" s="58"/>
      <c r="JH146" s="58"/>
      <c r="JI146" s="58"/>
      <c r="JJ146" s="58"/>
      <c r="JK146" s="58"/>
      <c r="JL146" s="58"/>
      <c r="JM146" s="58"/>
      <c r="JN146" s="58"/>
      <c r="JO146" s="58"/>
      <c r="JP146" s="58"/>
      <c r="JQ146" s="58"/>
      <c r="JR146" s="58"/>
      <c r="JS146" s="58"/>
      <c r="JT146" s="58"/>
      <c r="JU146" s="58"/>
      <c r="JV146" s="58"/>
      <c r="JW146" s="58"/>
      <c r="JX146" s="58"/>
      <c r="JY146" s="58"/>
      <c r="JZ146" s="58"/>
      <c r="KA146" s="58"/>
      <c r="KB146" s="58"/>
      <c r="KC146" s="58"/>
      <c r="KD146" s="58"/>
      <c r="KE146" s="58"/>
      <c r="KF146" s="58"/>
      <c r="KG146" s="58"/>
      <c r="KH146" s="58"/>
      <c r="KI146" s="58"/>
      <c r="KJ146" s="58"/>
      <c r="KK146" s="58"/>
      <c r="KL146" s="58"/>
      <c r="KM146" s="58"/>
      <c r="KN146" s="58"/>
      <c r="KO146" s="58"/>
      <c r="KP146" s="58"/>
      <c r="KQ146" s="58"/>
      <c r="KR146" s="58"/>
    </row>
    <row r="147" spans="1:304" s="46" customFormat="1" x14ac:dyDescent="0.2">
      <c r="A147" s="134" t="s">
        <v>318</v>
      </c>
      <c r="B147" s="32" t="s">
        <v>241</v>
      </c>
      <c r="C147" s="65">
        <v>75</v>
      </c>
      <c r="D147" s="64" t="s">
        <v>5</v>
      </c>
      <c r="E147" s="79">
        <v>600</v>
      </c>
      <c r="F147" s="79">
        <f t="shared" si="37"/>
        <v>45000</v>
      </c>
      <c r="G147" s="239"/>
      <c r="H147" s="286">
        <v>23137.777777777777</v>
      </c>
      <c r="I147" s="262">
        <v>37500</v>
      </c>
      <c r="J147" s="287">
        <v>58125</v>
      </c>
      <c r="K147" s="176">
        <v>575</v>
      </c>
      <c r="L147" s="157">
        <v>43125</v>
      </c>
      <c r="M147" s="184">
        <v>575</v>
      </c>
      <c r="N147" s="157">
        <v>43125</v>
      </c>
      <c r="O147" s="184">
        <v>600</v>
      </c>
      <c r="P147" s="157">
        <v>45000</v>
      </c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  <c r="IW147" s="58"/>
      <c r="IX147" s="58"/>
      <c r="IY147" s="58"/>
      <c r="IZ147" s="58"/>
      <c r="JA147" s="58"/>
      <c r="JB147" s="58"/>
      <c r="JC147" s="58"/>
      <c r="JD147" s="58"/>
      <c r="JE147" s="58"/>
      <c r="JF147" s="58"/>
      <c r="JG147" s="58"/>
      <c r="JH147" s="58"/>
      <c r="JI147" s="58"/>
      <c r="JJ147" s="58"/>
      <c r="JK147" s="58"/>
      <c r="JL147" s="58"/>
      <c r="JM147" s="58"/>
      <c r="JN147" s="58"/>
      <c r="JO147" s="58"/>
      <c r="JP147" s="58"/>
      <c r="JQ147" s="58"/>
      <c r="JR147" s="58"/>
      <c r="JS147" s="58"/>
      <c r="JT147" s="58"/>
      <c r="JU147" s="58"/>
      <c r="JV147" s="58"/>
      <c r="JW147" s="58"/>
      <c r="JX147" s="58"/>
      <c r="JY147" s="58"/>
      <c r="JZ147" s="58"/>
      <c r="KA147" s="58"/>
      <c r="KB147" s="58"/>
      <c r="KC147" s="58"/>
      <c r="KD147" s="58"/>
      <c r="KE147" s="58"/>
      <c r="KF147" s="58"/>
      <c r="KG147" s="58"/>
      <c r="KH147" s="58"/>
      <c r="KI147" s="58"/>
      <c r="KJ147" s="58"/>
      <c r="KK147" s="58"/>
      <c r="KL147" s="58"/>
      <c r="KM147" s="58"/>
      <c r="KN147" s="58"/>
      <c r="KO147" s="58"/>
      <c r="KP147" s="58"/>
      <c r="KQ147" s="58"/>
      <c r="KR147" s="58"/>
    </row>
    <row r="148" spans="1:304" s="46" customFormat="1" x14ac:dyDescent="0.2">
      <c r="A148" s="134" t="s">
        <v>380</v>
      </c>
      <c r="B148" s="32" t="s">
        <v>240</v>
      </c>
      <c r="C148" s="65">
        <v>24</v>
      </c>
      <c r="D148" s="64" t="s">
        <v>5</v>
      </c>
      <c r="E148" s="79">
        <v>600</v>
      </c>
      <c r="F148" s="79">
        <f t="shared" si="37"/>
        <v>14400</v>
      </c>
      <c r="G148" s="239"/>
      <c r="H148" s="286">
        <v>10486.111111111111</v>
      </c>
      <c r="I148" s="262">
        <v>13320</v>
      </c>
      <c r="J148" s="287">
        <v>28800</v>
      </c>
      <c r="K148" s="176">
        <v>555</v>
      </c>
      <c r="L148" s="157">
        <v>13320</v>
      </c>
      <c r="M148" s="184">
        <v>900</v>
      </c>
      <c r="N148" s="157">
        <v>21600</v>
      </c>
      <c r="O148" s="184">
        <v>1000</v>
      </c>
      <c r="P148" s="157">
        <v>24000</v>
      </c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8"/>
      <c r="IS148" s="58"/>
      <c r="IT148" s="58"/>
      <c r="IU148" s="58"/>
      <c r="IV148" s="58"/>
      <c r="IW148" s="58"/>
      <c r="IX148" s="58"/>
      <c r="IY148" s="58"/>
      <c r="IZ148" s="58"/>
      <c r="JA148" s="58"/>
      <c r="JB148" s="58"/>
      <c r="JC148" s="58"/>
      <c r="JD148" s="58"/>
      <c r="JE148" s="58"/>
      <c r="JF148" s="58"/>
      <c r="JG148" s="58"/>
      <c r="JH148" s="58"/>
      <c r="JI148" s="58"/>
      <c r="JJ148" s="58"/>
      <c r="JK148" s="58"/>
      <c r="JL148" s="58"/>
      <c r="JM148" s="58"/>
      <c r="JN148" s="58"/>
      <c r="JO148" s="58"/>
      <c r="JP148" s="58"/>
      <c r="JQ148" s="58"/>
      <c r="JR148" s="58"/>
      <c r="JS148" s="58"/>
      <c r="JT148" s="58"/>
      <c r="JU148" s="58"/>
      <c r="JV148" s="58"/>
      <c r="JW148" s="58"/>
      <c r="JX148" s="58"/>
      <c r="JY148" s="58"/>
      <c r="JZ148" s="58"/>
      <c r="KA148" s="58"/>
      <c r="KB148" s="58"/>
      <c r="KC148" s="58"/>
      <c r="KD148" s="58"/>
      <c r="KE148" s="58"/>
      <c r="KF148" s="58"/>
      <c r="KG148" s="58"/>
      <c r="KH148" s="58"/>
      <c r="KI148" s="58"/>
      <c r="KJ148" s="58"/>
      <c r="KK148" s="58"/>
      <c r="KL148" s="58"/>
      <c r="KM148" s="58"/>
      <c r="KN148" s="58"/>
      <c r="KO148" s="58"/>
      <c r="KP148" s="58"/>
      <c r="KQ148" s="58"/>
      <c r="KR148" s="58"/>
    </row>
    <row r="149" spans="1:304" s="46" customFormat="1" x14ac:dyDescent="0.2">
      <c r="A149" s="134" t="s">
        <v>381</v>
      </c>
      <c r="B149" s="32" t="s">
        <v>320</v>
      </c>
      <c r="C149" s="65">
        <v>1</v>
      </c>
      <c r="D149" s="64" t="s">
        <v>5</v>
      </c>
      <c r="E149" s="79">
        <v>750</v>
      </c>
      <c r="F149" s="79">
        <f t="shared" si="37"/>
        <v>750</v>
      </c>
      <c r="G149" s="239"/>
      <c r="H149" s="286">
        <v>825.55555555555554</v>
      </c>
      <c r="I149" s="262">
        <v>600</v>
      </c>
      <c r="J149" s="287">
        <v>1100</v>
      </c>
      <c r="K149" s="176">
        <v>605</v>
      </c>
      <c r="L149" s="157">
        <v>605</v>
      </c>
      <c r="M149" s="184">
        <v>775</v>
      </c>
      <c r="N149" s="157">
        <v>775</v>
      </c>
      <c r="O149" s="184">
        <v>800</v>
      </c>
      <c r="P149" s="157">
        <v>800</v>
      </c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8"/>
      <c r="IS149" s="58"/>
      <c r="IT149" s="58"/>
      <c r="IU149" s="58"/>
      <c r="IV149" s="58"/>
      <c r="IW149" s="58"/>
      <c r="IX149" s="58"/>
      <c r="IY149" s="58"/>
      <c r="IZ149" s="58"/>
      <c r="JA149" s="58"/>
      <c r="JB149" s="58"/>
      <c r="JC149" s="58"/>
      <c r="JD149" s="58"/>
      <c r="JE149" s="58"/>
      <c r="JF149" s="58"/>
      <c r="JG149" s="58"/>
      <c r="JH149" s="58"/>
      <c r="JI149" s="58"/>
      <c r="JJ149" s="58"/>
      <c r="JK149" s="58"/>
      <c r="JL149" s="58"/>
      <c r="JM149" s="58"/>
      <c r="JN149" s="58"/>
      <c r="JO149" s="58"/>
      <c r="JP149" s="58"/>
      <c r="JQ149" s="58"/>
      <c r="JR149" s="58"/>
      <c r="JS149" s="58"/>
      <c r="JT149" s="58"/>
      <c r="JU149" s="58"/>
      <c r="JV149" s="58"/>
      <c r="JW149" s="58"/>
      <c r="JX149" s="58"/>
      <c r="JY149" s="58"/>
      <c r="JZ149" s="58"/>
      <c r="KA149" s="58"/>
      <c r="KB149" s="58"/>
      <c r="KC149" s="58"/>
      <c r="KD149" s="58"/>
      <c r="KE149" s="58"/>
      <c r="KF149" s="58"/>
      <c r="KG149" s="58"/>
      <c r="KH149" s="58"/>
      <c r="KI149" s="58"/>
      <c r="KJ149" s="58"/>
      <c r="KK149" s="58"/>
      <c r="KL149" s="58"/>
      <c r="KM149" s="58"/>
      <c r="KN149" s="58"/>
      <c r="KO149" s="58"/>
      <c r="KP149" s="58"/>
      <c r="KQ149" s="58"/>
      <c r="KR149" s="58"/>
    </row>
    <row r="150" spans="1:304" s="46" customFormat="1" x14ac:dyDescent="0.2">
      <c r="A150" s="134" t="s">
        <v>310</v>
      </c>
      <c r="B150" s="32" t="s">
        <v>236</v>
      </c>
      <c r="C150" s="65">
        <v>21</v>
      </c>
      <c r="D150" s="64" t="s">
        <v>5</v>
      </c>
      <c r="E150" s="79">
        <v>70</v>
      </c>
      <c r="F150" s="79">
        <f t="shared" si="37"/>
        <v>1470</v>
      </c>
      <c r="G150" s="239"/>
      <c r="H150" s="286">
        <v>556.11111111111109</v>
      </c>
      <c r="I150" s="262">
        <v>735</v>
      </c>
      <c r="J150" s="287">
        <v>2100</v>
      </c>
      <c r="K150" s="176">
        <v>45</v>
      </c>
      <c r="L150" s="157">
        <v>945</v>
      </c>
      <c r="M150" s="184">
        <v>35</v>
      </c>
      <c r="N150" s="157">
        <v>735</v>
      </c>
      <c r="O150" s="184">
        <v>40</v>
      </c>
      <c r="P150" s="157">
        <v>840</v>
      </c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8"/>
      <c r="IS150" s="58"/>
      <c r="IT150" s="58"/>
      <c r="IU150" s="58"/>
      <c r="IV150" s="58"/>
      <c r="IW150" s="58"/>
      <c r="IX150" s="58"/>
      <c r="IY150" s="58"/>
      <c r="IZ150" s="58"/>
      <c r="JA150" s="58"/>
      <c r="JB150" s="58"/>
      <c r="JC150" s="58"/>
      <c r="JD150" s="58"/>
      <c r="JE150" s="58"/>
      <c r="JF150" s="58"/>
      <c r="JG150" s="58"/>
      <c r="JH150" s="58"/>
      <c r="JI150" s="58"/>
      <c r="JJ150" s="58"/>
      <c r="JK150" s="58"/>
      <c r="JL150" s="58"/>
      <c r="JM150" s="58"/>
      <c r="JN150" s="58"/>
      <c r="JO150" s="58"/>
      <c r="JP150" s="58"/>
      <c r="JQ150" s="58"/>
      <c r="JR150" s="58"/>
      <c r="JS150" s="58"/>
      <c r="JT150" s="58"/>
      <c r="JU150" s="58"/>
      <c r="JV150" s="58"/>
      <c r="JW150" s="58"/>
      <c r="JX150" s="58"/>
      <c r="JY150" s="58"/>
      <c r="JZ150" s="58"/>
      <c r="KA150" s="58"/>
      <c r="KB150" s="58"/>
      <c r="KC150" s="58"/>
      <c r="KD150" s="58"/>
      <c r="KE150" s="58"/>
      <c r="KF150" s="58"/>
      <c r="KG150" s="58"/>
      <c r="KH150" s="58"/>
      <c r="KI150" s="58"/>
      <c r="KJ150" s="58"/>
      <c r="KK150" s="58"/>
      <c r="KL150" s="58"/>
      <c r="KM150" s="58"/>
      <c r="KN150" s="58"/>
      <c r="KO150" s="58"/>
      <c r="KP150" s="58"/>
      <c r="KQ150" s="58"/>
      <c r="KR150" s="58"/>
    </row>
    <row r="151" spans="1:304" s="46" customFormat="1" x14ac:dyDescent="0.2">
      <c r="A151" s="134" t="s">
        <v>301</v>
      </c>
      <c r="B151" s="32" t="s">
        <v>235</v>
      </c>
      <c r="C151" s="65">
        <v>68</v>
      </c>
      <c r="D151" s="64" t="s">
        <v>5</v>
      </c>
      <c r="E151" s="79">
        <v>50</v>
      </c>
      <c r="F151" s="79">
        <f t="shared" si="37"/>
        <v>3400</v>
      </c>
      <c r="G151" s="239"/>
      <c r="H151" s="286">
        <v>1583.1666666666667</v>
      </c>
      <c r="I151" s="262">
        <v>2380</v>
      </c>
      <c r="J151" s="287">
        <v>3536</v>
      </c>
      <c r="K151" s="176">
        <v>40</v>
      </c>
      <c r="L151" s="157">
        <v>2720</v>
      </c>
      <c r="M151" s="184">
        <v>43</v>
      </c>
      <c r="N151" s="157">
        <v>2924</v>
      </c>
      <c r="O151" s="184">
        <v>50</v>
      </c>
      <c r="P151" s="157">
        <v>3400</v>
      </c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  <c r="IS151" s="58"/>
      <c r="IT151" s="58"/>
      <c r="IU151" s="58"/>
      <c r="IV151" s="58"/>
      <c r="IW151" s="58"/>
      <c r="IX151" s="58"/>
      <c r="IY151" s="58"/>
      <c r="IZ151" s="58"/>
      <c r="JA151" s="58"/>
      <c r="JB151" s="58"/>
      <c r="JC151" s="58"/>
      <c r="JD151" s="58"/>
      <c r="JE151" s="58"/>
      <c r="JF151" s="58"/>
      <c r="JG151" s="58"/>
      <c r="JH151" s="58"/>
      <c r="JI151" s="58"/>
      <c r="JJ151" s="58"/>
      <c r="JK151" s="58"/>
      <c r="JL151" s="58"/>
      <c r="JM151" s="58"/>
      <c r="JN151" s="58"/>
      <c r="JO151" s="58"/>
      <c r="JP151" s="58"/>
      <c r="JQ151" s="58"/>
      <c r="JR151" s="58"/>
      <c r="JS151" s="58"/>
      <c r="JT151" s="58"/>
      <c r="JU151" s="58"/>
      <c r="JV151" s="58"/>
      <c r="JW151" s="58"/>
      <c r="JX151" s="58"/>
      <c r="JY151" s="58"/>
      <c r="JZ151" s="58"/>
      <c r="KA151" s="58"/>
      <c r="KB151" s="58"/>
      <c r="KC151" s="58"/>
      <c r="KD151" s="58"/>
      <c r="KE151" s="58"/>
      <c r="KF151" s="58"/>
      <c r="KG151" s="58"/>
      <c r="KH151" s="58"/>
      <c r="KI151" s="58"/>
      <c r="KJ151" s="58"/>
      <c r="KK151" s="58"/>
      <c r="KL151" s="58"/>
      <c r="KM151" s="58"/>
      <c r="KN151" s="58"/>
      <c r="KO151" s="58"/>
      <c r="KP151" s="58"/>
      <c r="KQ151" s="58"/>
      <c r="KR151" s="58"/>
    </row>
    <row r="152" spans="1:304" s="46" customFormat="1" x14ac:dyDescent="0.2">
      <c r="A152" s="134" t="s">
        <v>311</v>
      </c>
      <c r="B152" s="32" t="s">
        <v>321</v>
      </c>
      <c r="C152" s="65">
        <v>4</v>
      </c>
      <c r="D152" s="64" t="s">
        <v>5</v>
      </c>
      <c r="E152" s="79">
        <v>50</v>
      </c>
      <c r="F152" s="79">
        <f t="shared" si="37"/>
        <v>200</v>
      </c>
      <c r="G152" s="239"/>
      <c r="H152" s="286">
        <v>155.27777777777777</v>
      </c>
      <c r="I152" s="262">
        <v>140</v>
      </c>
      <c r="J152" s="287">
        <v>320</v>
      </c>
      <c r="K152" s="176">
        <v>40</v>
      </c>
      <c r="L152" s="157">
        <v>160</v>
      </c>
      <c r="M152" s="184">
        <v>63</v>
      </c>
      <c r="N152" s="157">
        <v>252</v>
      </c>
      <c r="O152" s="184">
        <v>70</v>
      </c>
      <c r="P152" s="157">
        <v>280</v>
      </c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  <c r="IT152" s="58"/>
      <c r="IU152" s="58"/>
      <c r="IV152" s="58"/>
      <c r="IW152" s="58"/>
      <c r="IX152" s="58"/>
      <c r="IY152" s="58"/>
      <c r="IZ152" s="58"/>
      <c r="JA152" s="58"/>
      <c r="JB152" s="58"/>
      <c r="JC152" s="58"/>
      <c r="JD152" s="58"/>
      <c r="JE152" s="58"/>
      <c r="JF152" s="58"/>
      <c r="JG152" s="58"/>
      <c r="JH152" s="58"/>
      <c r="JI152" s="58"/>
      <c r="JJ152" s="58"/>
      <c r="JK152" s="58"/>
      <c r="JL152" s="58"/>
      <c r="JM152" s="58"/>
      <c r="JN152" s="58"/>
      <c r="JO152" s="58"/>
      <c r="JP152" s="58"/>
      <c r="JQ152" s="58"/>
      <c r="JR152" s="58"/>
      <c r="JS152" s="58"/>
      <c r="JT152" s="58"/>
      <c r="JU152" s="58"/>
      <c r="JV152" s="58"/>
      <c r="JW152" s="58"/>
      <c r="JX152" s="58"/>
      <c r="JY152" s="58"/>
      <c r="JZ152" s="58"/>
      <c r="KA152" s="58"/>
      <c r="KB152" s="58"/>
      <c r="KC152" s="58"/>
      <c r="KD152" s="58"/>
      <c r="KE152" s="58"/>
      <c r="KF152" s="58"/>
      <c r="KG152" s="58"/>
      <c r="KH152" s="58"/>
      <c r="KI152" s="58"/>
      <c r="KJ152" s="58"/>
      <c r="KK152" s="58"/>
      <c r="KL152" s="58"/>
      <c r="KM152" s="58"/>
      <c r="KN152" s="58"/>
      <c r="KO152" s="58"/>
      <c r="KP152" s="58"/>
      <c r="KQ152" s="58"/>
      <c r="KR152" s="58"/>
    </row>
    <row r="153" spans="1:304" s="46" customFormat="1" x14ac:dyDescent="0.2">
      <c r="A153" s="134" t="s">
        <v>302</v>
      </c>
      <c r="B153" s="32" t="s">
        <v>237</v>
      </c>
      <c r="C153" s="65">
        <v>26</v>
      </c>
      <c r="D153" s="64" t="s">
        <v>5</v>
      </c>
      <c r="E153" s="79">
        <v>60</v>
      </c>
      <c r="F153" s="79">
        <f t="shared" si="37"/>
        <v>1560</v>
      </c>
      <c r="G153" s="239"/>
      <c r="H153" s="286">
        <v>1381.5</v>
      </c>
      <c r="I153" s="262">
        <v>2158</v>
      </c>
      <c r="J153" s="287">
        <v>3640</v>
      </c>
      <c r="K153" s="176">
        <v>140</v>
      </c>
      <c r="L153" s="157">
        <v>3640</v>
      </c>
      <c r="M153" s="184">
        <v>83</v>
      </c>
      <c r="N153" s="157">
        <v>2158</v>
      </c>
      <c r="O153" s="184">
        <v>90</v>
      </c>
      <c r="P153" s="157">
        <v>2340</v>
      </c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  <c r="IW153" s="58"/>
      <c r="IX153" s="58"/>
      <c r="IY153" s="58"/>
      <c r="IZ153" s="58"/>
      <c r="JA153" s="58"/>
      <c r="JB153" s="58"/>
      <c r="JC153" s="58"/>
      <c r="JD153" s="58"/>
      <c r="JE153" s="58"/>
      <c r="JF153" s="58"/>
      <c r="JG153" s="58"/>
      <c r="JH153" s="58"/>
      <c r="JI153" s="58"/>
      <c r="JJ153" s="58"/>
      <c r="JK153" s="58"/>
      <c r="JL153" s="58"/>
      <c r="JM153" s="58"/>
      <c r="JN153" s="58"/>
      <c r="JO153" s="58"/>
      <c r="JP153" s="58"/>
      <c r="JQ153" s="58"/>
      <c r="JR153" s="58"/>
      <c r="JS153" s="58"/>
      <c r="JT153" s="58"/>
      <c r="JU153" s="58"/>
      <c r="JV153" s="58"/>
      <c r="JW153" s="58"/>
      <c r="JX153" s="58"/>
      <c r="JY153" s="58"/>
      <c r="JZ153" s="58"/>
      <c r="KA153" s="58"/>
      <c r="KB153" s="58"/>
      <c r="KC153" s="58"/>
      <c r="KD153" s="58"/>
      <c r="KE153" s="58"/>
      <c r="KF153" s="58"/>
      <c r="KG153" s="58"/>
      <c r="KH153" s="58"/>
      <c r="KI153" s="58"/>
      <c r="KJ153" s="58"/>
      <c r="KK153" s="58"/>
      <c r="KL153" s="58"/>
      <c r="KM153" s="58"/>
      <c r="KN153" s="58"/>
      <c r="KO153" s="58"/>
      <c r="KP153" s="58"/>
      <c r="KQ153" s="58"/>
      <c r="KR153" s="58"/>
    </row>
    <row r="154" spans="1:304" s="46" customFormat="1" x14ac:dyDescent="0.2">
      <c r="A154" s="134" t="s">
        <v>312</v>
      </c>
      <c r="B154" s="32" t="s">
        <v>322</v>
      </c>
      <c r="C154" s="65">
        <v>21</v>
      </c>
      <c r="D154" s="64" t="s">
        <v>5</v>
      </c>
      <c r="E154" s="79">
        <v>50</v>
      </c>
      <c r="F154" s="79">
        <f t="shared" si="37"/>
        <v>1050</v>
      </c>
      <c r="G154" s="239"/>
      <c r="H154" s="286">
        <v>976.55555555555554</v>
      </c>
      <c r="I154" s="262">
        <v>1680</v>
      </c>
      <c r="J154" s="287">
        <v>2100</v>
      </c>
      <c r="K154" s="176">
        <v>85</v>
      </c>
      <c r="L154" s="157">
        <v>1785</v>
      </c>
      <c r="M154" s="184">
        <v>80</v>
      </c>
      <c r="N154" s="157">
        <v>1680</v>
      </c>
      <c r="O154" s="184">
        <v>90</v>
      </c>
      <c r="P154" s="157">
        <v>1890</v>
      </c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  <c r="IT154" s="58"/>
      <c r="IU154" s="58"/>
      <c r="IV154" s="58"/>
      <c r="IW154" s="58"/>
      <c r="IX154" s="58"/>
      <c r="IY154" s="58"/>
      <c r="IZ154" s="58"/>
      <c r="JA154" s="58"/>
      <c r="JB154" s="58"/>
      <c r="JC154" s="58"/>
      <c r="JD154" s="58"/>
      <c r="JE154" s="58"/>
      <c r="JF154" s="58"/>
      <c r="JG154" s="58"/>
      <c r="JH154" s="58"/>
      <c r="JI154" s="58"/>
      <c r="JJ154" s="58"/>
      <c r="JK154" s="58"/>
      <c r="JL154" s="58"/>
      <c r="JM154" s="58"/>
      <c r="JN154" s="58"/>
      <c r="JO154" s="58"/>
      <c r="JP154" s="58"/>
      <c r="JQ154" s="58"/>
      <c r="JR154" s="58"/>
      <c r="JS154" s="58"/>
      <c r="JT154" s="58"/>
      <c r="JU154" s="58"/>
      <c r="JV154" s="58"/>
      <c r="JW154" s="58"/>
      <c r="JX154" s="58"/>
      <c r="JY154" s="58"/>
      <c r="JZ154" s="58"/>
      <c r="KA154" s="58"/>
      <c r="KB154" s="58"/>
      <c r="KC154" s="58"/>
      <c r="KD154" s="58"/>
      <c r="KE154" s="58"/>
      <c r="KF154" s="58"/>
      <c r="KG154" s="58"/>
      <c r="KH154" s="58"/>
      <c r="KI154" s="58"/>
      <c r="KJ154" s="58"/>
      <c r="KK154" s="58"/>
      <c r="KL154" s="58"/>
      <c r="KM154" s="58"/>
      <c r="KN154" s="58"/>
      <c r="KO154" s="58"/>
      <c r="KP154" s="58"/>
      <c r="KQ154" s="58"/>
      <c r="KR154" s="58"/>
    </row>
    <row r="155" spans="1:304" s="46" customFormat="1" x14ac:dyDescent="0.2">
      <c r="A155" s="134" t="s">
        <v>315</v>
      </c>
      <c r="B155" s="32" t="s">
        <v>238</v>
      </c>
      <c r="C155" s="65">
        <v>30</v>
      </c>
      <c r="D155" s="64" t="s">
        <v>5</v>
      </c>
      <c r="E155" s="79">
        <v>50</v>
      </c>
      <c r="F155" s="79">
        <f t="shared" si="37"/>
        <v>1500</v>
      </c>
      <c r="G155" s="239"/>
      <c r="H155" s="286">
        <v>1269.2777777777778</v>
      </c>
      <c r="I155" s="262">
        <v>1800</v>
      </c>
      <c r="J155" s="287">
        <v>3000</v>
      </c>
      <c r="K155" s="176">
        <v>65</v>
      </c>
      <c r="L155" s="157">
        <v>1950</v>
      </c>
      <c r="M155" s="184">
        <v>75</v>
      </c>
      <c r="N155" s="157">
        <v>2250</v>
      </c>
      <c r="O155" s="184">
        <v>80</v>
      </c>
      <c r="P155" s="157">
        <v>2400</v>
      </c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  <c r="IV155" s="58"/>
      <c r="IW155" s="58"/>
      <c r="IX155" s="58"/>
      <c r="IY155" s="58"/>
      <c r="IZ155" s="58"/>
      <c r="JA155" s="58"/>
      <c r="JB155" s="58"/>
      <c r="JC155" s="58"/>
      <c r="JD155" s="58"/>
      <c r="JE155" s="58"/>
      <c r="JF155" s="58"/>
      <c r="JG155" s="58"/>
      <c r="JH155" s="58"/>
      <c r="JI155" s="58"/>
      <c r="JJ155" s="58"/>
      <c r="JK155" s="58"/>
      <c r="JL155" s="58"/>
      <c r="JM155" s="58"/>
      <c r="JN155" s="58"/>
      <c r="JO155" s="58"/>
      <c r="JP155" s="58"/>
      <c r="JQ155" s="58"/>
      <c r="JR155" s="58"/>
      <c r="JS155" s="58"/>
      <c r="JT155" s="58"/>
      <c r="JU155" s="58"/>
      <c r="JV155" s="58"/>
      <c r="JW155" s="58"/>
      <c r="JX155" s="58"/>
      <c r="JY155" s="58"/>
      <c r="JZ155" s="58"/>
      <c r="KA155" s="58"/>
      <c r="KB155" s="58"/>
      <c r="KC155" s="58"/>
      <c r="KD155" s="58"/>
      <c r="KE155" s="58"/>
      <c r="KF155" s="58"/>
      <c r="KG155" s="58"/>
      <c r="KH155" s="58"/>
      <c r="KI155" s="58"/>
      <c r="KJ155" s="58"/>
      <c r="KK155" s="58"/>
      <c r="KL155" s="58"/>
      <c r="KM155" s="58"/>
      <c r="KN155" s="58"/>
      <c r="KO155" s="58"/>
      <c r="KP155" s="58"/>
      <c r="KQ155" s="58"/>
      <c r="KR155" s="58"/>
    </row>
    <row r="156" spans="1:304" s="46" customFormat="1" x14ac:dyDescent="0.2">
      <c r="A156" s="134" t="s">
        <v>313</v>
      </c>
      <c r="B156" s="32" t="s">
        <v>242</v>
      </c>
      <c r="C156" s="65">
        <v>22</v>
      </c>
      <c r="D156" s="64" t="s">
        <v>5</v>
      </c>
      <c r="E156" s="79">
        <v>500</v>
      </c>
      <c r="F156" s="79">
        <f t="shared" si="37"/>
        <v>11000</v>
      </c>
      <c r="G156" s="239"/>
      <c r="H156" s="286">
        <v>1272.6666666666667</v>
      </c>
      <c r="I156" s="262">
        <v>1936</v>
      </c>
      <c r="J156" s="287">
        <v>3410</v>
      </c>
      <c r="K156" s="176">
        <v>105</v>
      </c>
      <c r="L156" s="157">
        <v>2310</v>
      </c>
      <c r="M156" s="184">
        <v>88</v>
      </c>
      <c r="N156" s="157">
        <v>1936</v>
      </c>
      <c r="O156" s="184">
        <v>100</v>
      </c>
      <c r="P156" s="157">
        <v>2200</v>
      </c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  <c r="IP156" s="58"/>
      <c r="IQ156" s="58"/>
      <c r="IR156" s="58"/>
      <c r="IS156" s="58"/>
      <c r="IT156" s="58"/>
      <c r="IU156" s="58"/>
      <c r="IV156" s="58"/>
      <c r="IW156" s="58"/>
      <c r="IX156" s="58"/>
      <c r="IY156" s="58"/>
      <c r="IZ156" s="58"/>
      <c r="JA156" s="58"/>
      <c r="JB156" s="58"/>
      <c r="JC156" s="58"/>
      <c r="JD156" s="58"/>
      <c r="JE156" s="58"/>
      <c r="JF156" s="58"/>
      <c r="JG156" s="58"/>
      <c r="JH156" s="58"/>
      <c r="JI156" s="58"/>
      <c r="JJ156" s="58"/>
      <c r="JK156" s="58"/>
      <c r="JL156" s="58"/>
      <c r="JM156" s="58"/>
      <c r="JN156" s="58"/>
      <c r="JO156" s="58"/>
      <c r="JP156" s="58"/>
      <c r="JQ156" s="58"/>
      <c r="JR156" s="58"/>
      <c r="JS156" s="58"/>
      <c r="JT156" s="58"/>
      <c r="JU156" s="58"/>
      <c r="JV156" s="58"/>
      <c r="JW156" s="58"/>
      <c r="JX156" s="58"/>
      <c r="JY156" s="58"/>
      <c r="JZ156" s="58"/>
      <c r="KA156" s="58"/>
      <c r="KB156" s="58"/>
      <c r="KC156" s="58"/>
      <c r="KD156" s="58"/>
      <c r="KE156" s="58"/>
      <c r="KF156" s="58"/>
      <c r="KG156" s="58"/>
      <c r="KH156" s="58"/>
      <c r="KI156" s="58"/>
      <c r="KJ156" s="58"/>
      <c r="KK156" s="58"/>
      <c r="KL156" s="58"/>
      <c r="KM156" s="58"/>
      <c r="KN156" s="58"/>
      <c r="KO156" s="58"/>
      <c r="KP156" s="58"/>
      <c r="KQ156" s="58"/>
      <c r="KR156" s="58"/>
    </row>
    <row r="157" spans="1:304" s="46" customFormat="1" x14ac:dyDescent="0.2">
      <c r="A157" s="134" t="s">
        <v>299</v>
      </c>
      <c r="B157" s="32" t="s">
        <v>239</v>
      </c>
      <c r="C157" s="65">
        <v>88</v>
      </c>
      <c r="D157" s="64" t="s">
        <v>5</v>
      </c>
      <c r="E157" s="79">
        <v>50</v>
      </c>
      <c r="F157" s="79">
        <f t="shared" si="37"/>
        <v>4400</v>
      </c>
      <c r="G157" s="239"/>
      <c r="H157" s="286">
        <v>1982.7222222222222</v>
      </c>
      <c r="I157" s="262">
        <v>2640</v>
      </c>
      <c r="J157" s="287">
        <v>4840</v>
      </c>
      <c r="K157" s="176">
        <v>35</v>
      </c>
      <c r="L157" s="157">
        <v>3080</v>
      </c>
      <c r="M157" s="184">
        <v>43</v>
      </c>
      <c r="N157" s="157">
        <v>3784</v>
      </c>
      <c r="O157" s="184">
        <v>50</v>
      </c>
      <c r="P157" s="157">
        <v>4400</v>
      </c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  <c r="IS157" s="58"/>
      <c r="IT157" s="58"/>
      <c r="IU157" s="58"/>
      <c r="IV157" s="58"/>
      <c r="IW157" s="58"/>
      <c r="IX157" s="58"/>
      <c r="IY157" s="58"/>
      <c r="IZ157" s="58"/>
      <c r="JA157" s="58"/>
      <c r="JB157" s="58"/>
      <c r="JC157" s="58"/>
      <c r="JD157" s="58"/>
      <c r="JE157" s="58"/>
      <c r="JF157" s="58"/>
      <c r="JG157" s="58"/>
      <c r="JH157" s="58"/>
      <c r="JI157" s="58"/>
      <c r="JJ157" s="58"/>
      <c r="JK157" s="58"/>
      <c r="JL157" s="58"/>
      <c r="JM157" s="58"/>
      <c r="JN157" s="58"/>
      <c r="JO157" s="58"/>
      <c r="JP157" s="58"/>
      <c r="JQ157" s="58"/>
      <c r="JR157" s="58"/>
      <c r="JS157" s="58"/>
      <c r="JT157" s="58"/>
      <c r="JU157" s="58"/>
      <c r="JV157" s="58"/>
      <c r="JW157" s="58"/>
      <c r="JX157" s="58"/>
      <c r="JY157" s="58"/>
      <c r="JZ157" s="58"/>
      <c r="KA157" s="58"/>
      <c r="KB157" s="58"/>
      <c r="KC157" s="58"/>
      <c r="KD157" s="58"/>
      <c r="KE157" s="58"/>
      <c r="KF157" s="58"/>
      <c r="KG157" s="58"/>
      <c r="KH157" s="58"/>
      <c r="KI157" s="58"/>
      <c r="KJ157" s="58"/>
      <c r="KK157" s="58"/>
      <c r="KL157" s="58"/>
      <c r="KM157" s="58"/>
      <c r="KN157" s="58"/>
      <c r="KO157" s="58"/>
      <c r="KP157" s="58"/>
      <c r="KQ157" s="58"/>
      <c r="KR157" s="58"/>
    </row>
    <row r="158" spans="1:304" s="46" customFormat="1" x14ac:dyDescent="0.2">
      <c r="A158" s="134" t="s">
        <v>300</v>
      </c>
      <c r="B158" s="32" t="s">
        <v>323</v>
      </c>
      <c r="C158" s="65">
        <v>12</v>
      </c>
      <c r="D158" s="64" t="s">
        <v>5</v>
      </c>
      <c r="E158" s="79">
        <v>60</v>
      </c>
      <c r="F158" s="79">
        <f t="shared" si="37"/>
        <v>720</v>
      </c>
      <c r="G158" s="239"/>
      <c r="H158" s="286">
        <v>516.38888888888891</v>
      </c>
      <c r="I158" s="262">
        <v>720</v>
      </c>
      <c r="J158" s="287">
        <v>1200</v>
      </c>
      <c r="K158" s="176">
        <v>60</v>
      </c>
      <c r="L158" s="157">
        <v>720</v>
      </c>
      <c r="M158" s="184">
        <v>75</v>
      </c>
      <c r="N158" s="157">
        <v>900</v>
      </c>
      <c r="O158" s="184">
        <v>80</v>
      </c>
      <c r="P158" s="157">
        <v>960</v>
      </c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  <c r="IP158" s="58"/>
      <c r="IQ158" s="58"/>
      <c r="IR158" s="58"/>
      <c r="IS158" s="58"/>
      <c r="IT158" s="58"/>
      <c r="IU158" s="58"/>
      <c r="IV158" s="58"/>
      <c r="IW158" s="58"/>
      <c r="IX158" s="58"/>
      <c r="IY158" s="58"/>
      <c r="IZ158" s="58"/>
      <c r="JA158" s="58"/>
      <c r="JB158" s="58"/>
      <c r="JC158" s="58"/>
      <c r="JD158" s="58"/>
      <c r="JE158" s="58"/>
      <c r="JF158" s="58"/>
      <c r="JG158" s="58"/>
      <c r="JH158" s="58"/>
      <c r="JI158" s="58"/>
      <c r="JJ158" s="58"/>
      <c r="JK158" s="58"/>
      <c r="JL158" s="58"/>
      <c r="JM158" s="58"/>
      <c r="JN158" s="58"/>
      <c r="JO158" s="58"/>
      <c r="JP158" s="58"/>
      <c r="JQ158" s="58"/>
      <c r="JR158" s="58"/>
      <c r="JS158" s="58"/>
      <c r="JT158" s="58"/>
      <c r="JU158" s="58"/>
      <c r="JV158" s="58"/>
      <c r="JW158" s="58"/>
      <c r="JX158" s="58"/>
      <c r="JY158" s="58"/>
      <c r="JZ158" s="58"/>
      <c r="KA158" s="58"/>
      <c r="KB158" s="58"/>
      <c r="KC158" s="58"/>
      <c r="KD158" s="58"/>
      <c r="KE158" s="58"/>
      <c r="KF158" s="58"/>
      <c r="KG158" s="58"/>
      <c r="KH158" s="58"/>
      <c r="KI158" s="58"/>
      <c r="KJ158" s="58"/>
      <c r="KK158" s="58"/>
      <c r="KL158" s="58"/>
      <c r="KM158" s="58"/>
      <c r="KN158" s="58"/>
      <c r="KO158" s="58"/>
      <c r="KP158" s="58"/>
      <c r="KQ158" s="58"/>
      <c r="KR158" s="58"/>
    </row>
    <row r="159" spans="1:304" s="46" customFormat="1" x14ac:dyDescent="0.2">
      <c r="A159" s="134" t="s">
        <v>382</v>
      </c>
      <c r="B159" s="32" t="s">
        <v>324</v>
      </c>
      <c r="C159" s="65">
        <v>4</v>
      </c>
      <c r="D159" s="64" t="s">
        <v>5</v>
      </c>
      <c r="E159" s="79">
        <v>60</v>
      </c>
      <c r="F159" s="79">
        <f t="shared" si="37"/>
        <v>240</v>
      </c>
      <c r="G159" s="239"/>
      <c r="H159" s="286">
        <v>241.94444444444446</v>
      </c>
      <c r="I159" s="262">
        <v>292</v>
      </c>
      <c r="J159" s="287">
        <v>600</v>
      </c>
      <c r="K159" s="176">
        <v>85</v>
      </c>
      <c r="L159" s="157">
        <v>340</v>
      </c>
      <c r="M159" s="184">
        <v>73</v>
      </c>
      <c r="N159" s="157">
        <v>292</v>
      </c>
      <c r="O159" s="184">
        <v>80</v>
      </c>
      <c r="P159" s="157">
        <v>320</v>
      </c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8"/>
      <c r="IP159" s="58"/>
      <c r="IQ159" s="58"/>
      <c r="IR159" s="58"/>
      <c r="IS159" s="58"/>
      <c r="IT159" s="58"/>
      <c r="IU159" s="58"/>
      <c r="IV159" s="58"/>
      <c r="IW159" s="58"/>
      <c r="IX159" s="58"/>
      <c r="IY159" s="58"/>
      <c r="IZ159" s="58"/>
      <c r="JA159" s="58"/>
      <c r="JB159" s="58"/>
      <c r="JC159" s="58"/>
      <c r="JD159" s="58"/>
      <c r="JE159" s="58"/>
      <c r="JF159" s="58"/>
      <c r="JG159" s="58"/>
      <c r="JH159" s="58"/>
      <c r="JI159" s="58"/>
      <c r="JJ159" s="58"/>
      <c r="JK159" s="58"/>
      <c r="JL159" s="58"/>
      <c r="JM159" s="58"/>
      <c r="JN159" s="58"/>
      <c r="JO159" s="58"/>
      <c r="JP159" s="58"/>
      <c r="JQ159" s="58"/>
      <c r="JR159" s="58"/>
      <c r="JS159" s="58"/>
      <c r="JT159" s="58"/>
      <c r="JU159" s="58"/>
      <c r="JV159" s="58"/>
      <c r="JW159" s="58"/>
      <c r="JX159" s="58"/>
      <c r="JY159" s="58"/>
      <c r="JZ159" s="58"/>
      <c r="KA159" s="58"/>
      <c r="KB159" s="58"/>
      <c r="KC159" s="58"/>
      <c r="KD159" s="58"/>
      <c r="KE159" s="58"/>
      <c r="KF159" s="58"/>
      <c r="KG159" s="58"/>
      <c r="KH159" s="58"/>
      <c r="KI159" s="58"/>
      <c r="KJ159" s="58"/>
      <c r="KK159" s="58"/>
      <c r="KL159" s="58"/>
      <c r="KM159" s="58"/>
      <c r="KN159" s="58"/>
      <c r="KO159" s="58"/>
      <c r="KP159" s="58"/>
      <c r="KQ159" s="58"/>
      <c r="KR159" s="58"/>
    </row>
    <row r="160" spans="1:304" s="46" customFormat="1" x14ac:dyDescent="0.2">
      <c r="A160" s="134" t="s">
        <v>383</v>
      </c>
      <c r="B160" s="32" t="s">
        <v>303</v>
      </c>
      <c r="C160" s="65">
        <v>2392</v>
      </c>
      <c r="D160" s="64" t="s">
        <v>5</v>
      </c>
      <c r="E160" s="79">
        <v>15</v>
      </c>
      <c r="F160" s="79">
        <f t="shared" si="37"/>
        <v>35880</v>
      </c>
      <c r="G160" s="239"/>
      <c r="H160" s="286">
        <v>20277.5</v>
      </c>
      <c r="I160" s="262">
        <v>23920</v>
      </c>
      <c r="J160" s="287">
        <v>47840</v>
      </c>
      <c r="K160" s="176">
        <v>20</v>
      </c>
      <c r="L160" s="157">
        <v>47840</v>
      </c>
      <c r="M160" s="184">
        <v>18</v>
      </c>
      <c r="N160" s="157">
        <v>43056</v>
      </c>
      <c r="O160" s="184">
        <v>20</v>
      </c>
      <c r="P160" s="157">
        <v>47840</v>
      </c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  <c r="IS160" s="58"/>
      <c r="IT160" s="58"/>
      <c r="IU160" s="58"/>
      <c r="IV160" s="58"/>
      <c r="IW160" s="58"/>
      <c r="IX160" s="58"/>
      <c r="IY160" s="58"/>
      <c r="IZ160" s="58"/>
      <c r="JA160" s="58"/>
      <c r="JB160" s="58"/>
      <c r="JC160" s="58"/>
      <c r="JD160" s="58"/>
      <c r="JE160" s="58"/>
      <c r="JF160" s="58"/>
      <c r="JG160" s="58"/>
      <c r="JH160" s="58"/>
      <c r="JI160" s="58"/>
      <c r="JJ160" s="58"/>
      <c r="JK160" s="58"/>
      <c r="JL160" s="58"/>
      <c r="JM160" s="58"/>
      <c r="JN160" s="58"/>
      <c r="JO160" s="58"/>
      <c r="JP160" s="58"/>
      <c r="JQ160" s="58"/>
      <c r="JR160" s="58"/>
      <c r="JS160" s="58"/>
      <c r="JT160" s="58"/>
      <c r="JU160" s="58"/>
      <c r="JV160" s="58"/>
      <c r="JW160" s="58"/>
      <c r="JX160" s="58"/>
      <c r="JY160" s="58"/>
      <c r="JZ160" s="58"/>
      <c r="KA160" s="58"/>
      <c r="KB160" s="58"/>
      <c r="KC160" s="58"/>
      <c r="KD160" s="58"/>
      <c r="KE160" s="58"/>
      <c r="KF160" s="58"/>
      <c r="KG160" s="58"/>
      <c r="KH160" s="58"/>
      <c r="KI160" s="58"/>
      <c r="KJ160" s="58"/>
      <c r="KK160" s="58"/>
      <c r="KL160" s="58"/>
      <c r="KM160" s="58"/>
      <c r="KN160" s="58"/>
      <c r="KO160" s="58"/>
      <c r="KP160" s="58"/>
      <c r="KQ160" s="58"/>
      <c r="KR160" s="58"/>
    </row>
    <row r="161" spans="1:304" s="46" customFormat="1" x14ac:dyDescent="0.2">
      <c r="A161" s="134" t="s">
        <v>305</v>
      </c>
      <c r="B161" s="32" t="s">
        <v>304</v>
      </c>
      <c r="C161" s="65">
        <v>1196</v>
      </c>
      <c r="D161" s="64" t="s">
        <v>5</v>
      </c>
      <c r="E161" s="79">
        <v>15</v>
      </c>
      <c r="F161" s="79">
        <f t="shared" si="37"/>
        <v>17940</v>
      </c>
      <c r="G161" s="239"/>
      <c r="H161" s="286">
        <v>9716.7222222222226</v>
      </c>
      <c r="I161" s="262">
        <v>11960</v>
      </c>
      <c r="J161" s="287">
        <v>25258</v>
      </c>
      <c r="K161" s="176">
        <v>15</v>
      </c>
      <c r="L161" s="157">
        <v>17940</v>
      </c>
      <c r="M161" s="184">
        <v>18</v>
      </c>
      <c r="N161" s="157">
        <v>21528</v>
      </c>
      <c r="O161" s="184">
        <v>20</v>
      </c>
      <c r="P161" s="157">
        <v>23920</v>
      </c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  <c r="IP161" s="58"/>
      <c r="IQ161" s="58"/>
      <c r="IR161" s="58"/>
      <c r="IS161" s="58"/>
      <c r="IT161" s="58"/>
      <c r="IU161" s="58"/>
      <c r="IV161" s="58"/>
      <c r="IW161" s="58"/>
      <c r="IX161" s="58"/>
      <c r="IY161" s="58"/>
      <c r="IZ161" s="58"/>
      <c r="JA161" s="58"/>
      <c r="JB161" s="58"/>
      <c r="JC161" s="58"/>
      <c r="JD161" s="58"/>
      <c r="JE161" s="58"/>
      <c r="JF161" s="58"/>
      <c r="JG161" s="58"/>
      <c r="JH161" s="58"/>
      <c r="JI161" s="58"/>
      <c r="JJ161" s="58"/>
      <c r="JK161" s="58"/>
      <c r="JL161" s="58"/>
      <c r="JM161" s="58"/>
      <c r="JN161" s="58"/>
      <c r="JO161" s="58"/>
      <c r="JP161" s="58"/>
      <c r="JQ161" s="58"/>
      <c r="JR161" s="58"/>
      <c r="JS161" s="58"/>
      <c r="JT161" s="58"/>
      <c r="JU161" s="58"/>
      <c r="JV161" s="58"/>
      <c r="JW161" s="58"/>
      <c r="JX161" s="58"/>
      <c r="JY161" s="58"/>
      <c r="JZ161" s="58"/>
      <c r="KA161" s="58"/>
      <c r="KB161" s="58"/>
      <c r="KC161" s="58"/>
      <c r="KD161" s="58"/>
      <c r="KE161" s="58"/>
      <c r="KF161" s="58"/>
      <c r="KG161" s="58"/>
      <c r="KH161" s="58"/>
      <c r="KI161" s="58"/>
      <c r="KJ161" s="58"/>
      <c r="KK161" s="58"/>
      <c r="KL161" s="58"/>
      <c r="KM161" s="58"/>
      <c r="KN161" s="58"/>
      <c r="KO161" s="58"/>
      <c r="KP161" s="58"/>
      <c r="KQ161" s="58"/>
      <c r="KR161" s="58"/>
    </row>
    <row r="162" spans="1:304" s="46" customFormat="1" x14ac:dyDescent="0.2">
      <c r="A162" s="134" t="s">
        <v>307</v>
      </c>
      <c r="B162" s="32" t="s">
        <v>306</v>
      </c>
      <c r="C162" s="65">
        <v>1196</v>
      </c>
      <c r="D162" s="64" t="s">
        <v>5</v>
      </c>
      <c r="E162" s="79">
        <v>15</v>
      </c>
      <c r="F162" s="79">
        <f t="shared" si="37"/>
        <v>17940</v>
      </c>
      <c r="G162" s="239"/>
      <c r="H162" s="286">
        <v>9509.5</v>
      </c>
      <c r="I162" s="262">
        <v>11960</v>
      </c>
      <c r="J162" s="287">
        <v>23920</v>
      </c>
      <c r="K162" s="176">
        <v>15</v>
      </c>
      <c r="L162" s="157">
        <v>17940</v>
      </c>
      <c r="M162" s="184">
        <v>18</v>
      </c>
      <c r="N162" s="157">
        <v>21528</v>
      </c>
      <c r="O162" s="184">
        <v>20</v>
      </c>
      <c r="P162" s="157">
        <v>23920</v>
      </c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  <c r="IT162" s="58"/>
      <c r="IU162" s="58"/>
      <c r="IV162" s="58"/>
      <c r="IW162" s="58"/>
      <c r="IX162" s="58"/>
      <c r="IY162" s="58"/>
      <c r="IZ162" s="58"/>
      <c r="JA162" s="58"/>
      <c r="JB162" s="58"/>
      <c r="JC162" s="58"/>
      <c r="JD162" s="58"/>
      <c r="JE162" s="58"/>
      <c r="JF162" s="58"/>
      <c r="JG162" s="58"/>
      <c r="JH162" s="58"/>
      <c r="JI162" s="58"/>
      <c r="JJ162" s="58"/>
      <c r="JK162" s="58"/>
      <c r="JL162" s="58"/>
      <c r="JM162" s="58"/>
      <c r="JN162" s="58"/>
      <c r="JO162" s="58"/>
      <c r="JP162" s="58"/>
      <c r="JQ162" s="58"/>
      <c r="JR162" s="58"/>
      <c r="JS162" s="58"/>
      <c r="JT162" s="58"/>
      <c r="JU162" s="58"/>
      <c r="JV162" s="58"/>
      <c r="JW162" s="58"/>
      <c r="JX162" s="58"/>
      <c r="JY162" s="58"/>
      <c r="JZ162" s="58"/>
      <c r="KA162" s="58"/>
      <c r="KB162" s="58"/>
      <c r="KC162" s="58"/>
      <c r="KD162" s="58"/>
      <c r="KE162" s="58"/>
      <c r="KF162" s="58"/>
      <c r="KG162" s="58"/>
      <c r="KH162" s="58"/>
      <c r="KI162" s="58"/>
      <c r="KJ162" s="58"/>
      <c r="KK162" s="58"/>
      <c r="KL162" s="58"/>
      <c r="KM162" s="58"/>
      <c r="KN162" s="58"/>
      <c r="KO162" s="58"/>
      <c r="KP162" s="58"/>
      <c r="KQ162" s="58"/>
      <c r="KR162" s="58"/>
    </row>
    <row r="163" spans="1:304" s="46" customFormat="1" x14ac:dyDescent="0.2">
      <c r="A163" s="134" t="s">
        <v>308</v>
      </c>
      <c r="B163" s="32" t="s">
        <v>325</v>
      </c>
      <c r="C163" s="65">
        <v>8</v>
      </c>
      <c r="D163" s="64" t="s">
        <v>5</v>
      </c>
      <c r="E163" s="79">
        <v>15</v>
      </c>
      <c r="F163" s="79">
        <f t="shared" si="37"/>
        <v>120</v>
      </c>
      <c r="G163" s="239"/>
      <c r="H163" s="286">
        <v>96.5</v>
      </c>
      <c r="I163" s="262">
        <v>80</v>
      </c>
      <c r="J163" s="287">
        <v>240</v>
      </c>
      <c r="K163" s="176">
        <v>15</v>
      </c>
      <c r="L163" s="157">
        <v>120</v>
      </c>
      <c r="M163" s="184">
        <v>23</v>
      </c>
      <c r="N163" s="157">
        <v>184</v>
      </c>
      <c r="O163" s="184">
        <v>30</v>
      </c>
      <c r="P163" s="157">
        <v>240</v>
      </c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  <c r="IS163" s="58"/>
      <c r="IT163" s="58"/>
      <c r="IU163" s="58"/>
      <c r="IV163" s="58"/>
      <c r="IW163" s="58"/>
      <c r="IX163" s="58"/>
      <c r="IY163" s="58"/>
      <c r="IZ163" s="58"/>
      <c r="JA163" s="58"/>
      <c r="JB163" s="58"/>
      <c r="JC163" s="58"/>
      <c r="JD163" s="58"/>
      <c r="JE163" s="58"/>
      <c r="JF163" s="58"/>
      <c r="JG163" s="58"/>
      <c r="JH163" s="58"/>
      <c r="JI163" s="58"/>
      <c r="JJ163" s="58"/>
      <c r="JK163" s="58"/>
      <c r="JL163" s="58"/>
      <c r="JM163" s="58"/>
      <c r="JN163" s="58"/>
      <c r="JO163" s="58"/>
      <c r="JP163" s="58"/>
      <c r="JQ163" s="58"/>
      <c r="JR163" s="58"/>
      <c r="JS163" s="58"/>
      <c r="JT163" s="58"/>
      <c r="JU163" s="58"/>
      <c r="JV163" s="58"/>
      <c r="JW163" s="58"/>
      <c r="JX163" s="58"/>
      <c r="JY163" s="58"/>
      <c r="JZ163" s="58"/>
      <c r="KA163" s="58"/>
      <c r="KB163" s="58"/>
      <c r="KC163" s="58"/>
      <c r="KD163" s="58"/>
      <c r="KE163" s="58"/>
      <c r="KF163" s="58"/>
      <c r="KG163" s="58"/>
      <c r="KH163" s="58"/>
      <c r="KI163" s="58"/>
      <c r="KJ163" s="58"/>
      <c r="KK163" s="58"/>
      <c r="KL163" s="58"/>
      <c r="KM163" s="58"/>
      <c r="KN163" s="58"/>
      <c r="KO163" s="58"/>
      <c r="KP163" s="58"/>
      <c r="KQ163" s="58"/>
      <c r="KR163" s="58"/>
    </row>
    <row r="164" spans="1:304" s="46" customFormat="1" x14ac:dyDescent="0.2">
      <c r="A164" s="134" t="s">
        <v>309</v>
      </c>
      <c r="B164" s="32" t="s">
        <v>326</v>
      </c>
      <c r="C164" s="65">
        <v>8</v>
      </c>
      <c r="D164" s="64" t="s">
        <v>5</v>
      </c>
      <c r="E164" s="79">
        <v>15</v>
      </c>
      <c r="F164" s="79">
        <f t="shared" si="37"/>
        <v>120</v>
      </c>
      <c r="G164" s="239"/>
      <c r="H164" s="286">
        <v>94.5</v>
      </c>
      <c r="I164" s="262">
        <v>80</v>
      </c>
      <c r="J164" s="287">
        <v>240</v>
      </c>
      <c r="K164" s="184">
        <v>15</v>
      </c>
      <c r="L164" s="157">
        <v>120</v>
      </c>
      <c r="M164" s="184">
        <v>20</v>
      </c>
      <c r="N164" s="157">
        <v>160</v>
      </c>
      <c r="O164" s="184">
        <v>30</v>
      </c>
      <c r="P164" s="157">
        <v>240</v>
      </c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  <c r="IT164" s="58"/>
      <c r="IU164" s="58"/>
      <c r="IV164" s="58"/>
      <c r="IW164" s="58"/>
      <c r="IX164" s="58"/>
      <c r="IY164" s="58"/>
      <c r="IZ164" s="58"/>
      <c r="JA164" s="58"/>
      <c r="JB164" s="58"/>
      <c r="JC164" s="58"/>
      <c r="JD164" s="58"/>
      <c r="JE164" s="58"/>
      <c r="JF164" s="58"/>
      <c r="JG164" s="58"/>
      <c r="JH164" s="58"/>
      <c r="JI164" s="58"/>
      <c r="JJ164" s="58"/>
      <c r="JK164" s="58"/>
      <c r="JL164" s="58"/>
      <c r="JM164" s="58"/>
      <c r="JN164" s="58"/>
      <c r="JO164" s="58"/>
      <c r="JP164" s="58"/>
      <c r="JQ164" s="58"/>
      <c r="JR164" s="58"/>
      <c r="JS164" s="58"/>
      <c r="JT164" s="58"/>
      <c r="JU164" s="58"/>
      <c r="JV164" s="58"/>
      <c r="JW164" s="58"/>
      <c r="JX164" s="58"/>
      <c r="JY164" s="58"/>
      <c r="JZ164" s="58"/>
      <c r="KA164" s="58"/>
      <c r="KB164" s="58"/>
      <c r="KC164" s="58"/>
      <c r="KD164" s="58"/>
      <c r="KE164" s="58"/>
      <c r="KF164" s="58"/>
      <c r="KG164" s="58"/>
      <c r="KH164" s="58"/>
      <c r="KI164" s="58"/>
      <c r="KJ164" s="58"/>
      <c r="KK164" s="58"/>
      <c r="KL164" s="58"/>
      <c r="KM164" s="58"/>
      <c r="KN164" s="58"/>
      <c r="KO164" s="58"/>
      <c r="KP164" s="58"/>
      <c r="KQ164" s="58"/>
      <c r="KR164" s="58"/>
    </row>
    <row r="165" spans="1:304" s="46" customFormat="1" x14ac:dyDescent="0.2">
      <c r="A165" s="134" t="s">
        <v>317</v>
      </c>
      <c r="B165" s="32" t="s">
        <v>244</v>
      </c>
      <c r="C165" s="65">
        <v>3.5</v>
      </c>
      <c r="D165" s="64" t="s">
        <v>126</v>
      </c>
      <c r="E165" s="79">
        <v>4</v>
      </c>
      <c r="F165" s="79">
        <f t="shared" si="37"/>
        <v>14</v>
      </c>
      <c r="G165" s="239"/>
      <c r="H165" s="286">
        <v>15149</v>
      </c>
      <c r="I165" s="262">
        <v>1400</v>
      </c>
      <c r="J165" s="287">
        <v>35000</v>
      </c>
      <c r="K165" s="190">
        <v>3000</v>
      </c>
      <c r="L165" s="157">
        <v>10500</v>
      </c>
      <c r="M165" s="184">
        <v>9196</v>
      </c>
      <c r="N165" s="157">
        <v>32186</v>
      </c>
      <c r="O165" s="184">
        <v>10000</v>
      </c>
      <c r="P165" s="157">
        <v>35000</v>
      </c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  <c r="IW165" s="58"/>
      <c r="IX165" s="58"/>
      <c r="IY165" s="58"/>
      <c r="IZ165" s="58"/>
      <c r="JA165" s="58"/>
      <c r="JB165" s="58"/>
      <c r="JC165" s="58"/>
      <c r="JD165" s="58"/>
      <c r="JE165" s="58"/>
      <c r="JF165" s="58"/>
      <c r="JG165" s="58"/>
      <c r="JH165" s="58"/>
      <c r="JI165" s="58"/>
      <c r="JJ165" s="58"/>
      <c r="JK165" s="58"/>
      <c r="JL165" s="58"/>
      <c r="JM165" s="58"/>
      <c r="JN165" s="58"/>
      <c r="JO165" s="58"/>
      <c r="JP165" s="58"/>
      <c r="JQ165" s="58"/>
      <c r="JR165" s="58"/>
      <c r="JS165" s="58"/>
      <c r="JT165" s="58"/>
      <c r="JU165" s="58"/>
      <c r="JV165" s="58"/>
      <c r="JW165" s="58"/>
      <c r="JX165" s="58"/>
      <c r="JY165" s="58"/>
      <c r="JZ165" s="58"/>
      <c r="KA165" s="58"/>
      <c r="KB165" s="58"/>
      <c r="KC165" s="58"/>
      <c r="KD165" s="58"/>
      <c r="KE165" s="58"/>
      <c r="KF165" s="58"/>
      <c r="KG165" s="58"/>
      <c r="KH165" s="58"/>
      <c r="KI165" s="58"/>
      <c r="KJ165" s="58"/>
      <c r="KK165" s="58"/>
      <c r="KL165" s="58"/>
      <c r="KM165" s="58"/>
      <c r="KN165" s="58"/>
      <c r="KO165" s="58"/>
      <c r="KP165" s="58"/>
      <c r="KQ165" s="58"/>
      <c r="KR165" s="58"/>
    </row>
    <row r="166" spans="1:304" s="58" customFormat="1" x14ac:dyDescent="0.2">
      <c r="A166" s="134"/>
      <c r="B166" s="55" t="s">
        <v>44</v>
      </c>
      <c r="C166" s="65"/>
      <c r="D166" s="64"/>
      <c r="E166" s="81"/>
      <c r="F166" s="79"/>
      <c r="G166" s="239">
        <f>SUM(F144:F165)</f>
        <v>187554</v>
      </c>
      <c r="H166" s="286">
        <v>214361.88888888888</v>
      </c>
      <c r="I166" s="262">
        <v>178620</v>
      </c>
      <c r="J166" s="287">
        <v>257960</v>
      </c>
      <c r="K166" s="293"/>
      <c r="L166" s="189">
        <f t="shared" ref="L166" si="38">SUM(L144:L165)</f>
        <v>189195</v>
      </c>
      <c r="M166" s="293"/>
      <c r="N166" s="189">
        <v>222376</v>
      </c>
      <c r="O166" s="293"/>
      <c r="P166" s="189">
        <f t="shared" ref="P166" si="39">SUM(P144:P165)</f>
        <v>243030</v>
      </c>
    </row>
    <row r="167" spans="1:304" s="58" customFormat="1" x14ac:dyDescent="0.2">
      <c r="A167" s="134"/>
      <c r="B167" s="55"/>
      <c r="C167" s="65"/>
      <c r="D167" s="64"/>
      <c r="E167" s="81"/>
      <c r="F167" s="79"/>
      <c r="G167" s="239"/>
      <c r="H167" s="286"/>
      <c r="I167" s="262"/>
      <c r="J167" s="287"/>
      <c r="K167" s="190"/>
      <c r="L167" s="157"/>
      <c r="M167" s="184"/>
      <c r="N167" s="157"/>
      <c r="O167" s="184"/>
      <c r="P167" s="157"/>
    </row>
    <row r="168" spans="1:304" s="58" customFormat="1" ht="13.5" thickBot="1" x14ac:dyDescent="0.25">
      <c r="A168" s="133" t="s">
        <v>185</v>
      </c>
      <c r="B168" s="33" t="s">
        <v>45</v>
      </c>
      <c r="C168" s="24"/>
      <c r="D168" s="24"/>
      <c r="E168" s="78"/>
      <c r="F168" s="78"/>
      <c r="G168" s="247"/>
      <c r="H168" s="286"/>
      <c r="I168" s="262"/>
      <c r="J168" s="287"/>
      <c r="K168" s="190"/>
      <c r="L168" s="157"/>
      <c r="M168" s="184"/>
      <c r="N168" s="157"/>
      <c r="O168" s="184"/>
      <c r="P168" s="157"/>
    </row>
    <row r="169" spans="1:304" s="46" customFormat="1" x14ac:dyDescent="0.2">
      <c r="A169" s="134" t="s">
        <v>255</v>
      </c>
      <c r="B169" s="32" t="s">
        <v>329</v>
      </c>
      <c r="C169" s="30">
        <v>14920</v>
      </c>
      <c r="D169" s="64" t="s">
        <v>6</v>
      </c>
      <c r="E169" s="79">
        <v>4</v>
      </c>
      <c r="F169" s="79">
        <f>C169*E169</f>
        <v>59680</v>
      </c>
      <c r="G169" s="253"/>
      <c r="H169" s="286">
        <v>13511.794444444446</v>
      </c>
      <c r="I169" s="262">
        <v>8952</v>
      </c>
      <c r="J169" s="287">
        <v>59680</v>
      </c>
      <c r="K169" s="190">
        <v>1</v>
      </c>
      <c r="L169" s="157">
        <v>14920</v>
      </c>
      <c r="M169" s="184">
        <v>2</v>
      </c>
      <c r="N169" s="157">
        <v>29840</v>
      </c>
      <c r="O169" s="184">
        <v>2</v>
      </c>
      <c r="P169" s="157">
        <v>29840</v>
      </c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8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  <c r="IK169" s="58"/>
      <c r="IL169" s="58"/>
      <c r="IM169" s="58"/>
      <c r="IN169" s="58"/>
      <c r="IO169" s="58"/>
      <c r="IP169" s="58"/>
      <c r="IQ169" s="58"/>
      <c r="IR169" s="58"/>
      <c r="IS169" s="58"/>
      <c r="IT169" s="58"/>
      <c r="IU169" s="58"/>
      <c r="IV169" s="58"/>
      <c r="IW169" s="58"/>
      <c r="IX169" s="58"/>
      <c r="IY169" s="58"/>
      <c r="IZ169" s="58"/>
      <c r="JA169" s="58"/>
      <c r="JB169" s="58"/>
      <c r="JC169" s="58"/>
      <c r="JD169" s="58"/>
      <c r="JE169" s="58"/>
      <c r="JF169" s="58"/>
      <c r="JG169" s="58"/>
      <c r="JH169" s="58"/>
      <c r="JI169" s="58"/>
      <c r="JJ169" s="58"/>
      <c r="JK169" s="58"/>
      <c r="JL169" s="58"/>
      <c r="JM169" s="58"/>
      <c r="JN169" s="58"/>
      <c r="JO169" s="58"/>
      <c r="JP169" s="58"/>
      <c r="JQ169" s="58"/>
      <c r="JR169" s="58"/>
      <c r="JS169" s="58"/>
      <c r="JT169" s="58"/>
      <c r="JU169" s="58"/>
      <c r="JV169" s="58"/>
      <c r="JW169" s="58"/>
      <c r="JX169" s="58"/>
      <c r="JY169" s="58"/>
      <c r="JZ169" s="58"/>
      <c r="KA169" s="58"/>
      <c r="KB169" s="58"/>
      <c r="KC169" s="58"/>
      <c r="KD169" s="58"/>
      <c r="KE169" s="58"/>
      <c r="KF169" s="58"/>
      <c r="KG169" s="58"/>
      <c r="KH169" s="58"/>
      <c r="KI169" s="58"/>
      <c r="KJ169" s="58"/>
      <c r="KK169" s="58"/>
      <c r="KL169" s="58"/>
      <c r="KM169" s="58"/>
      <c r="KN169" s="58"/>
      <c r="KO169" s="58"/>
      <c r="KP169" s="58"/>
      <c r="KQ169" s="58"/>
      <c r="KR169" s="58"/>
    </row>
    <row r="170" spans="1:304" s="58" customFormat="1" x14ac:dyDescent="0.2">
      <c r="A170" s="134"/>
      <c r="B170" s="55" t="s">
        <v>46</v>
      </c>
      <c r="C170" s="65"/>
      <c r="D170" s="64"/>
      <c r="E170" s="81"/>
      <c r="F170" s="79"/>
      <c r="G170" s="239">
        <f>SUM(F169:F169)</f>
        <v>59680</v>
      </c>
      <c r="H170" s="286">
        <v>27021.777777777777</v>
      </c>
      <c r="I170" s="262">
        <v>8952</v>
      </c>
      <c r="J170" s="287">
        <v>59680</v>
      </c>
      <c r="K170" s="293"/>
      <c r="L170" s="189">
        <f t="shared" ref="L170" si="40">SUM(L169)</f>
        <v>14920</v>
      </c>
      <c r="M170" s="293"/>
      <c r="N170" s="189">
        <v>29840</v>
      </c>
      <c r="O170" s="293"/>
      <c r="P170" s="189">
        <f t="shared" ref="P170" si="41">SUM(P169)</f>
        <v>29840</v>
      </c>
    </row>
    <row r="171" spans="1:304" s="58" customFormat="1" x14ac:dyDescent="0.2">
      <c r="A171" s="134"/>
      <c r="B171" s="55"/>
      <c r="C171" s="65"/>
      <c r="D171" s="64"/>
      <c r="E171" s="81"/>
      <c r="F171" s="79"/>
      <c r="G171" s="239"/>
      <c r="H171" s="286"/>
      <c r="I171" s="262"/>
      <c r="J171" s="287"/>
      <c r="K171" s="190"/>
      <c r="L171" s="157"/>
      <c r="M171" s="184"/>
      <c r="N171" s="157"/>
      <c r="O171" s="184"/>
      <c r="P171" s="157"/>
    </row>
    <row r="172" spans="1:304" s="58" customFormat="1" ht="13.5" thickBot="1" x14ac:dyDescent="0.25">
      <c r="A172" s="133" t="s">
        <v>417</v>
      </c>
      <c r="B172" s="33" t="s">
        <v>416</v>
      </c>
      <c r="C172" s="24"/>
      <c r="D172" s="24"/>
      <c r="E172" s="78"/>
      <c r="F172" s="78"/>
      <c r="G172" s="247"/>
      <c r="H172" s="286"/>
      <c r="I172" s="262"/>
      <c r="J172" s="287"/>
      <c r="K172" s="190"/>
      <c r="L172" s="157"/>
      <c r="M172" s="184"/>
      <c r="N172" s="157"/>
      <c r="O172" s="184"/>
      <c r="P172" s="157"/>
    </row>
    <row r="173" spans="1:304" s="58" customFormat="1" x14ac:dyDescent="0.2">
      <c r="A173" s="134" t="s">
        <v>414</v>
      </c>
      <c r="B173" s="32" t="s">
        <v>415</v>
      </c>
      <c r="C173" s="30">
        <v>1</v>
      </c>
      <c r="D173" s="64" t="s">
        <v>8</v>
      </c>
      <c r="E173" s="79">
        <v>10000</v>
      </c>
      <c r="F173" s="79">
        <f>C173*E173</f>
        <v>10000</v>
      </c>
      <c r="G173" s="253"/>
      <c r="H173" s="286">
        <v>18722.222222222223</v>
      </c>
      <c r="I173" s="262">
        <v>5000</v>
      </c>
      <c r="J173" s="287">
        <v>50000</v>
      </c>
      <c r="K173" s="190">
        <v>15000</v>
      </c>
      <c r="L173" s="157">
        <v>15000</v>
      </c>
      <c r="M173" s="184">
        <v>50000</v>
      </c>
      <c r="N173" s="157">
        <v>50000</v>
      </c>
      <c r="O173" s="184">
        <v>50000</v>
      </c>
      <c r="P173" s="157">
        <v>50000</v>
      </c>
    </row>
    <row r="174" spans="1:304" s="58" customFormat="1" x14ac:dyDescent="0.2">
      <c r="A174" s="134"/>
      <c r="B174" s="55" t="s">
        <v>46</v>
      </c>
      <c r="C174" s="65"/>
      <c r="D174" s="64"/>
      <c r="E174" s="81"/>
      <c r="F174" s="79"/>
      <c r="G174" s="239">
        <f>SUM(F173:F173)</f>
        <v>10000</v>
      </c>
      <c r="H174" s="286">
        <v>18722.222222222223</v>
      </c>
      <c r="I174" s="262">
        <v>5000</v>
      </c>
      <c r="J174" s="287">
        <v>50000</v>
      </c>
      <c r="K174" s="293"/>
      <c r="L174" s="189">
        <f t="shared" ref="L174" si="42">SUM(L173)</f>
        <v>15000</v>
      </c>
      <c r="M174" s="293"/>
      <c r="N174" s="189">
        <v>50000</v>
      </c>
      <c r="O174" s="293"/>
      <c r="P174" s="189">
        <f t="shared" ref="P174" si="43">SUM(P173)</f>
        <v>50000</v>
      </c>
    </row>
    <row r="175" spans="1:304" s="58" customFormat="1" x14ac:dyDescent="0.2">
      <c r="A175" s="134"/>
      <c r="B175" s="55"/>
      <c r="C175" s="65"/>
      <c r="D175" s="64"/>
      <c r="E175" s="81"/>
      <c r="F175" s="79"/>
      <c r="G175" s="239"/>
      <c r="H175" s="286"/>
      <c r="I175" s="262"/>
      <c r="J175" s="287"/>
      <c r="K175" s="293"/>
      <c r="L175" s="157"/>
      <c r="M175" s="184"/>
      <c r="N175" s="157"/>
      <c r="O175" s="184"/>
      <c r="P175" s="157"/>
    </row>
    <row r="176" spans="1:304" s="58" customFormat="1" ht="13.5" thickBot="1" x14ac:dyDescent="0.25">
      <c r="A176" s="158" t="s">
        <v>186</v>
      </c>
      <c r="B176" s="108" t="s">
        <v>191</v>
      </c>
      <c r="C176" s="105"/>
      <c r="D176" s="105"/>
      <c r="E176" s="109"/>
      <c r="F176" s="110"/>
      <c r="G176" s="238"/>
      <c r="H176" s="286"/>
      <c r="I176" s="262"/>
      <c r="J176" s="287"/>
      <c r="K176" s="190"/>
      <c r="L176" s="157"/>
      <c r="M176" s="184"/>
      <c r="N176" s="157"/>
      <c r="O176" s="184"/>
      <c r="P176" s="157"/>
    </row>
    <row r="177" spans="1:304" s="58" customFormat="1" x14ac:dyDescent="0.2">
      <c r="A177" s="143" t="s">
        <v>163</v>
      </c>
      <c r="B177" s="144" t="s">
        <v>288</v>
      </c>
      <c r="C177" s="119">
        <v>260</v>
      </c>
      <c r="D177" s="120" t="s">
        <v>7</v>
      </c>
      <c r="E177" s="146">
        <v>1360</v>
      </c>
      <c r="F177" s="147">
        <f>C177*E177</f>
        <v>353600</v>
      </c>
      <c r="G177" s="239"/>
      <c r="H177" s="286">
        <v>192212</v>
      </c>
      <c r="I177" s="262">
        <v>234000</v>
      </c>
      <c r="J177" s="287">
        <v>624000</v>
      </c>
      <c r="K177" s="190">
        <v>1500</v>
      </c>
      <c r="L177" s="157">
        <v>390000</v>
      </c>
      <c r="M177" s="184">
        <v>1506</v>
      </c>
      <c r="N177" s="157">
        <v>391560</v>
      </c>
      <c r="O177" s="184">
        <v>1300</v>
      </c>
      <c r="P177" s="157">
        <v>338000</v>
      </c>
    </row>
    <row r="178" spans="1:304" x14ac:dyDescent="0.2">
      <c r="A178" s="143" t="s">
        <v>192</v>
      </c>
      <c r="B178" s="144" t="s">
        <v>289</v>
      </c>
      <c r="C178" s="119">
        <v>90</v>
      </c>
      <c r="D178" s="120" t="s">
        <v>7</v>
      </c>
      <c r="E178" s="146">
        <v>1360</v>
      </c>
      <c r="F178" s="147">
        <f t="shared" ref="F178:F182" si="44">C178*E178</f>
        <v>122400</v>
      </c>
      <c r="G178" s="239"/>
      <c r="H178" s="286">
        <v>63452.277777777781</v>
      </c>
      <c r="I178" s="262">
        <v>45000</v>
      </c>
      <c r="J178" s="287">
        <v>225000</v>
      </c>
      <c r="K178" s="176">
        <v>2000</v>
      </c>
      <c r="L178" s="157">
        <v>180000</v>
      </c>
      <c r="M178" s="184">
        <v>980</v>
      </c>
      <c r="N178" s="157">
        <v>88200</v>
      </c>
      <c r="O178" s="184">
        <v>1300</v>
      </c>
      <c r="P178" s="157">
        <v>117000</v>
      </c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8"/>
      <c r="HL178" s="58"/>
      <c r="HM178" s="58"/>
      <c r="HN178" s="58"/>
      <c r="HO178" s="58"/>
      <c r="HP178" s="58"/>
      <c r="HQ178" s="58"/>
      <c r="HR178" s="58"/>
      <c r="HS178" s="58"/>
      <c r="HT178" s="58"/>
      <c r="HU178" s="58"/>
      <c r="HV178" s="58"/>
      <c r="HW178" s="58"/>
      <c r="HX178" s="58"/>
      <c r="HY178" s="58"/>
      <c r="HZ178" s="58"/>
      <c r="IA178" s="58"/>
      <c r="IB178" s="58"/>
      <c r="IC178" s="58"/>
      <c r="ID178" s="58"/>
      <c r="IE178" s="58"/>
      <c r="IF178" s="58"/>
      <c r="IG178" s="58"/>
      <c r="IH178" s="58"/>
      <c r="II178" s="58"/>
      <c r="IJ178" s="58"/>
      <c r="IK178" s="58"/>
      <c r="IL178" s="58"/>
      <c r="IM178" s="58"/>
      <c r="IN178" s="58"/>
      <c r="IO178" s="58"/>
      <c r="IP178" s="58"/>
      <c r="IQ178" s="58"/>
      <c r="IR178" s="58"/>
      <c r="IS178" s="58"/>
      <c r="IT178" s="58"/>
      <c r="IU178" s="58"/>
      <c r="IV178" s="58"/>
      <c r="IW178" s="58"/>
      <c r="IX178" s="58"/>
      <c r="IY178" s="58"/>
      <c r="IZ178" s="58"/>
      <c r="JA178" s="58"/>
      <c r="JB178" s="58"/>
      <c r="JC178" s="58"/>
      <c r="JD178" s="58"/>
      <c r="JE178" s="58"/>
      <c r="JF178" s="58"/>
      <c r="JG178" s="58"/>
      <c r="JH178" s="58"/>
      <c r="JI178" s="58"/>
      <c r="JJ178" s="58"/>
      <c r="JK178" s="58"/>
      <c r="JL178" s="58"/>
      <c r="JM178" s="58"/>
      <c r="JN178" s="58"/>
      <c r="JO178" s="58"/>
      <c r="JP178" s="58"/>
      <c r="JQ178" s="58"/>
      <c r="JR178" s="58"/>
      <c r="JS178" s="58"/>
      <c r="JT178" s="58"/>
      <c r="JU178" s="58"/>
      <c r="JV178" s="58"/>
      <c r="JW178" s="58"/>
      <c r="JX178" s="58"/>
      <c r="JY178" s="58"/>
      <c r="JZ178" s="58"/>
      <c r="KA178" s="58"/>
      <c r="KB178" s="58"/>
      <c r="KC178" s="58"/>
      <c r="KD178" s="58"/>
      <c r="KE178" s="58"/>
      <c r="KF178" s="58"/>
      <c r="KG178" s="58"/>
      <c r="KH178" s="58"/>
      <c r="KI178" s="58"/>
      <c r="KJ178" s="58"/>
      <c r="KK178" s="58"/>
      <c r="KL178" s="58"/>
      <c r="KM178" s="58"/>
      <c r="KN178" s="58"/>
      <c r="KO178" s="58"/>
      <c r="KP178" s="58"/>
      <c r="KQ178" s="58"/>
      <c r="KR178" s="58"/>
    </row>
    <row r="179" spans="1:304" x14ac:dyDescent="0.2">
      <c r="A179" s="143" t="s">
        <v>193</v>
      </c>
      <c r="B179" s="144" t="s">
        <v>290</v>
      </c>
      <c r="C179" s="119">
        <v>55</v>
      </c>
      <c r="D179" s="120" t="s">
        <v>7</v>
      </c>
      <c r="E179" s="146">
        <v>1360</v>
      </c>
      <c r="F179" s="147">
        <f t="shared" si="44"/>
        <v>74800</v>
      </c>
      <c r="G179" s="239"/>
      <c r="H179" s="286">
        <v>47193.333333333336</v>
      </c>
      <c r="I179" s="262">
        <v>66000</v>
      </c>
      <c r="J179" s="287">
        <v>181500</v>
      </c>
      <c r="K179" s="176">
        <v>1500</v>
      </c>
      <c r="L179" s="157">
        <v>82500</v>
      </c>
      <c r="M179" s="184">
        <v>1430</v>
      </c>
      <c r="N179" s="157">
        <v>78650</v>
      </c>
      <c r="O179" s="184">
        <v>1400</v>
      </c>
      <c r="P179" s="157">
        <v>77000</v>
      </c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8"/>
      <c r="HL179" s="58"/>
      <c r="HM179" s="58"/>
      <c r="HN179" s="58"/>
      <c r="HO179" s="58"/>
      <c r="HP179" s="58"/>
      <c r="HQ179" s="58"/>
      <c r="HR179" s="58"/>
      <c r="HS179" s="58"/>
      <c r="HT179" s="58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8"/>
      <c r="II179" s="58"/>
      <c r="IJ179" s="58"/>
      <c r="IK179" s="58"/>
      <c r="IL179" s="58"/>
      <c r="IM179" s="58"/>
      <c r="IN179" s="58"/>
      <c r="IO179" s="58"/>
      <c r="IP179" s="58"/>
      <c r="IQ179" s="58"/>
      <c r="IR179" s="58"/>
      <c r="IS179" s="58"/>
      <c r="IT179" s="58"/>
      <c r="IU179" s="58"/>
      <c r="IV179" s="58"/>
      <c r="IW179" s="58"/>
      <c r="IX179" s="58"/>
      <c r="IY179" s="58"/>
      <c r="IZ179" s="58"/>
      <c r="JA179" s="58"/>
      <c r="JB179" s="58"/>
      <c r="JC179" s="58"/>
      <c r="JD179" s="58"/>
      <c r="JE179" s="58"/>
      <c r="JF179" s="58"/>
      <c r="JG179" s="58"/>
      <c r="JH179" s="58"/>
      <c r="JI179" s="58"/>
      <c r="JJ179" s="58"/>
      <c r="JK179" s="58"/>
      <c r="JL179" s="58"/>
      <c r="JM179" s="58"/>
      <c r="JN179" s="58"/>
      <c r="JO179" s="58"/>
      <c r="JP179" s="58"/>
      <c r="JQ179" s="58"/>
      <c r="JR179" s="58"/>
      <c r="JS179" s="58"/>
      <c r="JT179" s="58"/>
      <c r="JU179" s="58"/>
      <c r="JV179" s="58"/>
      <c r="JW179" s="58"/>
      <c r="JX179" s="58"/>
      <c r="JY179" s="58"/>
      <c r="JZ179" s="58"/>
      <c r="KA179" s="58"/>
      <c r="KB179" s="58"/>
      <c r="KC179" s="58"/>
      <c r="KD179" s="58"/>
      <c r="KE179" s="58"/>
      <c r="KF179" s="58"/>
      <c r="KG179" s="58"/>
      <c r="KH179" s="58"/>
      <c r="KI179" s="58"/>
      <c r="KJ179" s="58"/>
      <c r="KK179" s="58"/>
      <c r="KL179" s="58"/>
      <c r="KM179" s="58"/>
      <c r="KN179" s="58"/>
      <c r="KO179" s="58"/>
      <c r="KP179" s="58"/>
      <c r="KQ179" s="58"/>
      <c r="KR179" s="58"/>
    </row>
    <row r="180" spans="1:304" x14ac:dyDescent="0.2">
      <c r="A180" s="143" t="s">
        <v>194</v>
      </c>
      <c r="B180" s="144" t="s">
        <v>291</v>
      </c>
      <c r="C180" s="119">
        <v>3</v>
      </c>
      <c r="D180" s="120" t="s">
        <v>7</v>
      </c>
      <c r="E180" s="146">
        <v>1360</v>
      </c>
      <c r="F180" s="147">
        <f t="shared" si="44"/>
        <v>4080</v>
      </c>
      <c r="G180" s="239"/>
      <c r="H180" s="286">
        <v>3254.2222222222222</v>
      </c>
      <c r="I180" s="262">
        <v>900</v>
      </c>
      <c r="J180" s="287">
        <v>6300</v>
      </c>
      <c r="K180" s="176">
        <v>1700</v>
      </c>
      <c r="L180" s="157">
        <v>5100</v>
      </c>
      <c r="M180" s="184">
        <v>1544</v>
      </c>
      <c r="N180" s="157">
        <v>4632</v>
      </c>
      <c r="O180" s="184">
        <v>2000</v>
      </c>
      <c r="P180" s="157">
        <v>6000</v>
      </c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8"/>
      <c r="HL180" s="58"/>
      <c r="HM180" s="58"/>
      <c r="HN180" s="58"/>
      <c r="HO180" s="58"/>
      <c r="HP180" s="58"/>
      <c r="HQ180" s="58"/>
      <c r="HR180" s="58"/>
      <c r="HS180" s="58"/>
      <c r="HT180" s="58"/>
      <c r="HU180" s="58"/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8"/>
      <c r="II180" s="58"/>
      <c r="IJ180" s="58"/>
      <c r="IK180" s="58"/>
      <c r="IL180" s="58"/>
      <c r="IM180" s="58"/>
      <c r="IN180" s="58"/>
      <c r="IO180" s="58"/>
      <c r="IP180" s="58"/>
      <c r="IQ180" s="58"/>
      <c r="IR180" s="58"/>
      <c r="IS180" s="58"/>
      <c r="IT180" s="58"/>
      <c r="IU180" s="58"/>
      <c r="IV180" s="58"/>
      <c r="IW180" s="58"/>
      <c r="IX180" s="58"/>
      <c r="IY180" s="58"/>
      <c r="IZ180" s="58"/>
      <c r="JA180" s="58"/>
      <c r="JB180" s="58"/>
      <c r="JC180" s="58"/>
      <c r="JD180" s="58"/>
      <c r="JE180" s="58"/>
      <c r="JF180" s="58"/>
      <c r="JG180" s="58"/>
      <c r="JH180" s="58"/>
      <c r="JI180" s="58"/>
      <c r="JJ180" s="58"/>
      <c r="JK180" s="58"/>
      <c r="JL180" s="58"/>
      <c r="JM180" s="58"/>
      <c r="JN180" s="58"/>
      <c r="JO180" s="58"/>
      <c r="JP180" s="58"/>
      <c r="JQ180" s="58"/>
      <c r="JR180" s="58"/>
      <c r="JS180" s="58"/>
      <c r="JT180" s="58"/>
      <c r="JU180" s="58"/>
      <c r="JV180" s="58"/>
      <c r="JW180" s="58"/>
      <c r="JX180" s="58"/>
      <c r="JY180" s="58"/>
      <c r="JZ180" s="58"/>
      <c r="KA180" s="58"/>
      <c r="KB180" s="58"/>
      <c r="KC180" s="58"/>
      <c r="KD180" s="58"/>
      <c r="KE180" s="58"/>
      <c r="KF180" s="58"/>
      <c r="KG180" s="58"/>
      <c r="KH180" s="58"/>
      <c r="KI180" s="58"/>
      <c r="KJ180" s="58"/>
      <c r="KK180" s="58"/>
      <c r="KL180" s="58"/>
      <c r="KM180" s="58"/>
      <c r="KN180" s="58"/>
      <c r="KO180" s="58"/>
      <c r="KP180" s="58"/>
      <c r="KQ180" s="58"/>
      <c r="KR180" s="58"/>
    </row>
    <row r="181" spans="1:304" x14ac:dyDescent="0.2">
      <c r="A181" s="143" t="s">
        <v>195</v>
      </c>
      <c r="B181" s="144" t="s">
        <v>292</v>
      </c>
      <c r="C181" s="119">
        <v>12</v>
      </c>
      <c r="D181" s="120" t="s">
        <v>7</v>
      </c>
      <c r="E181" s="146">
        <v>1360</v>
      </c>
      <c r="F181" s="147">
        <f t="shared" si="44"/>
        <v>16320</v>
      </c>
      <c r="G181" s="239"/>
      <c r="H181" s="286">
        <v>15550.833333333334</v>
      </c>
      <c r="I181" s="262">
        <v>12060</v>
      </c>
      <c r="J181" s="287">
        <v>48000</v>
      </c>
      <c r="K181" s="176">
        <v>3350</v>
      </c>
      <c r="L181" s="157">
        <v>40200</v>
      </c>
      <c r="M181" s="184">
        <v>1005</v>
      </c>
      <c r="N181" s="157">
        <v>12060</v>
      </c>
      <c r="O181" s="184">
        <v>2000</v>
      </c>
      <c r="P181" s="157">
        <v>24000</v>
      </c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8"/>
      <c r="HU181" s="58"/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8"/>
      <c r="II181" s="58"/>
      <c r="IJ181" s="58"/>
      <c r="IK181" s="58"/>
      <c r="IL181" s="58"/>
      <c r="IM181" s="58"/>
      <c r="IN181" s="58"/>
      <c r="IO181" s="58"/>
      <c r="IP181" s="58"/>
      <c r="IQ181" s="58"/>
      <c r="IR181" s="58"/>
      <c r="IS181" s="58"/>
      <c r="IT181" s="58"/>
      <c r="IU181" s="58"/>
      <c r="IV181" s="58"/>
      <c r="IW181" s="58"/>
      <c r="IX181" s="58"/>
      <c r="IY181" s="58"/>
      <c r="IZ181" s="58"/>
      <c r="JA181" s="58"/>
      <c r="JB181" s="58"/>
      <c r="JC181" s="58"/>
      <c r="JD181" s="58"/>
      <c r="JE181" s="58"/>
      <c r="JF181" s="58"/>
      <c r="JG181" s="58"/>
      <c r="JH181" s="58"/>
      <c r="JI181" s="58"/>
      <c r="JJ181" s="58"/>
      <c r="JK181" s="58"/>
      <c r="JL181" s="58"/>
      <c r="JM181" s="58"/>
      <c r="JN181" s="58"/>
      <c r="JO181" s="58"/>
      <c r="JP181" s="58"/>
      <c r="JQ181" s="58"/>
      <c r="JR181" s="58"/>
      <c r="JS181" s="58"/>
      <c r="JT181" s="58"/>
      <c r="JU181" s="58"/>
      <c r="JV181" s="58"/>
      <c r="JW181" s="58"/>
      <c r="JX181" s="58"/>
      <c r="JY181" s="58"/>
      <c r="JZ181" s="58"/>
      <c r="KA181" s="58"/>
      <c r="KB181" s="58"/>
      <c r="KC181" s="58"/>
      <c r="KD181" s="58"/>
      <c r="KE181" s="58"/>
      <c r="KF181" s="58"/>
      <c r="KG181" s="58"/>
      <c r="KH181" s="58"/>
      <c r="KI181" s="58"/>
      <c r="KJ181" s="58"/>
      <c r="KK181" s="58"/>
      <c r="KL181" s="58"/>
      <c r="KM181" s="58"/>
      <c r="KN181" s="58"/>
      <c r="KO181" s="58"/>
      <c r="KP181" s="58"/>
      <c r="KQ181" s="58"/>
      <c r="KR181" s="58"/>
    </row>
    <row r="182" spans="1:304" ht="12.75" customHeight="1" x14ac:dyDescent="0.2">
      <c r="A182" s="143" t="s">
        <v>196</v>
      </c>
      <c r="B182" s="144" t="s">
        <v>293</v>
      </c>
      <c r="C182" s="119">
        <v>1</v>
      </c>
      <c r="D182" s="120" t="s">
        <v>8</v>
      </c>
      <c r="E182" s="146">
        <v>15000</v>
      </c>
      <c r="F182" s="147">
        <f t="shared" si="44"/>
        <v>15000</v>
      </c>
      <c r="G182" s="254"/>
      <c r="H182" s="286">
        <v>6406.666666666667</v>
      </c>
      <c r="I182" s="262">
        <v>2160</v>
      </c>
      <c r="J182" s="287">
        <v>15000</v>
      </c>
      <c r="K182" s="176">
        <v>7500</v>
      </c>
      <c r="L182" s="157">
        <v>7500</v>
      </c>
      <c r="M182" s="294">
        <v>2160</v>
      </c>
      <c r="N182" s="157">
        <v>2160</v>
      </c>
      <c r="O182" s="184">
        <v>15000</v>
      </c>
      <c r="P182" s="157">
        <v>15000</v>
      </c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8"/>
      <c r="HL182" s="58"/>
      <c r="HM182" s="58"/>
      <c r="HN182" s="58"/>
      <c r="HO182" s="58"/>
      <c r="HP182" s="58"/>
      <c r="HQ182" s="58"/>
      <c r="HR182" s="58"/>
      <c r="HS182" s="58"/>
      <c r="HT182" s="58"/>
      <c r="HU182" s="58"/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8"/>
      <c r="II182" s="58"/>
      <c r="IJ182" s="58"/>
      <c r="IK182" s="58"/>
      <c r="IL182" s="58"/>
      <c r="IM182" s="58"/>
      <c r="IN182" s="58"/>
      <c r="IO182" s="58"/>
      <c r="IP182" s="58"/>
      <c r="IQ182" s="58"/>
      <c r="IR182" s="58"/>
      <c r="IS182" s="58"/>
      <c r="IT182" s="58"/>
      <c r="IU182" s="58"/>
      <c r="IV182" s="58"/>
      <c r="IW182" s="58"/>
      <c r="IX182" s="58"/>
      <c r="IY182" s="58"/>
      <c r="IZ182" s="58"/>
      <c r="JA182" s="58"/>
      <c r="JB182" s="58"/>
      <c r="JC182" s="58"/>
      <c r="JD182" s="58"/>
      <c r="JE182" s="58"/>
      <c r="JF182" s="58"/>
      <c r="JG182" s="58"/>
      <c r="JH182" s="58"/>
      <c r="JI182" s="58"/>
      <c r="JJ182" s="58"/>
      <c r="JK182" s="58"/>
      <c r="JL182" s="58"/>
      <c r="JM182" s="58"/>
      <c r="JN182" s="58"/>
      <c r="JO182" s="58"/>
      <c r="JP182" s="58"/>
      <c r="JQ182" s="58"/>
      <c r="JR182" s="58"/>
      <c r="JS182" s="58"/>
      <c r="JT182" s="58"/>
      <c r="JU182" s="58"/>
      <c r="JV182" s="58"/>
      <c r="JW182" s="58"/>
      <c r="JX182" s="58"/>
      <c r="JY182" s="58"/>
      <c r="JZ182" s="58"/>
      <c r="KA182" s="58"/>
      <c r="KB182" s="58"/>
      <c r="KC182" s="58"/>
      <c r="KD182" s="58"/>
      <c r="KE182" s="58"/>
      <c r="KF182" s="58"/>
      <c r="KG182" s="58"/>
      <c r="KH182" s="58"/>
      <c r="KI182" s="58"/>
      <c r="KJ182" s="58"/>
      <c r="KK182" s="58"/>
      <c r="KL182" s="58"/>
      <c r="KM182" s="58"/>
      <c r="KN182" s="58"/>
      <c r="KO182" s="58"/>
      <c r="KP182" s="58"/>
      <c r="KQ182" s="58"/>
      <c r="KR182" s="58"/>
    </row>
    <row r="183" spans="1:304" ht="12.75" customHeight="1" x14ac:dyDescent="0.2">
      <c r="A183" s="134" t="s">
        <v>198</v>
      </c>
      <c r="B183" s="32" t="s">
        <v>295</v>
      </c>
      <c r="C183" s="65">
        <v>24</v>
      </c>
      <c r="D183" s="64" t="s">
        <v>7</v>
      </c>
      <c r="E183" s="81">
        <v>1360</v>
      </c>
      <c r="F183" s="79">
        <f>C183*E183</f>
        <v>32640</v>
      </c>
      <c r="G183" s="254"/>
      <c r="H183" s="286">
        <v>18623.611111111109</v>
      </c>
      <c r="I183" s="262">
        <v>24000</v>
      </c>
      <c r="J183" s="287">
        <v>62400</v>
      </c>
      <c r="K183" s="176">
        <v>1300</v>
      </c>
      <c r="L183" s="157">
        <v>31200</v>
      </c>
      <c r="M183" s="184">
        <v>1005</v>
      </c>
      <c r="N183" s="157">
        <v>24120</v>
      </c>
      <c r="O183" s="184">
        <v>1200</v>
      </c>
      <c r="P183" s="157">
        <v>28800</v>
      </c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8"/>
      <c r="HQ183" s="58"/>
      <c r="HR183" s="58"/>
      <c r="HS183" s="58"/>
      <c r="HT183" s="58"/>
      <c r="HU183" s="58"/>
      <c r="HV183" s="58"/>
      <c r="HW183" s="58"/>
      <c r="HX183" s="58"/>
      <c r="HY183" s="58"/>
      <c r="HZ183" s="58"/>
      <c r="IA183" s="58"/>
      <c r="IB183" s="58"/>
      <c r="IC183" s="58"/>
      <c r="ID183" s="58"/>
      <c r="IE183" s="58"/>
      <c r="IF183" s="58"/>
      <c r="IG183" s="58"/>
      <c r="IH183" s="58"/>
      <c r="II183" s="58"/>
      <c r="IJ183" s="58"/>
      <c r="IK183" s="58"/>
      <c r="IL183" s="58"/>
      <c r="IM183" s="58"/>
      <c r="IN183" s="58"/>
      <c r="IO183" s="58"/>
      <c r="IP183" s="58"/>
      <c r="IQ183" s="58"/>
      <c r="IR183" s="58"/>
      <c r="IS183" s="58"/>
      <c r="IT183" s="58"/>
      <c r="IU183" s="58"/>
      <c r="IV183" s="58"/>
      <c r="IW183" s="58"/>
      <c r="IX183" s="58"/>
      <c r="IY183" s="58"/>
      <c r="IZ183" s="58"/>
      <c r="JA183" s="58"/>
      <c r="JB183" s="58"/>
      <c r="JC183" s="58"/>
      <c r="JD183" s="58"/>
      <c r="JE183" s="58"/>
      <c r="JF183" s="58"/>
      <c r="JG183" s="58"/>
      <c r="JH183" s="58"/>
      <c r="JI183" s="58"/>
      <c r="JJ183" s="58"/>
      <c r="JK183" s="58"/>
      <c r="JL183" s="58"/>
      <c r="JM183" s="58"/>
      <c r="JN183" s="58"/>
      <c r="JO183" s="58"/>
      <c r="JP183" s="58"/>
      <c r="JQ183" s="58"/>
      <c r="JR183" s="58"/>
      <c r="JS183" s="58"/>
      <c r="JT183" s="58"/>
      <c r="JU183" s="58"/>
      <c r="JV183" s="58"/>
      <c r="JW183" s="58"/>
      <c r="JX183" s="58"/>
      <c r="JY183" s="58"/>
      <c r="JZ183" s="58"/>
      <c r="KA183" s="58"/>
      <c r="KB183" s="58"/>
      <c r="KC183" s="58"/>
      <c r="KD183" s="58"/>
      <c r="KE183" s="58"/>
      <c r="KF183" s="58"/>
      <c r="KG183" s="58"/>
      <c r="KH183" s="58"/>
      <c r="KI183" s="58"/>
      <c r="KJ183" s="58"/>
      <c r="KK183" s="58"/>
      <c r="KL183" s="58"/>
      <c r="KM183" s="58"/>
      <c r="KN183" s="58"/>
      <c r="KO183" s="58"/>
      <c r="KP183" s="58"/>
      <c r="KQ183" s="58"/>
      <c r="KR183" s="58"/>
    </row>
    <row r="184" spans="1:304" customFormat="1" x14ac:dyDescent="0.2">
      <c r="A184" s="134" t="s">
        <v>199</v>
      </c>
      <c r="B184" s="32" t="s">
        <v>330</v>
      </c>
      <c r="C184" s="65">
        <v>9</v>
      </c>
      <c r="D184" s="64" t="s">
        <v>7</v>
      </c>
      <c r="E184" s="81">
        <v>1360</v>
      </c>
      <c r="F184" s="79">
        <f t="shared" ref="F184:F186" si="45">C184*E184</f>
        <v>12240</v>
      </c>
      <c r="G184" s="241"/>
      <c r="H184" s="286">
        <v>7225</v>
      </c>
      <c r="I184" s="262">
        <v>8100</v>
      </c>
      <c r="J184" s="287">
        <v>23850</v>
      </c>
      <c r="K184" s="176">
        <v>1350</v>
      </c>
      <c r="L184" s="157">
        <v>12150</v>
      </c>
      <c r="M184" s="184">
        <v>1005</v>
      </c>
      <c r="N184" s="157">
        <v>9045</v>
      </c>
      <c r="O184" s="184">
        <v>1300</v>
      </c>
      <c r="P184" s="157">
        <v>11700</v>
      </c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  <c r="IV184" s="45"/>
      <c r="IW184" s="45"/>
      <c r="IX184" s="45"/>
      <c r="IY184" s="45"/>
      <c r="IZ184" s="45"/>
      <c r="JA184" s="45"/>
      <c r="JB184" s="45"/>
      <c r="JC184" s="45"/>
      <c r="JD184" s="45"/>
      <c r="JE184" s="45"/>
      <c r="JF184" s="45"/>
      <c r="JG184" s="45"/>
      <c r="JH184" s="45"/>
      <c r="JI184" s="45"/>
      <c r="JJ184" s="45"/>
      <c r="JK184" s="45"/>
      <c r="JL184" s="45"/>
      <c r="JM184" s="45"/>
      <c r="JN184" s="45"/>
      <c r="JO184" s="45"/>
      <c r="JP184" s="45"/>
      <c r="JQ184" s="45"/>
      <c r="JR184" s="45"/>
      <c r="JS184" s="45"/>
      <c r="JT184" s="45"/>
      <c r="JU184" s="45"/>
      <c r="JV184" s="45"/>
      <c r="JW184" s="45"/>
      <c r="JX184" s="45"/>
      <c r="JY184" s="45"/>
      <c r="JZ184" s="45"/>
      <c r="KA184" s="45"/>
      <c r="KB184" s="45"/>
      <c r="KC184" s="45"/>
      <c r="KD184" s="45"/>
      <c r="KE184" s="45"/>
      <c r="KF184" s="45"/>
      <c r="KG184" s="45"/>
      <c r="KH184" s="45"/>
      <c r="KI184" s="45"/>
      <c r="KJ184" s="45"/>
      <c r="KK184" s="45"/>
      <c r="KL184" s="45"/>
      <c r="KM184" s="45"/>
      <c r="KN184" s="45"/>
      <c r="KO184" s="45"/>
      <c r="KP184" s="45"/>
      <c r="KQ184" s="45"/>
      <c r="KR184" s="45"/>
    </row>
    <row r="185" spans="1:304" customFormat="1" x14ac:dyDescent="0.2">
      <c r="A185" s="134" t="s">
        <v>200</v>
      </c>
      <c r="B185" s="32" t="s">
        <v>327</v>
      </c>
      <c r="C185" s="65">
        <v>8</v>
      </c>
      <c r="D185" s="64" t="s">
        <v>7</v>
      </c>
      <c r="E185" s="81">
        <v>1360</v>
      </c>
      <c r="F185" s="79">
        <f t="shared" si="45"/>
        <v>10880</v>
      </c>
      <c r="G185" s="241"/>
      <c r="H185" s="286">
        <v>6581.625</v>
      </c>
      <c r="I185" s="262">
        <v>7200</v>
      </c>
      <c r="J185" s="287">
        <v>19200</v>
      </c>
      <c r="K185" s="176">
        <v>1450</v>
      </c>
      <c r="L185" s="157">
        <v>11600</v>
      </c>
      <c r="M185" s="184">
        <v>1005.25</v>
      </c>
      <c r="N185" s="157">
        <v>8042</v>
      </c>
      <c r="O185" s="184">
        <v>1400</v>
      </c>
      <c r="P185" s="157">
        <v>11200</v>
      </c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  <c r="IV185" s="45"/>
      <c r="IW185" s="45"/>
      <c r="IX185" s="45"/>
      <c r="IY185" s="45"/>
      <c r="IZ185" s="45"/>
      <c r="JA185" s="45"/>
      <c r="JB185" s="45"/>
      <c r="JC185" s="45"/>
      <c r="JD185" s="45"/>
      <c r="JE185" s="45"/>
      <c r="JF185" s="45"/>
      <c r="JG185" s="45"/>
      <c r="JH185" s="45"/>
      <c r="JI185" s="45"/>
      <c r="JJ185" s="45"/>
      <c r="JK185" s="45"/>
      <c r="JL185" s="45"/>
      <c r="JM185" s="45"/>
      <c r="JN185" s="45"/>
      <c r="JO185" s="45"/>
      <c r="JP185" s="45"/>
      <c r="JQ185" s="45"/>
      <c r="JR185" s="45"/>
      <c r="JS185" s="45"/>
      <c r="JT185" s="45"/>
      <c r="JU185" s="45"/>
      <c r="JV185" s="45"/>
      <c r="JW185" s="45"/>
      <c r="JX185" s="45"/>
      <c r="JY185" s="45"/>
      <c r="JZ185" s="45"/>
      <c r="KA185" s="45"/>
      <c r="KB185" s="45"/>
      <c r="KC185" s="45"/>
      <c r="KD185" s="45"/>
      <c r="KE185" s="45"/>
      <c r="KF185" s="45"/>
      <c r="KG185" s="45"/>
      <c r="KH185" s="45"/>
      <c r="KI185" s="45"/>
      <c r="KJ185" s="45"/>
      <c r="KK185" s="45"/>
      <c r="KL185" s="45"/>
      <c r="KM185" s="45"/>
      <c r="KN185" s="45"/>
      <c r="KO185" s="45"/>
      <c r="KP185" s="45"/>
      <c r="KQ185" s="45"/>
      <c r="KR185" s="45"/>
    </row>
    <row r="186" spans="1:304" customFormat="1" x14ac:dyDescent="0.2">
      <c r="A186" s="134" t="s">
        <v>201</v>
      </c>
      <c r="B186" s="32" t="s">
        <v>294</v>
      </c>
      <c r="C186" s="65">
        <v>54</v>
      </c>
      <c r="D186" s="64" t="s">
        <v>4</v>
      </c>
      <c r="E186" s="81">
        <v>45</v>
      </c>
      <c r="F186" s="79">
        <f t="shared" si="45"/>
        <v>2430</v>
      </c>
      <c r="G186" s="241"/>
      <c r="H186" s="286">
        <v>2131.2777777777778</v>
      </c>
      <c r="I186" s="262">
        <v>648</v>
      </c>
      <c r="J186" s="287">
        <v>6480</v>
      </c>
      <c r="K186" s="176">
        <v>45</v>
      </c>
      <c r="L186" s="157">
        <v>2430</v>
      </c>
      <c r="M186" s="184">
        <v>108</v>
      </c>
      <c r="N186" s="157">
        <v>5832</v>
      </c>
      <c r="O186" s="184">
        <v>100</v>
      </c>
      <c r="P186" s="157">
        <v>5400</v>
      </c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  <c r="IV186" s="45"/>
      <c r="IW186" s="45"/>
      <c r="IX186" s="45"/>
      <c r="IY186" s="45"/>
      <c r="IZ186" s="45"/>
      <c r="JA186" s="45"/>
      <c r="JB186" s="45"/>
      <c r="JC186" s="45"/>
      <c r="JD186" s="45"/>
      <c r="JE186" s="45"/>
      <c r="JF186" s="45"/>
      <c r="JG186" s="45"/>
      <c r="JH186" s="45"/>
      <c r="JI186" s="45"/>
      <c r="JJ186" s="45"/>
      <c r="JK186" s="45"/>
      <c r="JL186" s="45"/>
      <c r="JM186" s="45"/>
      <c r="JN186" s="45"/>
      <c r="JO186" s="45"/>
      <c r="JP186" s="45"/>
      <c r="JQ186" s="45"/>
      <c r="JR186" s="45"/>
      <c r="JS186" s="45"/>
      <c r="JT186" s="45"/>
      <c r="JU186" s="45"/>
      <c r="JV186" s="45"/>
      <c r="JW186" s="45"/>
      <c r="JX186" s="45"/>
      <c r="JY186" s="45"/>
      <c r="JZ186" s="45"/>
      <c r="KA186" s="45"/>
      <c r="KB186" s="45"/>
      <c r="KC186" s="45"/>
      <c r="KD186" s="45"/>
      <c r="KE186" s="45"/>
      <c r="KF186" s="45"/>
      <c r="KG186" s="45"/>
      <c r="KH186" s="45"/>
      <c r="KI186" s="45"/>
      <c r="KJ186" s="45"/>
      <c r="KK186" s="45"/>
      <c r="KL186" s="45"/>
      <c r="KM186" s="45"/>
      <c r="KN186" s="45"/>
      <c r="KO186" s="45"/>
      <c r="KP186" s="45"/>
      <c r="KQ186" s="45"/>
      <c r="KR186" s="45"/>
    </row>
    <row r="187" spans="1:304" x14ac:dyDescent="0.2">
      <c r="A187" s="134"/>
      <c r="B187" s="55" t="s">
        <v>202</v>
      </c>
      <c r="C187" s="65"/>
      <c r="D187" s="64"/>
      <c r="E187" s="81"/>
      <c r="F187" s="79"/>
      <c r="G187" s="237">
        <f>SUM(F177:F186)</f>
        <v>644390</v>
      </c>
      <c r="H187" s="286">
        <v>705551</v>
      </c>
      <c r="I187" s="262">
        <v>461500</v>
      </c>
      <c r="J187" s="287">
        <v>1162140</v>
      </c>
      <c r="K187" s="290"/>
      <c r="L187" s="159">
        <f t="shared" ref="L187" si="46">SUM(L177:L186)</f>
        <v>762680</v>
      </c>
      <c r="M187" s="290"/>
      <c r="N187" s="159">
        <v>624301</v>
      </c>
      <c r="O187" s="290"/>
      <c r="P187" s="159">
        <f t="shared" ref="P187" si="47">SUM(P177:P186)</f>
        <v>634100</v>
      </c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  <c r="GA187" s="58"/>
      <c r="GB187" s="58"/>
      <c r="GC187" s="58"/>
      <c r="GD187" s="58"/>
      <c r="GE187" s="58"/>
      <c r="GF187" s="58"/>
      <c r="GG187" s="58"/>
      <c r="GH187" s="58"/>
      <c r="GI187" s="58"/>
      <c r="GJ187" s="58"/>
      <c r="GK187" s="58"/>
      <c r="GL187" s="58"/>
      <c r="GM187" s="58"/>
      <c r="GN187" s="58"/>
      <c r="GO187" s="58"/>
      <c r="GP187" s="58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  <c r="HH187" s="58"/>
      <c r="HI187" s="58"/>
      <c r="HJ187" s="58"/>
      <c r="HK187" s="58"/>
      <c r="HL187" s="58"/>
      <c r="HM187" s="58"/>
      <c r="HN187" s="58"/>
      <c r="HO187" s="58"/>
      <c r="HP187" s="58"/>
      <c r="HQ187" s="58"/>
      <c r="HR187" s="58"/>
      <c r="HS187" s="58"/>
      <c r="HT187" s="58"/>
      <c r="HU187" s="58"/>
      <c r="HV187" s="58"/>
      <c r="HW187" s="58"/>
      <c r="HX187" s="58"/>
      <c r="HY187" s="58"/>
      <c r="HZ187" s="58"/>
      <c r="IA187" s="58"/>
      <c r="IB187" s="58"/>
      <c r="IC187" s="58"/>
      <c r="ID187" s="58"/>
      <c r="IE187" s="58"/>
      <c r="IF187" s="58"/>
      <c r="IG187" s="58"/>
      <c r="IH187" s="58"/>
      <c r="II187" s="58"/>
      <c r="IJ187" s="58"/>
      <c r="IK187" s="58"/>
      <c r="IL187" s="58"/>
      <c r="IM187" s="58"/>
      <c r="IN187" s="58"/>
      <c r="IO187" s="58"/>
      <c r="IP187" s="58"/>
      <c r="IQ187" s="58"/>
      <c r="IR187" s="58"/>
      <c r="IS187" s="58"/>
      <c r="IT187" s="58"/>
      <c r="IU187" s="58"/>
      <c r="IV187" s="58"/>
      <c r="IW187" s="58"/>
      <c r="IX187" s="58"/>
      <c r="IY187" s="58"/>
      <c r="IZ187" s="58"/>
      <c r="JA187" s="58"/>
      <c r="JB187" s="58"/>
      <c r="JC187" s="58"/>
      <c r="JD187" s="58"/>
      <c r="JE187" s="58"/>
      <c r="JF187" s="58"/>
      <c r="JG187" s="58"/>
      <c r="JH187" s="58"/>
      <c r="JI187" s="58"/>
      <c r="JJ187" s="58"/>
      <c r="JK187" s="58"/>
      <c r="JL187" s="58"/>
      <c r="JM187" s="58"/>
      <c r="JN187" s="58"/>
      <c r="JO187" s="58"/>
      <c r="JP187" s="58"/>
      <c r="JQ187" s="58"/>
      <c r="JR187" s="58"/>
      <c r="JS187" s="58"/>
      <c r="JT187" s="58"/>
      <c r="JU187" s="58"/>
      <c r="JV187" s="58"/>
      <c r="JW187" s="58"/>
      <c r="JX187" s="58"/>
      <c r="JY187" s="58"/>
      <c r="JZ187" s="58"/>
      <c r="KA187" s="58"/>
      <c r="KB187" s="58"/>
      <c r="KC187" s="58"/>
      <c r="KD187" s="58"/>
      <c r="KE187" s="58"/>
      <c r="KF187" s="58"/>
      <c r="KG187" s="58"/>
      <c r="KH187" s="58"/>
      <c r="KI187" s="58"/>
      <c r="KJ187" s="58"/>
      <c r="KK187" s="58"/>
      <c r="KL187" s="58"/>
      <c r="KM187" s="58"/>
      <c r="KN187" s="58"/>
      <c r="KO187" s="58"/>
      <c r="KP187" s="58"/>
      <c r="KQ187" s="58"/>
      <c r="KR187" s="58"/>
    </row>
    <row r="188" spans="1:304" x14ac:dyDescent="0.2">
      <c r="A188" s="134"/>
      <c r="B188" s="55"/>
      <c r="C188" s="65"/>
      <c r="D188" s="64"/>
      <c r="E188" s="81"/>
      <c r="F188" s="79"/>
      <c r="G188" s="248"/>
      <c r="H188" s="286"/>
      <c r="I188" s="262"/>
      <c r="J188" s="287"/>
      <c r="K188" s="176"/>
      <c r="L188" s="157"/>
      <c r="M188" s="184"/>
      <c r="N188" s="157"/>
      <c r="O188" s="184"/>
      <c r="P188" s="157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58"/>
      <c r="IO188" s="58"/>
      <c r="IP188" s="58"/>
      <c r="IQ188" s="58"/>
      <c r="IR188" s="58"/>
      <c r="IS188" s="58"/>
      <c r="IT188" s="58"/>
      <c r="IU188" s="58"/>
      <c r="IV188" s="58"/>
      <c r="IW188" s="58"/>
      <c r="IX188" s="58"/>
      <c r="IY188" s="58"/>
      <c r="IZ188" s="58"/>
      <c r="JA188" s="58"/>
      <c r="JB188" s="58"/>
      <c r="JC188" s="58"/>
      <c r="JD188" s="58"/>
      <c r="JE188" s="58"/>
      <c r="JF188" s="58"/>
      <c r="JG188" s="58"/>
      <c r="JH188" s="58"/>
      <c r="JI188" s="58"/>
      <c r="JJ188" s="58"/>
      <c r="JK188" s="58"/>
      <c r="JL188" s="58"/>
      <c r="JM188" s="58"/>
      <c r="JN188" s="58"/>
      <c r="JO188" s="58"/>
      <c r="JP188" s="58"/>
      <c r="JQ188" s="58"/>
      <c r="JR188" s="58"/>
      <c r="JS188" s="58"/>
      <c r="JT188" s="58"/>
      <c r="JU188" s="58"/>
      <c r="JV188" s="58"/>
      <c r="JW188" s="58"/>
      <c r="JX188" s="58"/>
      <c r="JY188" s="58"/>
      <c r="JZ188" s="58"/>
      <c r="KA188" s="58"/>
      <c r="KB188" s="58"/>
      <c r="KC188" s="58"/>
      <c r="KD188" s="58"/>
      <c r="KE188" s="58"/>
      <c r="KF188" s="58"/>
      <c r="KG188" s="58"/>
      <c r="KH188" s="58"/>
      <c r="KI188" s="58"/>
      <c r="KJ188" s="58"/>
      <c r="KK188" s="58"/>
      <c r="KL188" s="58"/>
      <c r="KM188" s="58"/>
      <c r="KN188" s="58"/>
      <c r="KO188" s="58"/>
      <c r="KP188" s="58"/>
      <c r="KQ188" s="58"/>
      <c r="KR188" s="58"/>
    </row>
    <row r="189" spans="1:304" ht="13.5" thickBot="1" x14ac:dyDescent="0.25">
      <c r="A189" s="133" t="s">
        <v>187</v>
      </c>
      <c r="B189" s="39" t="s">
        <v>82</v>
      </c>
      <c r="C189" s="24"/>
      <c r="D189" s="24"/>
      <c r="E189" s="78"/>
      <c r="F189" s="78"/>
      <c r="G189" s="247"/>
      <c r="H189" s="286"/>
      <c r="I189" s="262"/>
      <c r="J189" s="287"/>
      <c r="K189" s="176"/>
      <c r="L189" s="157"/>
      <c r="M189" s="184"/>
      <c r="N189" s="157"/>
      <c r="O189" s="184"/>
      <c r="P189" s="157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8"/>
      <c r="IP189" s="58"/>
      <c r="IQ189" s="58"/>
      <c r="IR189" s="58"/>
      <c r="IS189" s="58"/>
      <c r="IT189" s="58"/>
      <c r="IU189" s="58"/>
      <c r="IV189" s="58"/>
      <c r="IW189" s="58"/>
      <c r="IX189" s="58"/>
      <c r="IY189" s="58"/>
      <c r="IZ189" s="58"/>
      <c r="JA189" s="58"/>
      <c r="JB189" s="58"/>
      <c r="JC189" s="58"/>
      <c r="JD189" s="58"/>
      <c r="JE189" s="58"/>
      <c r="JF189" s="58"/>
      <c r="JG189" s="58"/>
      <c r="JH189" s="58"/>
      <c r="JI189" s="58"/>
      <c r="JJ189" s="58"/>
      <c r="JK189" s="58"/>
      <c r="JL189" s="58"/>
      <c r="JM189" s="58"/>
      <c r="JN189" s="58"/>
      <c r="JO189" s="58"/>
      <c r="JP189" s="58"/>
      <c r="JQ189" s="58"/>
      <c r="JR189" s="58"/>
      <c r="JS189" s="58"/>
      <c r="JT189" s="58"/>
      <c r="JU189" s="58"/>
      <c r="JV189" s="58"/>
      <c r="JW189" s="58"/>
      <c r="JX189" s="58"/>
      <c r="JY189" s="58"/>
      <c r="JZ189" s="58"/>
      <c r="KA189" s="58"/>
      <c r="KB189" s="58"/>
      <c r="KC189" s="58"/>
      <c r="KD189" s="58"/>
      <c r="KE189" s="58"/>
      <c r="KF189" s="58"/>
      <c r="KG189" s="58"/>
      <c r="KH189" s="58"/>
      <c r="KI189" s="58"/>
      <c r="KJ189" s="58"/>
      <c r="KK189" s="58"/>
      <c r="KL189" s="58"/>
      <c r="KM189" s="58"/>
      <c r="KN189" s="58"/>
      <c r="KO189" s="58"/>
      <c r="KP189" s="58"/>
      <c r="KQ189" s="58"/>
      <c r="KR189" s="58"/>
    </row>
    <row r="190" spans="1:304" x14ac:dyDescent="0.2">
      <c r="A190" s="131" t="s">
        <v>137</v>
      </c>
      <c r="B190" s="32" t="s">
        <v>378</v>
      </c>
      <c r="C190" s="65">
        <v>5</v>
      </c>
      <c r="D190" s="64" t="s">
        <v>5</v>
      </c>
      <c r="E190" s="81">
        <v>2500</v>
      </c>
      <c r="F190" s="79">
        <f>C190*E190</f>
        <v>12500</v>
      </c>
      <c r="G190" s="248"/>
      <c r="H190" s="286">
        <v>13385.333333333334</v>
      </c>
      <c r="I190" s="262">
        <v>12500</v>
      </c>
      <c r="J190" s="287">
        <v>46530</v>
      </c>
      <c r="K190" s="176">
        <v>3750</v>
      </c>
      <c r="L190" s="157">
        <v>18750</v>
      </c>
      <c r="M190" s="294">
        <v>9306</v>
      </c>
      <c r="N190" s="157">
        <v>46530</v>
      </c>
      <c r="O190" s="184">
        <v>5000</v>
      </c>
      <c r="P190" s="157">
        <v>25000</v>
      </c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8"/>
      <c r="HL190" s="58"/>
      <c r="HM190" s="58"/>
      <c r="HN190" s="58"/>
      <c r="HO190" s="58"/>
      <c r="HP190" s="58"/>
      <c r="HQ190" s="58"/>
      <c r="HR190" s="58"/>
      <c r="HS190" s="58"/>
      <c r="HT190" s="58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8"/>
      <c r="IP190" s="58"/>
      <c r="IQ190" s="58"/>
      <c r="IR190" s="58"/>
      <c r="IS190" s="58"/>
      <c r="IT190" s="58"/>
      <c r="IU190" s="58"/>
      <c r="IV190" s="58"/>
      <c r="IW190" s="58"/>
      <c r="IX190" s="58"/>
      <c r="IY190" s="58"/>
      <c r="IZ190" s="58"/>
      <c r="JA190" s="58"/>
      <c r="JB190" s="58"/>
      <c r="JC190" s="58"/>
      <c r="JD190" s="58"/>
      <c r="JE190" s="58"/>
      <c r="JF190" s="58"/>
      <c r="JG190" s="58"/>
      <c r="JH190" s="58"/>
      <c r="JI190" s="58"/>
      <c r="JJ190" s="58"/>
      <c r="JK190" s="58"/>
      <c r="JL190" s="58"/>
      <c r="JM190" s="58"/>
      <c r="JN190" s="58"/>
      <c r="JO190" s="58"/>
      <c r="JP190" s="58"/>
      <c r="JQ190" s="58"/>
      <c r="JR190" s="58"/>
      <c r="JS190" s="58"/>
      <c r="JT190" s="58"/>
      <c r="JU190" s="58"/>
      <c r="JV190" s="58"/>
      <c r="JW190" s="58"/>
      <c r="JX190" s="58"/>
      <c r="JY190" s="58"/>
      <c r="JZ190" s="58"/>
      <c r="KA190" s="58"/>
      <c r="KB190" s="58"/>
      <c r="KC190" s="58"/>
      <c r="KD190" s="58"/>
      <c r="KE190" s="58"/>
      <c r="KF190" s="58"/>
      <c r="KG190" s="58"/>
      <c r="KH190" s="58"/>
      <c r="KI190" s="58"/>
      <c r="KJ190" s="58"/>
      <c r="KK190" s="58"/>
      <c r="KL190" s="58"/>
      <c r="KM190" s="58"/>
      <c r="KN190" s="58"/>
      <c r="KO190" s="58"/>
      <c r="KP190" s="58"/>
      <c r="KQ190" s="58"/>
      <c r="KR190" s="58"/>
    </row>
    <row r="191" spans="1:304" x14ac:dyDescent="0.2">
      <c r="A191" s="131" t="s">
        <v>138</v>
      </c>
      <c r="B191" s="117" t="s">
        <v>83</v>
      </c>
      <c r="C191" s="65">
        <v>8</v>
      </c>
      <c r="D191" s="64" t="s">
        <v>5</v>
      </c>
      <c r="E191" s="81">
        <v>500</v>
      </c>
      <c r="F191" s="79">
        <f t="shared" ref="F191:F193" si="48">C191*E191</f>
        <v>4000</v>
      </c>
      <c r="G191" s="241"/>
      <c r="H191" s="286">
        <v>4572.5</v>
      </c>
      <c r="I191" s="262">
        <v>2400</v>
      </c>
      <c r="J191" s="287">
        <v>12000</v>
      </c>
      <c r="K191" s="176">
        <v>650</v>
      </c>
      <c r="L191" s="157">
        <v>5200</v>
      </c>
      <c r="M191" s="294">
        <v>1345</v>
      </c>
      <c r="N191" s="157">
        <v>10760</v>
      </c>
      <c r="O191" s="184">
        <v>900</v>
      </c>
      <c r="P191" s="157">
        <v>7200</v>
      </c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8"/>
      <c r="HL191" s="58"/>
      <c r="HM191" s="58"/>
      <c r="HN191" s="58"/>
      <c r="HO191" s="58"/>
      <c r="HP191" s="58"/>
      <c r="HQ191" s="58"/>
      <c r="HR191" s="58"/>
      <c r="HS191" s="58"/>
      <c r="HT191" s="58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  <c r="IN191" s="58"/>
      <c r="IO191" s="58"/>
      <c r="IP191" s="58"/>
      <c r="IQ191" s="58"/>
      <c r="IR191" s="58"/>
      <c r="IS191" s="58"/>
      <c r="IT191" s="58"/>
      <c r="IU191" s="58"/>
      <c r="IV191" s="58"/>
      <c r="IW191" s="58"/>
      <c r="IX191" s="58"/>
      <c r="IY191" s="58"/>
      <c r="IZ191" s="58"/>
      <c r="JA191" s="58"/>
      <c r="JB191" s="58"/>
      <c r="JC191" s="58"/>
      <c r="JD191" s="58"/>
      <c r="JE191" s="58"/>
      <c r="JF191" s="58"/>
      <c r="JG191" s="58"/>
      <c r="JH191" s="58"/>
      <c r="JI191" s="58"/>
      <c r="JJ191" s="58"/>
      <c r="JK191" s="58"/>
      <c r="JL191" s="58"/>
      <c r="JM191" s="58"/>
      <c r="JN191" s="58"/>
      <c r="JO191" s="58"/>
      <c r="JP191" s="58"/>
      <c r="JQ191" s="58"/>
      <c r="JR191" s="58"/>
      <c r="JS191" s="58"/>
      <c r="JT191" s="58"/>
      <c r="JU191" s="58"/>
      <c r="JV191" s="58"/>
      <c r="JW191" s="58"/>
      <c r="JX191" s="58"/>
      <c r="JY191" s="58"/>
      <c r="JZ191" s="58"/>
      <c r="KA191" s="58"/>
      <c r="KB191" s="58"/>
      <c r="KC191" s="58"/>
      <c r="KD191" s="58"/>
      <c r="KE191" s="58"/>
      <c r="KF191" s="58"/>
      <c r="KG191" s="58"/>
      <c r="KH191" s="58"/>
      <c r="KI191" s="58"/>
      <c r="KJ191" s="58"/>
      <c r="KK191" s="58"/>
      <c r="KL191" s="58"/>
      <c r="KM191" s="58"/>
      <c r="KN191" s="58"/>
      <c r="KO191" s="58"/>
      <c r="KP191" s="58"/>
      <c r="KQ191" s="58"/>
      <c r="KR191" s="58"/>
    </row>
    <row r="192" spans="1:304" x14ac:dyDescent="0.2">
      <c r="A192" s="131" t="s">
        <v>139</v>
      </c>
      <c r="B192" s="117" t="s">
        <v>407</v>
      </c>
      <c r="C192" s="5">
        <v>849</v>
      </c>
      <c r="D192" s="27" t="s">
        <v>164</v>
      </c>
      <c r="E192" s="81"/>
      <c r="F192" s="79">
        <f t="shared" si="48"/>
        <v>0</v>
      </c>
      <c r="G192" s="241"/>
      <c r="H192" s="286"/>
      <c r="I192" s="262"/>
      <c r="J192" s="287"/>
      <c r="K192" s="176"/>
      <c r="L192" s="157"/>
      <c r="M192" s="184"/>
      <c r="N192" s="154"/>
      <c r="O192" s="166"/>
      <c r="P192" s="157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8"/>
      <c r="IP192" s="58"/>
      <c r="IQ192" s="58"/>
      <c r="IR192" s="58"/>
      <c r="IS192" s="58"/>
      <c r="IT192" s="58"/>
      <c r="IU192" s="58"/>
      <c r="IV192" s="58"/>
      <c r="IW192" s="58"/>
      <c r="IX192" s="58"/>
      <c r="IY192" s="58"/>
      <c r="IZ192" s="58"/>
      <c r="JA192" s="58"/>
      <c r="JB192" s="58"/>
      <c r="JC192" s="58"/>
      <c r="JD192" s="58"/>
      <c r="JE192" s="58"/>
      <c r="JF192" s="58"/>
      <c r="JG192" s="58"/>
      <c r="JH192" s="58"/>
      <c r="JI192" s="58"/>
      <c r="JJ192" s="58"/>
      <c r="JK192" s="58"/>
      <c r="JL192" s="58"/>
      <c r="JM192" s="58"/>
      <c r="JN192" s="58"/>
      <c r="JO192" s="58"/>
      <c r="JP192" s="58"/>
      <c r="JQ192" s="58"/>
      <c r="JR192" s="58"/>
      <c r="JS192" s="58"/>
      <c r="JT192" s="58"/>
      <c r="JU192" s="58"/>
      <c r="JV192" s="58"/>
      <c r="JW192" s="58"/>
      <c r="JX192" s="58"/>
      <c r="JY192" s="58"/>
      <c r="JZ192" s="58"/>
      <c r="KA192" s="58"/>
      <c r="KB192" s="58"/>
      <c r="KC192" s="58"/>
      <c r="KD192" s="58"/>
      <c r="KE192" s="58"/>
      <c r="KF192" s="58"/>
      <c r="KG192" s="58"/>
      <c r="KH192" s="58"/>
      <c r="KI192" s="58"/>
      <c r="KJ192" s="58"/>
      <c r="KK192" s="58"/>
      <c r="KL192" s="58"/>
      <c r="KM192" s="58"/>
      <c r="KN192" s="58"/>
      <c r="KO192" s="58"/>
      <c r="KP192" s="58"/>
      <c r="KQ192" s="58"/>
      <c r="KR192" s="58"/>
    </row>
    <row r="193" spans="1:304" x14ac:dyDescent="0.2">
      <c r="A193" s="156" t="s">
        <v>285</v>
      </c>
      <c r="B193" s="32" t="s">
        <v>286</v>
      </c>
      <c r="C193" s="20">
        <v>3</v>
      </c>
      <c r="D193" s="64" t="s">
        <v>5</v>
      </c>
      <c r="E193" s="81">
        <v>2500</v>
      </c>
      <c r="F193" s="79">
        <f t="shared" si="48"/>
        <v>7500</v>
      </c>
      <c r="G193" s="241"/>
      <c r="H193" s="286">
        <v>5880.8888888888887</v>
      </c>
      <c r="I193" s="262">
        <v>3000</v>
      </c>
      <c r="J193" s="287">
        <v>19500</v>
      </c>
      <c r="K193" s="176">
        <v>1800</v>
      </c>
      <c r="L193" s="157">
        <v>5400</v>
      </c>
      <c r="M193" s="184">
        <v>3164</v>
      </c>
      <c r="N193" s="157">
        <v>9492</v>
      </c>
      <c r="O193" s="184">
        <v>3000</v>
      </c>
      <c r="P193" s="157">
        <v>9000</v>
      </c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  <c r="GA193" s="58"/>
      <c r="GB193" s="58"/>
      <c r="GC193" s="58"/>
      <c r="GD193" s="58"/>
      <c r="GE193" s="58"/>
      <c r="GF193" s="58"/>
      <c r="GG193" s="58"/>
      <c r="GH193" s="58"/>
      <c r="GI193" s="58"/>
      <c r="GJ193" s="58"/>
      <c r="GK193" s="58"/>
      <c r="GL193" s="58"/>
      <c r="GM193" s="58"/>
      <c r="GN193" s="58"/>
      <c r="GO193" s="58"/>
      <c r="GP193" s="58"/>
      <c r="GQ193" s="58"/>
      <c r="GR193" s="58"/>
      <c r="GS193" s="58"/>
      <c r="GT193" s="58"/>
      <c r="GU193" s="58"/>
      <c r="GV193" s="58"/>
      <c r="GW193" s="58"/>
      <c r="GX193" s="58"/>
      <c r="GY193" s="58"/>
      <c r="GZ193" s="58"/>
      <c r="HA193" s="58"/>
      <c r="HB193" s="58"/>
      <c r="HC193" s="58"/>
      <c r="HD193" s="58"/>
      <c r="HE193" s="58"/>
      <c r="HF193" s="58"/>
      <c r="HG193" s="58"/>
      <c r="HH193" s="58"/>
      <c r="HI193" s="58"/>
      <c r="HJ193" s="58"/>
      <c r="HK193" s="58"/>
      <c r="HL193" s="58"/>
      <c r="HM193" s="58"/>
      <c r="HN193" s="58"/>
      <c r="HO193" s="58"/>
      <c r="HP193" s="58"/>
      <c r="HQ193" s="58"/>
      <c r="HR193" s="58"/>
      <c r="HS193" s="58"/>
      <c r="HT193" s="58"/>
      <c r="HU193" s="58"/>
      <c r="HV193" s="58"/>
      <c r="HW193" s="58"/>
      <c r="HX193" s="58"/>
      <c r="HY193" s="58"/>
      <c r="HZ193" s="58"/>
      <c r="IA193" s="58"/>
      <c r="IB193" s="58"/>
      <c r="IC193" s="58"/>
      <c r="ID193" s="58"/>
      <c r="IE193" s="58"/>
      <c r="IF193" s="58"/>
      <c r="IG193" s="58"/>
      <c r="IH193" s="58"/>
      <c r="II193" s="58"/>
      <c r="IJ193" s="58"/>
      <c r="IK193" s="58"/>
      <c r="IL193" s="58"/>
      <c r="IM193" s="58"/>
      <c r="IN193" s="58"/>
      <c r="IO193" s="58"/>
      <c r="IP193" s="58"/>
      <c r="IQ193" s="58"/>
      <c r="IR193" s="58"/>
      <c r="IS193" s="58"/>
      <c r="IT193" s="58"/>
      <c r="IU193" s="58"/>
      <c r="IV193" s="58"/>
      <c r="IW193" s="58"/>
      <c r="IX193" s="58"/>
      <c r="IY193" s="58"/>
      <c r="IZ193" s="58"/>
      <c r="JA193" s="58"/>
      <c r="JB193" s="58"/>
      <c r="JC193" s="58"/>
      <c r="JD193" s="58"/>
      <c r="JE193" s="58"/>
      <c r="JF193" s="58"/>
      <c r="JG193" s="58"/>
      <c r="JH193" s="58"/>
      <c r="JI193" s="58"/>
      <c r="JJ193" s="58"/>
      <c r="JK193" s="58"/>
      <c r="JL193" s="58"/>
      <c r="JM193" s="58"/>
      <c r="JN193" s="58"/>
      <c r="JO193" s="58"/>
      <c r="JP193" s="58"/>
      <c r="JQ193" s="58"/>
      <c r="JR193" s="58"/>
      <c r="JS193" s="58"/>
      <c r="JT193" s="58"/>
      <c r="JU193" s="58"/>
      <c r="JV193" s="58"/>
      <c r="JW193" s="58"/>
      <c r="JX193" s="58"/>
      <c r="JY193" s="58"/>
      <c r="JZ193" s="58"/>
      <c r="KA193" s="58"/>
      <c r="KB193" s="58"/>
      <c r="KC193" s="58"/>
      <c r="KD193" s="58"/>
      <c r="KE193" s="58"/>
      <c r="KF193" s="58"/>
      <c r="KG193" s="58"/>
      <c r="KH193" s="58"/>
      <c r="KI193" s="58"/>
      <c r="KJ193" s="58"/>
      <c r="KK193" s="58"/>
      <c r="KL193" s="58"/>
      <c r="KM193" s="58"/>
      <c r="KN193" s="58"/>
      <c r="KO193" s="58"/>
      <c r="KP193" s="58"/>
      <c r="KQ193" s="58"/>
      <c r="KR193" s="58"/>
    </row>
    <row r="194" spans="1:304" x14ac:dyDescent="0.2">
      <c r="A194" s="156" t="s">
        <v>352</v>
      </c>
      <c r="B194" s="32" t="s">
        <v>353</v>
      </c>
      <c r="C194" s="20">
        <v>2</v>
      </c>
      <c r="D194" s="64" t="s">
        <v>5</v>
      </c>
      <c r="E194" s="81">
        <v>1000</v>
      </c>
      <c r="F194" s="79">
        <f>C194*E194</f>
        <v>2000</v>
      </c>
      <c r="G194" s="241"/>
      <c r="H194" s="286">
        <v>5171.833333333333</v>
      </c>
      <c r="I194" s="262">
        <v>3700</v>
      </c>
      <c r="J194" s="287">
        <v>11762</v>
      </c>
      <c r="K194" s="176">
        <v>1850</v>
      </c>
      <c r="L194" s="157">
        <v>3700</v>
      </c>
      <c r="M194" s="294">
        <v>5881</v>
      </c>
      <c r="N194" s="157">
        <v>11762</v>
      </c>
      <c r="O194" s="184">
        <v>2000</v>
      </c>
      <c r="P194" s="157">
        <v>4000</v>
      </c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58"/>
      <c r="HQ194" s="58"/>
      <c r="HR194" s="58"/>
      <c r="HS194" s="58"/>
      <c r="HT194" s="58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  <c r="IN194" s="58"/>
      <c r="IO194" s="58"/>
      <c r="IP194" s="58"/>
      <c r="IQ194" s="58"/>
      <c r="IR194" s="58"/>
      <c r="IS194" s="58"/>
      <c r="IT194" s="58"/>
      <c r="IU194" s="58"/>
      <c r="IV194" s="58"/>
      <c r="IW194" s="58"/>
      <c r="IX194" s="58"/>
      <c r="IY194" s="58"/>
      <c r="IZ194" s="58"/>
      <c r="JA194" s="58"/>
      <c r="JB194" s="58"/>
      <c r="JC194" s="58"/>
      <c r="JD194" s="58"/>
      <c r="JE194" s="58"/>
      <c r="JF194" s="58"/>
      <c r="JG194" s="58"/>
      <c r="JH194" s="58"/>
      <c r="JI194" s="58"/>
      <c r="JJ194" s="58"/>
      <c r="JK194" s="58"/>
      <c r="JL194" s="58"/>
      <c r="JM194" s="58"/>
      <c r="JN194" s="58"/>
      <c r="JO194" s="58"/>
      <c r="JP194" s="58"/>
      <c r="JQ194" s="58"/>
      <c r="JR194" s="58"/>
      <c r="JS194" s="58"/>
      <c r="JT194" s="58"/>
      <c r="JU194" s="58"/>
      <c r="JV194" s="58"/>
      <c r="JW194" s="58"/>
      <c r="JX194" s="58"/>
      <c r="JY194" s="58"/>
      <c r="JZ194" s="58"/>
      <c r="KA194" s="58"/>
      <c r="KB194" s="58"/>
      <c r="KC194" s="58"/>
      <c r="KD194" s="58"/>
      <c r="KE194" s="58"/>
      <c r="KF194" s="58"/>
      <c r="KG194" s="58"/>
      <c r="KH194" s="58"/>
      <c r="KI194" s="58"/>
      <c r="KJ194" s="58"/>
      <c r="KK194" s="58"/>
      <c r="KL194" s="58"/>
      <c r="KM194" s="58"/>
      <c r="KN194" s="58"/>
      <c r="KO194" s="58"/>
      <c r="KP194" s="58"/>
      <c r="KQ194" s="58"/>
      <c r="KR194" s="58"/>
    </row>
    <row r="195" spans="1:304" s="58" customFormat="1" x14ac:dyDescent="0.2">
      <c r="A195" s="131"/>
      <c r="B195" s="55" t="s">
        <v>160</v>
      </c>
      <c r="C195" s="5"/>
      <c r="D195" s="27"/>
      <c r="E195" s="81"/>
      <c r="F195" s="79"/>
      <c r="G195" s="239">
        <f>SUM(F190:F194)</f>
        <v>26000</v>
      </c>
      <c r="H195" s="286">
        <v>46154.888888888891</v>
      </c>
      <c r="I195" s="262">
        <v>28500</v>
      </c>
      <c r="J195" s="287">
        <v>78544</v>
      </c>
      <c r="K195" s="290"/>
      <c r="L195" s="159">
        <f t="shared" ref="L195" si="49">SUM(L190:L194)</f>
        <v>33050</v>
      </c>
      <c r="M195" s="290"/>
      <c r="N195" s="159">
        <v>78544</v>
      </c>
      <c r="O195" s="290"/>
      <c r="P195" s="159">
        <f t="shared" ref="P195" si="50">SUM(P190:P194)</f>
        <v>45200</v>
      </c>
    </row>
    <row r="196" spans="1:304" x14ac:dyDescent="0.2">
      <c r="A196" s="131"/>
      <c r="B196" s="5"/>
      <c r="C196" s="5"/>
      <c r="D196" s="5"/>
      <c r="E196" s="127"/>
      <c r="F196" s="97"/>
      <c r="G196" s="241"/>
      <c r="H196" s="286"/>
      <c r="I196" s="262"/>
      <c r="J196" s="287"/>
      <c r="K196" s="176"/>
      <c r="L196" s="157"/>
      <c r="M196" s="184"/>
      <c r="N196" s="157"/>
      <c r="O196" s="184"/>
      <c r="P196" s="157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  <c r="FV196" s="58"/>
      <c r="FW196" s="58"/>
      <c r="FX196" s="58"/>
      <c r="FY196" s="58"/>
      <c r="FZ196" s="58"/>
      <c r="GA196" s="58"/>
      <c r="GB196" s="58"/>
      <c r="GC196" s="58"/>
      <c r="GD196" s="58"/>
      <c r="GE196" s="58"/>
      <c r="GF196" s="58"/>
      <c r="GG196" s="58"/>
      <c r="GH196" s="58"/>
      <c r="GI196" s="58"/>
      <c r="GJ196" s="58"/>
      <c r="GK196" s="58"/>
      <c r="GL196" s="58"/>
      <c r="GM196" s="58"/>
      <c r="GN196" s="58"/>
      <c r="GO196" s="58"/>
      <c r="GP196" s="58"/>
      <c r="GQ196" s="58"/>
      <c r="GR196" s="58"/>
      <c r="GS196" s="58"/>
      <c r="GT196" s="58"/>
      <c r="GU196" s="58"/>
      <c r="GV196" s="58"/>
      <c r="GW196" s="58"/>
      <c r="GX196" s="58"/>
      <c r="GY196" s="58"/>
      <c r="GZ196" s="58"/>
      <c r="HA196" s="58"/>
      <c r="HB196" s="58"/>
      <c r="HC196" s="58"/>
      <c r="HD196" s="58"/>
      <c r="HE196" s="58"/>
      <c r="HF196" s="58"/>
      <c r="HG196" s="58"/>
      <c r="HH196" s="58"/>
      <c r="HI196" s="58"/>
      <c r="HJ196" s="58"/>
      <c r="HK196" s="58"/>
      <c r="HL196" s="58"/>
      <c r="HM196" s="58"/>
      <c r="HN196" s="58"/>
      <c r="HO196" s="58"/>
      <c r="HP196" s="58"/>
      <c r="HQ196" s="58"/>
      <c r="HR196" s="58"/>
      <c r="HS196" s="58"/>
      <c r="HT196" s="58"/>
      <c r="HU196" s="58"/>
      <c r="HV196" s="58"/>
      <c r="HW196" s="58"/>
      <c r="HX196" s="58"/>
      <c r="HY196" s="58"/>
      <c r="HZ196" s="58"/>
      <c r="IA196" s="58"/>
      <c r="IB196" s="58"/>
      <c r="IC196" s="58"/>
      <c r="ID196" s="58"/>
      <c r="IE196" s="58"/>
      <c r="IF196" s="58"/>
      <c r="IG196" s="58"/>
      <c r="IH196" s="58"/>
      <c r="II196" s="58"/>
      <c r="IJ196" s="58"/>
      <c r="IK196" s="58"/>
      <c r="IL196" s="58"/>
      <c r="IM196" s="58"/>
      <c r="IN196" s="58"/>
      <c r="IO196" s="58"/>
      <c r="IP196" s="58"/>
      <c r="IQ196" s="58"/>
      <c r="IR196" s="58"/>
      <c r="IS196" s="58"/>
      <c r="IT196" s="58"/>
      <c r="IU196" s="58"/>
      <c r="IV196" s="58"/>
      <c r="IW196" s="58"/>
      <c r="IX196" s="58"/>
      <c r="IY196" s="58"/>
      <c r="IZ196" s="58"/>
      <c r="JA196" s="58"/>
      <c r="JB196" s="58"/>
      <c r="JC196" s="58"/>
      <c r="JD196" s="58"/>
      <c r="JE196" s="58"/>
      <c r="JF196" s="58"/>
      <c r="JG196" s="58"/>
      <c r="JH196" s="58"/>
      <c r="JI196" s="58"/>
      <c r="JJ196" s="58"/>
      <c r="JK196" s="58"/>
      <c r="JL196" s="58"/>
      <c r="JM196" s="58"/>
      <c r="JN196" s="58"/>
      <c r="JO196" s="58"/>
      <c r="JP196" s="58"/>
      <c r="JQ196" s="58"/>
      <c r="JR196" s="58"/>
      <c r="JS196" s="58"/>
      <c r="JT196" s="58"/>
      <c r="JU196" s="58"/>
      <c r="JV196" s="58"/>
      <c r="JW196" s="58"/>
      <c r="JX196" s="58"/>
      <c r="JY196" s="58"/>
      <c r="JZ196" s="58"/>
      <c r="KA196" s="58"/>
      <c r="KB196" s="58"/>
      <c r="KC196" s="58"/>
      <c r="KD196" s="58"/>
      <c r="KE196" s="58"/>
      <c r="KF196" s="58"/>
      <c r="KG196" s="58"/>
      <c r="KH196" s="58"/>
      <c r="KI196" s="58"/>
      <c r="KJ196" s="58"/>
      <c r="KK196" s="58"/>
      <c r="KL196" s="58"/>
      <c r="KM196" s="58"/>
      <c r="KN196" s="58"/>
      <c r="KO196" s="58"/>
      <c r="KP196" s="58"/>
      <c r="KQ196" s="58"/>
      <c r="KR196" s="58"/>
    </row>
    <row r="197" spans="1:304" ht="13.5" thickBot="1" x14ac:dyDescent="0.25">
      <c r="A197" s="160" t="s">
        <v>188</v>
      </c>
      <c r="B197" s="108" t="s">
        <v>161</v>
      </c>
      <c r="C197" s="104"/>
      <c r="D197" s="105"/>
      <c r="E197" s="111"/>
      <c r="F197" s="111"/>
      <c r="G197" s="250"/>
      <c r="H197" s="286"/>
      <c r="I197" s="262"/>
      <c r="J197" s="287"/>
      <c r="K197" s="176"/>
      <c r="L197" s="157"/>
      <c r="M197" s="184"/>
      <c r="N197" s="157"/>
      <c r="O197" s="184"/>
      <c r="P197" s="157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58"/>
      <c r="FM197" s="58"/>
      <c r="FN197" s="58"/>
      <c r="FO197" s="58"/>
      <c r="FP197" s="58"/>
      <c r="FQ197" s="58"/>
      <c r="FR197" s="58"/>
      <c r="FS197" s="58"/>
      <c r="FT197" s="58"/>
      <c r="FU197" s="58"/>
      <c r="FV197" s="58"/>
      <c r="FW197" s="58"/>
      <c r="FX197" s="58"/>
      <c r="FY197" s="58"/>
      <c r="FZ197" s="58"/>
      <c r="GA197" s="58"/>
      <c r="GB197" s="58"/>
      <c r="GC197" s="58"/>
      <c r="GD197" s="58"/>
      <c r="GE197" s="58"/>
      <c r="GF197" s="58"/>
      <c r="GG197" s="58"/>
      <c r="GH197" s="58"/>
      <c r="GI197" s="58"/>
      <c r="GJ197" s="58"/>
      <c r="GK197" s="58"/>
      <c r="GL197" s="58"/>
      <c r="GM197" s="58"/>
      <c r="GN197" s="58"/>
      <c r="GO197" s="58"/>
      <c r="GP197" s="58"/>
      <c r="GQ197" s="58"/>
      <c r="GR197" s="58"/>
      <c r="GS197" s="58"/>
      <c r="GT197" s="58"/>
      <c r="GU197" s="58"/>
      <c r="GV197" s="58"/>
      <c r="GW197" s="58"/>
      <c r="GX197" s="58"/>
      <c r="GY197" s="58"/>
      <c r="GZ197" s="58"/>
      <c r="HA197" s="58"/>
      <c r="HB197" s="58"/>
      <c r="HC197" s="58"/>
      <c r="HD197" s="58"/>
      <c r="HE197" s="58"/>
      <c r="HF197" s="58"/>
      <c r="HG197" s="58"/>
      <c r="HH197" s="58"/>
      <c r="HI197" s="58"/>
      <c r="HJ197" s="58"/>
      <c r="HK197" s="58"/>
      <c r="HL197" s="58"/>
      <c r="HM197" s="58"/>
      <c r="HN197" s="58"/>
      <c r="HO197" s="58"/>
      <c r="HP197" s="58"/>
      <c r="HQ197" s="58"/>
      <c r="HR197" s="58"/>
      <c r="HS197" s="58"/>
      <c r="HT197" s="58"/>
      <c r="HU197" s="58"/>
      <c r="HV197" s="58"/>
      <c r="HW197" s="58"/>
      <c r="HX197" s="58"/>
      <c r="HY197" s="58"/>
      <c r="HZ197" s="58"/>
      <c r="IA197" s="58"/>
      <c r="IB197" s="58"/>
      <c r="IC197" s="58"/>
      <c r="ID197" s="58"/>
      <c r="IE197" s="58"/>
      <c r="IF197" s="58"/>
      <c r="IG197" s="58"/>
      <c r="IH197" s="58"/>
      <c r="II197" s="58"/>
      <c r="IJ197" s="58"/>
      <c r="IK197" s="58"/>
      <c r="IL197" s="58"/>
      <c r="IM197" s="58"/>
      <c r="IN197" s="58"/>
      <c r="IO197" s="58"/>
      <c r="IP197" s="58"/>
      <c r="IQ197" s="58"/>
      <c r="IR197" s="58"/>
      <c r="IS197" s="58"/>
      <c r="IT197" s="58"/>
      <c r="IU197" s="58"/>
      <c r="IV197" s="58"/>
      <c r="IW197" s="58"/>
      <c r="IX197" s="58"/>
      <c r="IY197" s="58"/>
      <c r="IZ197" s="58"/>
      <c r="JA197" s="58"/>
      <c r="JB197" s="58"/>
      <c r="JC197" s="58"/>
      <c r="JD197" s="58"/>
      <c r="JE197" s="58"/>
      <c r="JF197" s="58"/>
      <c r="JG197" s="58"/>
      <c r="JH197" s="58"/>
      <c r="JI197" s="58"/>
      <c r="JJ197" s="58"/>
      <c r="JK197" s="58"/>
      <c r="JL197" s="58"/>
      <c r="JM197" s="58"/>
      <c r="JN197" s="58"/>
      <c r="JO197" s="58"/>
      <c r="JP197" s="58"/>
      <c r="JQ197" s="58"/>
      <c r="JR197" s="58"/>
      <c r="JS197" s="58"/>
      <c r="JT197" s="58"/>
      <c r="JU197" s="58"/>
      <c r="JV197" s="58"/>
      <c r="JW197" s="58"/>
      <c r="JX197" s="58"/>
      <c r="JY197" s="58"/>
      <c r="JZ197" s="58"/>
      <c r="KA197" s="58"/>
      <c r="KB197" s="58"/>
      <c r="KC197" s="58"/>
      <c r="KD197" s="58"/>
      <c r="KE197" s="58"/>
      <c r="KF197" s="58"/>
      <c r="KG197" s="58"/>
      <c r="KH197" s="58"/>
      <c r="KI197" s="58"/>
      <c r="KJ197" s="58"/>
      <c r="KK197" s="58"/>
      <c r="KL197" s="58"/>
      <c r="KM197" s="58"/>
      <c r="KN197" s="58"/>
      <c r="KO197" s="58"/>
      <c r="KP197" s="58"/>
      <c r="KQ197" s="58"/>
      <c r="KR197" s="58"/>
    </row>
    <row r="198" spans="1:304" x14ac:dyDescent="0.2">
      <c r="A198" s="143" t="s">
        <v>203</v>
      </c>
      <c r="B198" s="144" t="s">
        <v>204</v>
      </c>
      <c r="C198" s="119">
        <v>328000</v>
      </c>
      <c r="D198" s="120" t="s">
        <v>197</v>
      </c>
      <c r="E198" s="146">
        <v>4.2</v>
      </c>
      <c r="F198" s="147">
        <f>C198*E198</f>
        <v>1377600</v>
      </c>
      <c r="G198" s="251"/>
      <c r="H198" s="286">
        <v>1385986.4477777777</v>
      </c>
      <c r="I198" s="262">
        <v>1312000</v>
      </c>
      <c r="J198" s="287">
        <v>3936000</v>
      </c>
      <c r="K198" s="176">
        <v>7</v>
      </c>
      <c r="L198" s="157">
        <v>2296000</v>
      </c>
      <c r="M198" s="184">
        <v>8.06</v>
      </c>
      <c r="N198" s="157">
        <v>2643680</v>
      </c>
      <c r="O198" s="184">
        <v>8.5</v>
      </c>
      <c r="P198" s="157">
        <v>2788000</v>
      </c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  <c r="GA198" s="58"/>
      <c r="GB198" s="58"/>
      <c r="GC198" s="58"/>
      <c r="GD198" s="58"/>
      <c r="GE198" s="58"/>
      <c r="GF198" s="58"/>
      <c r="GG198" s="58"/>
      <c r="GH198" s="58"/>
      <c r="GI198" s="58"/>
      <c r="GJ198" s="58"/>
      <c r="GK198" s="58"/>
      <c r="GL198" s="58"/>
      <c r="GM198" s="58"/>
      <c r="GN198" s="58"/>
      <c r="GO198" s="58"/>
      <c r="GP198" s="58"/>
      <c r="GQ198" s="58"/>
      <c r="GR198" s="58"/>
      <c r="GS198" s="58"/>
      <c r="GT198" s="58"/>
      <c r="GU198" s="58"/>
      <c r="GV198" s="58"/>
      <c r="GW198" s="58"/>
      <c r="GX198" s="58"/>
      <c r="GY198" s="58"/>
      <c r="GZ198" s="58"/>
      <c r="HA198" s="58"/>
      <c r="HB198" s="58"/>
      <c r="HC198" s="58"/>
      <c r="HD198" s="58"/>
      <c r="HE198" s="58"/>
      <c r="HF198" s="58"/>
      <c r="HG198" s="58"/>
      <c r="HH198" s="58"/>
      <c r="HI198" s="58"/>
      <c r="HJ198" s="58"/>
      <c r="HK198" s="58"/>
      <c r="HL198" s="58"/>
      <c r="HM198" s="58"/>
      <c r="HN198" s="58"/>
      <c r="HO198" s="58"/>
      <c r="HP198" s="58"/>
      <c r="HQ198" s="58"/>
      <c r="HR198" s="58"/>
      <c r="HS198" s="58"/>
      <c r="HT198" s="58"/>
      <c r="HU198" s="58"/>
      <c r="HV198" s="58"/>
      <c r="HW198" s="58"/>
      <c r="HX198" s="58"/>
      <c r="HY198" s="58"/>
      <c r="HZ198" s="58"/>
      <c r="IA198" s="58"/>
      <c r="IB198" s="58"/>
      <c r="IC198" s="58"/>
      <c r="ID198" s="58"/>
      <c r="IE198" s="58"/>
      <c r="IF198" s="58"/>
      <c r="IG198" s="58"/>
      <c r="IH198" s="58"/>
      <c r="II198" s="58"/>
      <c r="IJ198" s="58"/>
      <c r="IK198" s="58"/>
      <c r="IL198" s="58"/>
      <c r="IM198" s="58"/>
      <c r="IN198" s="58"/>
      <c r="IO198" s="58"/>
      <c r="IP198" s="58"/>
      <c r="IQ198" s="58"/>
      <c r="IR198" s="58"/>
      <c r="IS198" s="58"/>
      <c r="IT198" s="58"/>
      <c r="IU198" s="58"/>
      <c r="IV198" s="58"/>
      <c r="IW198" s="58"/>
      <c r="IX198" s="58"/>
      <c r="IY198" s="58"/>
      <c r="IZ198" s="58"/>
      <c r="JA198" s="58"/>
      <c r="JB198" s="58"/>
      <c r="JC198" s="58"/>
      <c r="JD198" s="58"/>
      <c r="JE198" s="58"/>
      <c r="JF198" s="58"/>
      <c r="JG198" s="58"/>
      <c r="JH198" s="58"/>
      <c r="JI198" s="58"/>
      <c r="JJ198" s="58"/>
      <c r="JK198" s="58"/>
      <c r="JL198" s="58"/>
      <c r="JM198" s="58"/>
      <c r="JN198" s="58"/>
      <c r="JO198" s="58"/>
      <c r="JP198" s="58"/>
      <c r="JQ198" s="58"/>
      <c r="JR198" s="58"/>
      <c r="JS198" s="58"/>
      <c r="JT198" s="58"/>
      <c r="JU198" s="58"/>
      <c r="JV198" s="58"/>
      <c r="JW198" s="58"/>
      <c r="JX198" s="58"/>
      <c r="JY198" s="58"/>
      <c r="JZ198" s="58"/>
      <c r="KA198" s="58"/>
      <c r="KB198" s="58"/>
      <c r="KC198" s="58"/>
      <c r="KD198" s="58"/>
      <c r="KE198" s="58"/>
      <c r="KF198" s="58"/>
      <c r="KG198" s="58"/>
      <c r="KH198" s="58"/>
      <c r="KI198" s="58"/>
      <c r="KJ198" s="58"/>
      <c r="KK198" s="58"/>
      <c r="KL198" s="58"/>
      <c r="KM198" s="58"/>
      <c r="KN198" s="58"/>
      <c r="KO198" s="58"/>
      <c r="KP198" s="58"/>
      <c r="KQ198" s="58"/>
      <c r="KR198" s="58"/>
    </row>
    <row r="199" spans="1:304" x14ac:dyDescent="0.2">
      <c r="A199" s="143" t="s">
        <v>205</v>
      </c>
      <c r="B199" s="144" t="s">
        <v>206</v>
      </c>
      <c r="C199" s="119">
        <v>55200</v>
      </c>
      <c r="D199" s="120" t="s">
        <v>197</v>
      </c>
      <c r="E199" s="146">
        <v>4.2</v>
      </c>
      <c r="F199" s="147">
        <f t="shared" ref="F199:F202" si="51">C199*E199</f>
        <v>231840</v>
      </c>
      <c r="G199" s="248"/>
      <c r="H199" s="286">
        <v>243528.41166666668</v>
      </c>
      <c r="I199" s="262">
        <v>240120</v>
      </c>
      <c r="J199" s="287">
        <v>662400</v>
      </c>
      <c r="K199" s="176">
        <v>10</v>
      </c>
      <c r="L199" s="157">
        <v>552000</v>
      </c>
      <c r="M199" s="184">
        <v>8.06</v>
      </c>
      <c r="N199" s="157">
        <v>444912</v>
      </c>
      <c r="O199" s="184">
        <v>9.5</v>
      </c>
      <c r="P199" s="157">
        <v>524400</v>
      </c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8"/>
      <c r="FD199" s="58"/>
      <c r="FE199" s="58"/>
      <c r="FF199" s="58"/>
      <c r="FG199" s="58"/>
      <c r="FH199" s="58"/>
      <c r="FI199" s="58"/>
      <c r="FJ199" s="58"/>
      <c r="FK199" s="58"/>
      <c r="FL199" s="58"/>
      <c r="FM199" s="58"/>
      <c r="FN199" s="58"/>
      <c r="FO199" s="58"/>
      <c r="FP199" s="58"/>
      <c r="FQ199" s="58"/>
      <c r="FR199" s="58"/>
      <c r="FS199" s="58"/>
      <c r="FT199" s="58"/>
      <c r="FU199" s="58"/>
      <c r="FV199" s="58"/>
      <c r="FW199" s="58"/>
      <c r="FX199" s="58"/>
      <c r="FY199" s="58"/>
      <c r="FZ199" s="58"/>
      <c r="GA199" s="58"/>
      <c r="GB199" s="58"/>
      <c r="GC199" s="58"/>
      <c r="GD199" s="58"/>
      <c r="GE199" s="58"/>
      <c r="GF199" s="58"/>
      <c r="GG199" s="58"/>
      <c r="GH199" s="58"/>
      <c r="GI199" s="58"/>
      <c r="GJ199" s="58"/>
      <c r="GK199" s="58"/>
      <c r="GL199" s="58"/>
      <c r="GM199" s="58"/>
      <c r="GN199" s="58"/>
      <c r="GO199" s="58"/>
      <c r="GP199" s="58"/>
      <c r="GQ199" s="58"/>
      <c r="GR199" s="58"/>
      <c r="GS199" s="58"/>
      <c r="GT199" s="58"/>
      <c r="GU199" s="58"/>
      <c r="GV199" s="58"/>
      <c r="GW199" s="58"/>
      <c r="GX199" s="58"/>
      <c r="GY199" s="58"/>
      <c r="GZ199" s="58"/>
      <c r="HA199" s="58"/>
      <c r="HB199" s="58"/>
      <c r="HC199" s="58"/>
      <c r="HD199" s="58"/>
      <c r="HE199" s="58"/>
      <c r="HF199" s="58"/>
      <c r="HG199" s="58"/>
      <c r="HH199" s="58"/>
      <c r="HI199" s="58"/>
      <c r="HJ199" s="58"/>
      <c r="HK199" s="58"/>
      <c r="HL199" s="58"/>
      <c r="HM199" s="58"/>
      <c r="HN199" s="58"/>
      <c r="HO199" s="58"/>
      <c r="HP199" s="58"/>
      <c r="HQ199" s="58"/>
      <c r="HR199" s="58"/>
      <c r="HS199" s="58"/>
      <c r="HT199" s="58"/>
      <c r="HU199" s="58"/>
      <c r="HV199" s="58"/>
      <c r="HW199" s="58"/>
      <c r="HX199" s="58"/>
      <c r="HY199" s="58"/>
      <c r="HZ199" s="58"/>
      <c r="IA199" s="58"/>
      <c r="IB199" s="58"/>
      <c r="IC199" s="58"/>
      <c r="ID199" s="58"/>
      <c r="IE199" s="58"/>
      <c r="IF199" s="58"/>
      <c r="IG199" s="58"/>
      <c r="IH199" s="58"/>
      <c r="II199" s="58"/>
      <c r="IJ199" s="58"/>
      <c r="IK199" s="58"/>
      <c r="IL199" s="58"/>
      <c r="IM199" s="58"/>
      <c r="IN199" s="58"/>
      <c r="IO199" s="58"/>
      <c r="IP199" s="58"/>
      <c r="IQ199" s="58"/>
      <c r="IR199" s="58"/>
      <c r="IS199" s="58"/>
      <c r="IT199" s="58"/>
      <c r="IU199" s="58"/>
      <c r="IV199" s="58"/>
      <c r="IW199" s="58"/>
      <c r="IX199" s="58"/>
      <c r="IY199" s="58"/>
      <c r="IZ199" s="58"/>
      <c r="JA199" s="58"/>
      <c r="JB199" s="58"/>
      <c r="JC199" s="58"/>
      <c r="JD199" s="58"/>
      <c r="JE199" s="58"/>
      <c r="JF199" s="58"/>
      <c r="JG199" s="58"/>
      <c r="JH199" s="58"/>
      <c r="JI199" s="58"/>
      <c r="JJ199" s="58"/>
      <c r="JK199" s="58"/>
      <c r="JL199" s="58"/>
      <c r="JM199" s="58"/>
      <c r="JN199" s="58"/>
      <c r="JO199" s="58"/>
      <c r="JP199" s="58"/>
      <c r="JQ199" s="58"/>
      <c r="JR199" s="58"/>
      <c r="JS199" s="58"/>
      <c r="JT199" s="58"/>
      <c r="JU199" s="58"/>
      <c r="JV199" s="58"/>
      <c r="JW199" s="58"/>
      <c r="JX199" s="58"/>
      <c r="JY199" s="58"/>
      <c r="JZ199" s="58"/>
      <c r="KA199" s="58"/>
      <c r="KB199" s="58"/>
      <c r="KC199" s="58"/>
      <c r="KD199" s="58"/>
      <c r="KE199" s="58"/>
      <c r="KF199" s="58"/>
      <c r="KG199" s="58"/>
      <c r="KH199" s="58"/>
      <c r="KI199" s="58"/>
      <c r="KJ199" s="58"/>
      <c r="KK199" s="58"/>
      <c r="KL199" s="58"/>
      <c r="KM199" s="58"/>
      <c r="KN199" s="58"/>
      <c r="KO199" s="58"/>
      <c r="KP199" s="58"/>
      <c r="KQ199" s="58"/>
      <c r="KR199" s="58"/>
    </row>
    <row r="200" spans="1:304" x14ac:dyDescent="0.2">
      <c r="A200" s="143" t="s">
        <v>207</v>
      </c>
      <c r="B200" s="144" t="s">
        <v>208</v>
      </c>
      <c r="C200" s="119">
        <v>152000</v>
      </c>
      <c r="D200" s="120" t="s">
        <v>197</v>
      </c>
      <c r="E200" s="146">
        <v>8.1999999999999993</v>
      </c>
      <c r="F200" s="147">
        <f t="shared" si="51"/>
        <v>1246400</v>
      </c>
      <c r="G200" s="251"/>
      <c r="H200" s="286">
        <v>739569.31</v>
      </c>
      <c r="I200" s="262">
        <v>836000</v>
      </c>
      <c r="J200" s="287">
        <v>1976000</v>
      </c>
      <c r="K200" s="176">
        <v>10.75</v>
      </c>
      <c r="L200" s="157">
        <v>1634000</v>
      </c>
      <c r="M200" s="184">
        <v>9.83</v>
      </c>
      <c r="N200" s="157">
        <v>1494160</v>
      </c>
      <c r="O200" s="184">
        <v>12.5</v>
      </c>
      <c r="P200" s="157">
        <v>1900000</v>
      </c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58"/>
      <c r="IO200" s="58"/>
      <c r="IP200" s="58"/>
      <c r="IQ200" s="58"/>
      <c r="IR200" s="58"/>
      <c r="IS200" s="58"/>
      <c r="IT200" s="58"/>
      <c r="IU200" s="58"/>
      <c r="IV200" s="58"/>
      <c r="IW200" s="58"/>
      <c r="IX200" s="58"/>
      <c r="IY200" s="58"/>
      <c r="IZ200" s="58"/>
      <c r="JA200" s="58"/>
      <c r="JB200" s="58"/>
      <c r="JC200" s="58"/>
      <c r="JD200" s="58"/>
      <c r="JE200" s="58"/>
      <c r="JF200" s="58"/>
      <c r="JG200" s="58"/>
      <c r="JH200" s="58"/>
      <c r="JI200" s="58"/>
      <c r="JJ200" s="58"/>
      <c r="JK200" s="58"/>
      <c r="JL200" s="58"/>
      <c r="JM200" s="58"/>
      <c r="JN200" s="58"/>
      <c r="JO200" s="58"/>
      <c r="JP200" s="58"/>
      <c r="JQ200" s="58"/>
      <c r="JR200" s="58"/>
      <c r="JS200" s="58"/>
      <c r="JT200" s="58"/>
      <c r="JU200" s="58"/>
      <c r="JV200" s="58"/>
      <c r="JW200" s="58"/>
      <c r="JX200" s="58"/>
      <c r="JY200" s="58"/>
      <c r="JZ200" s="58"/>
      <c r="KA200" s="58"/>
      <c r="KB200" s="58"/>
      <c r="KC200" s="58"/>
      <c r="KD200" s="58"/>
      <c r="KE200" s="58"/>
      <c r="KF200" s="58"/>
      <c r="KG200" s="58"/>
      <c r="KH200" s="58"/>
      <c r="KI200" s="58"/>
      <c r="KJ200" s="58"/>
      <c r="KK200" s="58"/>
      <c r="KL200" s="58"/>
      <c r="KM200" s="58"/>
      <c r="KN200" s="58"/>
      <c r="KO200" s="58"/>
      <c r="KP200" s="58"/>
      <c r="KQ200" s="58"/>
      <c r="KR200" s="58"/>
    </row>
    <row r="201" spans="1:304" x14ac:dyDescent="0.2">
      <c r="A201" s="143" t="s">
        <v>209</v>
      </c>
      <c r="B201" s="144" t="s">
        <v>210</v>
      </c>
      <c r="C201" s="119">
        <v>0</v>
      </c>
      <c r="D201" s="120" t="s">
        <v>197</v>
      </c>
      <c r="E201" s="146">
        <v>4.2</v>
      </c>
      <c r="F201" s="147">
        <f t="shared" si="51"/>
        <v>0</v>
      </c>
      <c r="G201" s="251"/>
      <c r="H201" s="286"/>
      <c r="I201" s="262"/>
      <c r="J201" s="287"/>
      <c r="K201" s="176">
        <v>0</v>
      </c>
      <c r="L201" s="157"/>
      <c r="M201" s="184"/>
      <c r="N201" s="157"/>
      <c r="O201" s="184">
        <v>5</v>
      </c>
      <c r="P201" s="157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58"/>
      <c r="FZ201" s="58"/>
      <c r="GA201" s="58"/>
      <c r="GB201" s="58"/>
      <c r="GC201" s="58"/>
      <c r="GD201" s="58"/>
      <c r="GE201" s="58"/>
      <c r="GF201" s="58"/>
      <c r="GG201" s="58"/>
      <c r="GH201" s="58"/>
      <c r="GI201" s="58"/>
      <c r="GJ201" s="58"/>
      <c r="GK201" s="58"/>
      <c r="GL201" s="58"/>
      <c r="GM201" s="58"/>
      <c r="GN201" s="58"/>
      <c r="GO201" s="58"/>
      <c r="GP201" s="58"/>
      <c r="GQ201" s="58"/>
      <c r="GR201" s="58"/>
      <c r="GS201" s="58"/>
      <c r="GT201" s="58"/>
      <c r="GU201" s="58"/>
      <c r="GV201" s="58"/>
      <c r="GW201" s="58"/>
      <c r="GX201" s="58"/>
      <c r="GY201" s="58"/>
      <c r="GZ201" s="58"/>
      <c r="HA201" s="58"/>
      <c r="HB201" s="58"/>
      <c r="HC201" s="58"/>
      <c r="HD201" s="58"/>
      <c r="HE201" s="58"/>
      <c r="HF201" s="58"/>
      <c r="HG201" s="58"/>
      <c r="HH201" s="58"/>
      <c r="HI201" s="58"/>
      <c r="HJ201" s="58"/>
      <c r="HK201" s="58"/>
      <c r="HL201" s="58"/>
      <c r="HM201" s="58"/>
      <c r="HN201" s="58"/>
      <c r="HO201" s="58"/>
      <c r="HP201" s="58"/>
      <c r="HQ201" s="58"/>
      <c r="HR201" s="58"/>
      <c r="HS201" s="58"/>
      <c r="HT201" s="58"/>
      <c r="HU201" s="58"/>
      <c r="HV201" s="58"/>
      <c r="HW201" s="58"/>
      <c r="HX201" s="58"/>
      <c r="HY201" s="58"/>
      <c r="HZ201" s="58"/>
      <c r="IA201" s="58"/>
      <c r="IB201" s="58"/>
      <c r="IC201" s="58"/>
      <c r="ID201" s="58"/>
      <c r="IE201" s="58"/>
      <c r="IF201" s="58"/>
      <c r="IG201" s="58"/>
      <c r="IH201" s="58"/>
      <c r="II201" s="58"/>
      <c r="IJ201" s="58"/>
      <c r="IK201" s="58"/>
      <c r="IL201" s="58"/>
      <c r="IM201" s="58"/>
      <c r="IN201" s="58"/>
      <c r="IO201" s="58"/>
      <c r="IP201" s="58"/>
      <c r="IQ201" s="58"/>
      <c r="IR201" s="58"/>
      <c r="IS201" s="58"/>
      <c r="IT201" s="58"/>
      <c r="IU201" s="58"/>
      <c r="IV201" s="58"/>
      <c r="IW201" s="58"/>
      <c r="IX201" s="58"/>
      <c r="IY201" s="58"/>
      <c r="IZ201" s="58"/>
      <c r="JA201" s="58"/>
      <c r="JB201" s="58"/>
      <c r="JC201" s="58"/>
      <c r="JD201" s="58"/>
      <c r="JE201" s="58"/>
      <c r="JF201" s="58"/>
      <c r="JG201" s="58"/>
      <c r="JH201" s="58"/>
      <c r="JI201" s="58"/>
      <c r="JJ201" s="58"/>
      <c r="JK201" s="58"/>
      <c r="JL201" s="58"/>
      <c r="JM201" s="58"/>
      <c r="JN201" s="58"/>
      <c r="JO201" s="58"/>
      <c r="JP201" s="58"/>
      <c r="JQ201" s="58"/>
      <c r="JR201" s="58"/>
      <c r="JS201" s="58"/>
      <c r="JT201" s="58"/>
      <c r="JU201" s="58"/>
      <c r="JV201" s="58"/>
      <c r="JW201" s="58"/>
      <c r="JX201" s="58"/>
      <c r="JY201" s="58"/>
      <c r="JZ201" s="58"/>
      <c r="KA201" s="58"/>
      <c r="KB201" s="58"/>
      <c r="KC201" s="58"/>
      <c r="KD201" s="58"/>
      <c r="KE201" s="58"/>
      <c r="KF201" s="58"/>
      <c r="KG201" s="58"/>
      <c r="KH201" s="58"/>
      <c r="KI201" s="58"/>
      <c r="KJ201" s="58"/>
      <c r="KK201" s="58"/>
      <c r="KL201" s="58"/>
      <c r="KM201" s="58"/>
      <c r="KN201" s="58"/>
      <c r="KO201" s="58"/>
      <c r="KP201" s="58"/>
      <c r="KQ201" s="58"/>
      <c r="KR201" s="58"/>
    </row>
    <row r="202" spans="1:304" x14ac:dyDescent="0.2">
      <c r="A202" s="143" t="s">
        <v>246</v>
      </c>
      <c r="B202" s="144" t="s">
        <v>247</v>
      </c>
      <c r="C202" s="119">
        <v>12600</v>
      </c>
      <c r="D202" s="120" t="s">
        <v>197</v>
      </c>
      <c r="E202" s="146">
        <v>4.2</v>
      </c>
      <c r="F202" s="147">
        <f t="shared" si="51"/>
        <v>52920</v>
      </c>
      <c r="G202" s="251"/>
      <c r="H202" s="286">
        <v>53106.214444444442</v>
      </c>
      <c r="I202" s="262">
        <v>50400</v>
      </c>
      <c r="J202" s="287">
        <v>157500</v>
      </c>
      <c r="K202" s="176">
        <v>7</v>
      </c>
      <c r="L202" s="157">
        <v>88200</v>
      </c>
      <c r="M202" s="184">
        <v>6.36</v>
      </c>
      <c r="N202" s="157">
        <v>80136</v>
      </c>
      <c r="O202" s="184">
        <v>12.5</v>
      </c>
      <c r="P202" s="157">
        <v>157500</v>
      </c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  <c r="FV202" s="58"/>
      <c r="FW202" s="58"/>
      <c r="FX202" s="58"/>
      <c r="FY202" s="58"/>
      <c r="FZ202" s="58"/>
      <c r="GA202" s="58"/>
      <c r="GB202" s="58"/>
      <c r="GC202" s="58"/>
      <c r="GD202" s="58"/>
      <c r="GE202" s="58"/>
      <c r="GF202" s="58"/>
      <c r="GG202" s="58"/>
      <c r="GH202" s="58"/>
      <c r="GI202" s="58"/>
      <c r="GJ202" s="58"/>
      <c r="GK202" s="58"/>
      <c r="GL202" s="58"/>
      <c r="GM202" s="58"/>
      <c r="GN202" s="58"/>
      <c r="GO202" s="58"/>
      <c r="GP202" s="58"/>
      <c r="GQ202" s="58"/>
      <c r="GR202" s="58"/>
      <c r="GS202" s="58"/>
      <c r="GT202" s="58"/>
      <c r="GU202" s="58"/>
      <c r="GV202" s="58"/>
      <c r="GW202" s="58"/>
      <c r="GX202" s="58"/>
      <c r="GY202" s="58"/>
      <c r="GZ202" s="58"/>
      <c r="HA202" s="58"/>
      <c r="HB202" s="58"/>
      <c r="HC202" s="58"/>
      <c r="HD202" s="58"/>
      <c r="HE202" s="58"/>
      <c r="HF202" s="58"/>
      <c r="HG202" s="58"/>
      <c r="HH202" s="58"/>
      <c r="HI202" s="58"/>
      <c r="HJ202" s="58"/>
      <c r="HK202" s="58"/>
      <c r="HL202" s="58"/>
      <c r="HM202" s="58"/>
      <c r="HN202" s="58"/>
      <c r="HO202" s="58"/>
      <c r="HP202" s="58"/>
      <c r="HQ202" s="58"/>
      <c r="HR202" s="58"/>
      <c r="HS202" s="58"/>
      <c r="HT202" s="58"/>
      <c r="HU202" s="58"/>
      <c r="HV202" s="58"/>
      <c r="HW202" s="58"/>
      <c r="HX202" s="58"/>
      <c r="HY202" s="58"/>
      <c r="HZ202" s="58"/>
      <c r="IA202" s="58"/>
      <c r="IB202" s="58"/>
      <c r="IC202" s="58"/>
      <c r="ID202" s="58"/>
      <c r="IE202" s="58"/>
      <c r="IF202" s="58"/>
      <c r="IG202" s="58"/>
      <c r="IH202" s="58"/>
      <c r="II202" s="58"/>
      <c r="IJ202" s="58"/>
      <c r="IK202" s="58"/>
      <c r="IL202" s="58"/>
      <c r="IM202" s="58"/>
      <c r="IN202" s="58"/>
      <c r="IO202" s="58"/>
      <c r="IP202" s="58"/>
      <c r="IQ202" s="58"/>
      <c r="IR202" s="58"/>
      <c r="IS202" s="58"/>
      <c r="IT202" s="58"/>
      <c r="IU202" s="58"/>
      <c r="IV202" s="58"/>
      <c r="IW202" s="58"/>
      <c r="IX202" s="58"/>
      <c r="IY202" s="58"/>
      <c r="IZ202" s="58"/>
      <c r="JA202" s="58"/>
      <c r="JB202" s="58"/>
      <c r="JC202" s="58"/>
      <c r="JD202" s="58"/>
      <c r="JE202" s="58"/>
      <c r="JF202" s="58"/>
      <c r="JG202" s="58"/>
      <c r="JH202" s="58"/>
      <c r="JI202" s="58"/>
      <c r="JJ202" s="58"/>
      <c r="JK202" s="58"/>
      <c r="JL202" s="58"/>
      <c r="JM202" s="58"/>
      <c r="JN202" s="58"/>
      <c r="JO202" s="58"/>
      <c r="JP202" s="58"/>
      <c r="JQ202" s="58"/>
      <c r="JR202" s="58"/>
      <c r="JS202" s="58"/>
      <c r="JT202" s="58"/>
      <c r="JU202" s="58"/>
      <c r="JV202" s="58"/>
      <c r="JW202" s="58"/>
      <c r="JX202" s="58"/>
      <c r="JY202" s="58"/>
      <c r="JZ202" s="58"/>
      <c r="KA202" s="58"/>
      <c r="KB202" s="58"/>
      <c r="KC202" s="58"/>
      <c r="KD202" s="58"/>
      <c r="KE202" s="58"/>
      <c r="KF202" s="58"/>
      <c r="KG202" s="58"/>
      <c r="KH202" s="58"/>
      <c r="KI202" s="58"/>
      <c r="KJ202" s="58"/>
      <c r="KK202" s="58"/>
      <c r="KL202" s="58"/>
      <c r="KM202" s="58"/>
      <c r="KN202" s="58"/>
      <c r="KO202" s="58"/>
      <c r="KP202" s="58"/>
      <c r="KQ202" s="58"/>
      <c r="KR202" s="58"/>
    </row>
    <row r="203" spans="1:304" x14ac:dyDescent="0.2">
      <c r="A203" s="134"/>
      <c r="B203" s="55" t="s">
        <v>211</v>
      </c>
      <c r="C203" s="65"/>
      <c r="D203" s="64"/>
      <c r="E203" s="81"/>
      <c r="F203" s="79"/>
      <c r="G203" s="254">
        <f>SUM(F198:F202)</f>
        <v>2908760</v>
      </c>
      <c r="H203" s="286">
        <v>4844345.333333333</v>
      </c>
      <c r="I203" s="262">
        <v>2438520</v>
      </c>
      <c r="J203" s="287">
        <v>6548400</v>
      </c>
      <c r="K203" s="290"/>
      <c r="L203" s="159">
        <f t="shared" ref="L203" si="52">SUM(L198:L202)</f>
        <v>4570200</v>
      </c>
      <c r="M203" s="290"/>
      <c r="N203" s="159">
        <v>4662888</v>
      </c>
      <c r="O203" s="290"/>
      <c r="P203" s="159">
        <f t="shared" ref="P203" si="53">SUM(P198:P202)</f>
        <v>5369900</v>
      </c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  <c r="GA203" s="58"/>
      <c r="GB203" s="58"/>
      <c r="GC203" s="58"/>
      <c r="GD203" s="58"/>
      <c r="GE203" s="58"/>
      <c r="GF203" s="58"/>
      <c r="GG203" s="58"/>
      <c r="GH203" s="58"/>
      <c r="GI203" s="58"/>
      <c r="GJ203" s="58"/>
      <c r="GK203" s="58"/>
      <c r="GL203" s="58"/>
      <c r="GM203" s="58"/>
      <c r="GN203" s="58"/>
      <c r="GO203" s="58"/>
      <c r="GP203" s="58"/>
      <c r="GQ203" s="58"/>
      <c r="GR203" s="58"/>
      <c r="GS203" s="58"/>
      <c r="GT203" s="58"/>
      <c r="GU203" s="58"/>
      <c r="GV203" s="58"/>
      <c r="GW203" s="58"/>
      <c r="GX203" s="58"/>
      <c r="GY203" s="58"/>
      <c r="GZ203" s="58"/>
      <c r="HA203" s="58"/>
      <c r="HB203" s="58"/>
      <c r="HC203" s="58"/>
      <c r="HD203" s="58"/>
      <c r="HE203" s="58"/>
      <c r="HF203" s="58"/>
      <c r="HG203" s="58"/>
      <c r="HH203" s="58"/>
      <c r="HI203" s="58"/>
      <c r="HJ203" s="58"/>
      <c r="HK203" s="58"/>
      <c r="HL203" s="58"/>
      <c r="HM203" s="58"/>
      <c r="HN203" s="58"/>
      <c r="HO203" s="58"/>
      <c r="HP203" s="58"/>
      <c r="HQ203" s="58"/>
      <c r="HR203" s="58"/>
      <c r="HS203" s="58"/>
      <c r="HT203" s="58"/>
      <c r="HU203" s="58"/>
      <c r="HV203" s="58"/>
      <c r="HW203" s="58"/>
      <c r="HX203" s="58"/>
      <c r="HY203" s="58"/>
      <c r="HZ203" s="58"/>
      <c r="IA203" s="58"/>
      <c r="IB203" s="58"/>
      <c r="IC203" s="58"/>
      <c r="ID203" s="58"/>
      <c r="IE203" s="58"/>
      <c r="IF203" s="58"/>
      <c r="IG203" s="58"/>
      <c r="IH203" s="58"/>
      <c r="II203" s="58"/>
      <c r="IJ203" s="58"/>
      <c r="IK203" s="58"/>
      <c r="IL203" s="58"/>
      <c r="IM203" s="58"/>
      <c r="IN203" s="58"/>
      <c r="IO203" s="58"/>
      <c r="IP203" s="58"/>
      <c r="IQ203" s="58"/>
      <c r="IR203" s="58"/>
      <c r="IS203" s="58"/>
      <c r="IT203" s="58"/>
      <c r="IU203" s="58"/>
      <c r="IV203" s="58"/>
      <c r="IW203" s="58"/>
      <c r="IX203" s="58"/>
      <c r="IY203" s="58"/>
      <c r="IZ203" s="58"/>
      <c r="JA203" s="58"/>
      <c r="JB203" s="58"/>
      <c r="JC203" s="58"/>
      <c r="JD203" s="58"/>
      <c r="JE203" s="58"/>
      <c r="JF203" s="58"/>
      <c r="JG203" s="58"/>
      <c r="JH203" s="58"/>
      <c r="JI203" s="58"/>
      <c r="JJ203" s="58"/>
      <c r="JK203" s="58"/>
      <c r="JL203" s="58"/>
      <c r="JM203" s="58"/>
      <c r="JN203" s="58"/>
      <c r="JO203" s="58"/>
      <c r="JP203" s="58"/>
      <c r="JQ203" s="58"/>
      <c r="JR203" s="58"/>
      <c r="JS203" s="58"/>
      <c r="JT203" s="58"/>
      <c r="JU203" s="58"/>
      <c r="JV203" s="58"/>
      <c r="JW203" s="58"/>
      <c r="JX203" s="58"/>
      <c r="JY203" s="58"/>
      <c r="JZ203" s="58"/>
      <c r="KA203" s="58"/>
      <c r="KB203" s="58"/>
      <c r="KC203" s="58"/>
      <c r="KD203" s="58"/>
      <c r="KE203" s="58"/>
      <c r="KF203" s="58"/>
      <c r="KG203" s="58"/>
      <c r="KH203" s="58"/>
      <c r="KI203" s="58"/>
      <c r="KJ203" s="58"/>
      <c r="KK203" s="58"/>
      <c r="KL203" s="58"/>
      <c r="KM203" s="58"/>
      <c r="KN203" s="58"/>
      <c r="KO203" s="58"/>
      <c r="KP203" s="58"/>
      <c r="KQ203" s="58"/>
      <c r="KR203" s="58"/>
    </row>
    <row r="204" spans="1:304" x14ac:dyDescent="0.2">
      <c r="A204" s="156"/>
      <c r="B204" s="116"/>
      <c r="C204" s="5"/>
      <c r="D204" s="3"/>
      <c r="E204" s="96"/>
      <c r="F204" s="97"/>
      <c r="G204" s="251"/>
      <c r="H204" s="286"/>
      <c r="I204" s="262"/>
      <c r="J204" s="287"/>
      <c r="K204" s="176"/>
      <c r="L204" s="157"/>
      <c r="M204" s="184"/>
      <c r="N204" s="157"/>
      <c r="O204" s="184"/>
      <c r="P204" s="157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  <c r="FV204" s="58"/>
      <c r="FW204" s="58"/>
      <c r="FX204" s="58"/>
      <c r="FY204" s="58"/>
      <c r="FZ204" s="58"/>
      <c r="GA204" s="58"/>
      <c r="GB204" s="58"/>
      <c r="GC204" s="58"/>
      <c r="GD204" s="58"/>
      <c r="GE204" s="58"/>
      <c r="GF204" s="58"/>
      <c r="GG204" s="58"/>
      <c r="GH204" s="58"/>
      <c r="GI204" s="58"/>
      <c r="GJ204" s="58"/>
      <c r="GK204" s="58"/>
      <c r="GL204" s="58"/>
      <c r="GM204" s="58"/>
      <c r="GN204" s="58"/>
      <c r="GO204" s="58"/>
      <c r="GP204" s="58"/>
      <c r="GQ204" s="58"/>
      <c r="GR204" s="58"/>
      <c r="GS204" s="58"/>
      <c r="GT204" s="58"/>
      <c r="GU204" s="58"/>
      <c r="GV204" s="58"/>
      <c r="GW204" s="58"/>
      <c r="GX204" s="58"/>
      <c r="GY204" s="58"/>
      <c r="GZ204" s="58"/>
      <c r="HA204" s="58"/>
      <c r="HB204" s="58"/>
      <c r="HC204" s="58"/>
      <c r="HD204" s="58"/>
      <c r="HE204" s="58"/>
      <c r="HF204" s="58"/>
      <c r="HG204" s="58"/>
      <c r="HH204" s="58"/>
      <c r="HI204" s="58"/>
      <c r="HJ204" s="58"/>
      <c r="HK204" s="58"/>
      <c r="HL204" s="58"/>
      <c r="HM204" s="58"/>
      <c r="HN204" s="58"/>
      <c r="HO204" s="58"/>
      <c r="HP204" s="58"/>
      <c r="HQ204" s="58"/>
      <c r="HR204" s="58"/>
      <c r="HS204" s="58"/>
      <c r="HT204" s="58"/>
      <c r="HU204" s="58"/>
      <c r="HV204" s="58"/>
      <c r="HW204" s="58"/>
      <c r="HX204" s="58"/>
      <c r="HY204" s="58"/>
      <c r="HZ204" s="58"/>
      <c r="IA204" s="58"/>
      <c r="IB204" s="58"/>
      <c r="IC204" s="58"/>
      <c r="ID204" s="58"/>
      <c r="IE204" s="58"/>
      <c r="IF204" s="58"/>
      <c r="IG204" s="58"/>
      <c r="IH204" s="58"/>
      <c r="II204" s="58"/>
      <c r="IJ204" s="58"/>
      <c r="IK204" s="58"/>
      <c r="IL204" s="58"/>
      <c r="IM204" s="58"/>
      <c r="IN204" s="58"/>
      <c r="IO204" s="58"/>
      <c r="IP204" s="58"/>
      <c r="IQ204" s="58"/>
      <c r="IR204" s="58"/>
      <c r="IS204" s="58"/>
      <c r="IT204" s="58"/>
      <c r="IU204" s="58"/>
      <c r="IV204" s="58"/>
      <c r="IW204" s="58"/>
      <c r="IX204" s="58"/>
      <c r="IY204" s="58"/>
      <c r="IZ204" s="58"/>
      <c r="JA204" s="58"/>
      <c r="JB204" s="58"/>
      <c r="JC204" s="58"/>
      <c r="JD204" s="58"/>
      <c r="JE204" s="58"/>
      <c r="JF204" s="58"/>
      <c r="JG204" s="58"/>
      <c r="JH204" s="58"/>
      <c r="JI204" s="58"/>
      <c r="JJ204" s="58"/>
      <c r="JK204" s="58"/>
      <c r="JL204" s="58"/>
      <c r="JM204" s="58"/>
      <c r="JN204" s="58"/>
      <c r="JO204" s="58"/>
      <c r="JP204" s="58"/>
      <c r="JQ204" s="58"/>
      <c r="JR204" s="58"/>
      <c r="JS204" s="58"/>
      <c r="JT204" s="58"/>
      <c r="JU204" s="58"/>
      <c r="JV204" s="58"/>
      <c r="JW204" s="58"/>
      <c r="JX204" s="58"/>
      <c r="JY204" s="58"/>
      <c r="JZ204" s="58"/>
      <c r="KA204" s="58"/>
      <c r="KB204" s="58"/>
      <c r="KC204" s="58"/>
      <c r="KD204" s="58"/>
      <c r="KE204" s="58"/>
      <c r="KF204" s="58"/>
      <c r="KG204" s="58"/>
      <c r="KH204" s="58"/>
      <c r="KI204" s="58"/>
      <c r="KJ204" s="58"/>
      <c r="KK204" s="58"/>
      <c r="KL204" s="58"/>
      <c r="KM204" s="58"/>
      <c r="KN204" s="58"/>
      <c r="KO204" s="58"/>
      <c r="KP204" s="58"/>
      <c r="KQ204" s="58"/>
      <c r="KR204" s="58"/>
    </row>
    <row r="205" spans="1:304" ht="13.5" thickBot="1" x14ac:dyDescent="0.25">
      <c r="A205" s="133" t="s">
        <v>233</v>
      </c>
      <c r="B205" s="41" t="s">
        <v>84</v>
      </c>
      <c r="C205" s="40"/>
      <c r="D205" s="38"/>
      <c r="E205" s="94"/>
      <c r="F205" s="95"/>
      <c r="G205" s="250"/>
      <c r="H205" s="286"/>
      <c r="I205" s="262"/>
      <c r="J205" s="287"/>
      <c r="K205" s="176"/>
      <c r="L205" s="157"/>
      <c r="M205" s="184"/>
      <c r="N205" s="157"/>
      <c r="O205" s="184"/>
      <c r="P205" s="157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8"/>
      <c r="GH205" s="58"/>
      <c r="GI205" s="58"/>
      <c r="GJ205" s="58"/>
      <c r="GK205" s="58"/>
      <c r="GL205" s="58"/>
      <c r="GM205" s="58"/>
      <c r="GN205" s="58"/>
      <c r="GO205" s="58"/>
      <c r="GP205" s="58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8"/>
      <c r="HL205" s="58"/>
      <c r="HM205" s="58"/>
      <c r="HN205" s="58"/>
      <c r="HO205" s="58"/>
      <c r="HP205" s="58"/>
      <c r="HQ205" s="58"/>
      <c r="HR205" s="58"/>
      <c r="HS205" s="58"/>
      <c r="HT205" s="58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  <c r="IN205" s="58"/>
      <c r="IO205" s="58"/>
      <c r="IP205" s="58"/>
      <c r="IQ205" s="58"/>
      <c r="IR205" s="58"/>
      <c r="IS205" s="58"/>
      <c r="IT205" s="58"/>
      <c r="IU205" s="58"/>
      <c r="IV205" s="58"/>
      <c r="IW205" s="58"/>
      <c r="IX205" s="58"/>
      <c r="IY205" s="58"/>
      <c r="IZ205" s="58"/>
      <c r="JA205" s="58"/>
      <c r="JB205" s="58"/>
      <c r="JC205" s="58"/>
      <c r="JD205" s="58"/>
      <c r="JE205" s="58"/>
      <c r="JF205" s="58"/>
      <c r="JG205" s="58"/>
      <c r="JH205" s="58"/>
      <c r="JI205" s="58"/>
      <c r="JJ205" s="58"/>
      <c r="JK205" s="58"/>
      <c r="JL205" s="58"/>
      <c r="JM205" s="58"/>
      <c r="JN205" s="58"/>
      <c r="JO205" s="58"/>
      <c r="JP205" s="58"/>
      <c r="JQ205" s="58"/>
      <c r="JR205" s="58"/>
      <c r="JS205" s="58"/>
      <c r="JT205" s="58"/>
      <c r="JU205" s="58"/>
      <c r="JV205" s="58"/>
      <c r="JW205" s="58"/>
      <c r="JX205" s="58"/>
      <c r="JY205" s="58"/>
      <c r="JZ205" s="58"/>
      <c r="KA205" s="58"/>
      <c r="KB205" s="58"/>
      <c r="KC205" s="58"/>
      <c r="KD205" s="58"/>
      <c r="KE205" s="58"/>
      <c r="KF205" s="58"/>
      <c r="KG205" s="58"/>
      <c r="KH205" s="58"/>
      <c r="KI205" s="58"/>
      <c r="KJ205" s="58"/>
      <c r="KK205" s="58"/>
      <c r="KL205" s="58"/>
      <c r="KM205" s="58"/>
      <c r="KN205" s="58"/>
      <c r="KO205" s="58"/>
      <c r="KP205" s="58"/>
      <c r="KQ205" s="58"/>
      <c r="KR205" s="58"/>
    </row>
    <row r="206" spans="1:304" x14ac:dyDescent="0.2">
      <c r="A206" s="156" t="s">
        <v>140</v>
      </c>
      <c r="B206" s="32" t="s">
        <v>85</v>
      </c>
      <c r="C206" s="5">
        <v>2337</v>
      </c>
      <c r="D206" s="3" t="s">
        <v>4</v>
      </c>
      <c r="E206" s="96">
        <v>625</v>
      </c>
      <c r="F206" s="97">
        <f>C206*E206</f>
        <v>1460625</v>
      </c>
      <c r="G206" s="251"/>
      <c r="H206" s="286">
        <v>545961.96666666656</v>
      </c>
      <c r="I206" s="262">
        <v>817950</v>
      </c>
      <c r="J206" s="287">
        <v>1285350</v>
      </c>
      <c r="K206" s="176">
        <v>550</v>
      </c>
      <c r="L206" s="157">
        <v>1285350</v>
      </c>
      <c r="M206" s="294">
        <v>353.3</v>
      </c>
      <c r="N206" s="157">
        <v>825662.1</v>
      </c>
      <c r="O206" s="184">
        <v>460</v>
      </c>
      <c r="P206" s="157">
        <v>1075020</v>
      </c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  <c r="FV206" s="58"/>
      <c r="FW206" s="58"/>
      <c r="FX206" s="58"/>
      <c r="FY206" s="58"/>
      <c r="FZ206" s="58"/>
      <c r="GA206" s="58"/>
      <c r="GB206" s="58"/>
      <c r="GC206" s="58"/>
      <c r="GD206" s="58"/>
      <c r="GE206" s="58"/>
      <c r="GF206" s="58"/>
      <c r="GG206" s="58"/>
      <c r="GH206" s="58"/>
      <c r="GI206" s="58"/>
      <c r="GJ206" s="58"/>
      <c r="GK206" s="58"/>
      <c r="GL206" s="58"/>
      <c r="GM206" s="58"/>
      <c r="GN206" s="58"/>
      <c r="GO206" s="58"/>
      <c r="GP206" s="58"/>
      <c r="GQ206" s="58"/>
      <c r="GR206" s="58"/>
      <c r="GS206" s="58"/>
      <c r="GT206" s="58"/>
      <c r="GU206" s="58"/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  <c r="HH206" s="58"/>
      <c r="HI206" s="58"/>
      <c r="HJ206" s="58"/>
      <c r="HK206" s="58"/>
      <c r="HL206" s="58"/>
      <c r="HM206" s="58"/>
      <c r="HN206" s="58"/>
      <c r="HO206" s="58"/>
      <c r="HP206" s="58"/>
      <c r="HQ206" s="58"/>
      <c r="HR206" s="58"/>
      <c r="HS206" s="58"/>
      <c r="HT206" s="58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8"/>
      <c r="IM206" s="58"/>
      <c r="IN206" s="58"/>
      <c r="IO206" s="58"/>
      <c r="IP206" s="58"/>
      <c r="IQ206" s="58"/>
      <c r="IR206" s="58"/>
      <c r="IS206" s="58"/>
      <c r="IT206" s="58"/>
      <c r="IU206" s="58"/>
      <c r="IV206" s="58"/>
      <c r="IW206" s="58"/>
      <c r="IX206" s="58"/>
      <c r="IY206" s="58"/>
      <c r="IZ206" s="58"/>
      <c r="JA206" s="58"/>
      <c r="JB206" s="58"/>
      <c r="JC206" s="58"/>
      <c r="JD206" s="58"/>
      <c r="JE206" s="58"/>
      <c r="JF206" s="58"/>
      <c r="JG206" s="58"/>
      <c r="JH206" s="58"/>
      <c r="JI206" s="58"/>
      <c r="JJ206" s="58"/>
      <c r="JK206" s="58"/>
      <c r="JL206" s="58"/>
      <c r="JM206" s="58"/>
      <c r="JN206" s="58"/>
      <c r="JO206" s="58"/>
      <c r="JP206" s="58"/>
      <c r="JQ206" s="58"/>
      <c r="JR206" s="58"/>
      <c r="JS206" s="58"/>
      <c r="JT206" s="58"/>
      <c r="JU206" s="58"/>
      <c r="JV206" s="58"/>
      <c r="JW206" s="58"/>
      <c r="JX206" s="58"/>
      <c r="JY206" s="58"/>
      <c r="JZ206" s="58"/>
      <c r="KA206" s="58"/>
      <c r="KB206" s="58"/>
      <c r="KC206" s="58"/>
      <c r="KD206" s="58"/>
      <c r="KE206" s="58"/>
      <c r="KF206" s="58"/>
      <c r="KG206" s="58"/>
      <c r="KH206" s="58"/>
      <c r="KI206" s="58"/>
      <c r="KJ206" s="58"/>
      <c r="KK206" s="58"/>
      <c r="KL206" s="58"/>
      <c r="KM206" s="58"/>
      <c r="KN206" s="58"/>
      <c r="KO206" s="58"/>
      <c r="KP206" s="58"/>
      <c r="KQ206" s="58"/>
      <c r="KR206" s="58"/>
    </row>
    <row r="207" spans="1:304" x14ac:dyDescent="0.2">
      <c r="A207" s="156" t="s">
        <v>141</v>
      </c>
      <c r="B207" s="32" t="s">
        <v>86</v>
      </c>
      <c r="C207" s="5">
        <v>650</v>
      </c>
      <c r="D207" s="3" t="s">
        <v>4</v>
      </c>
      <c r="E207" s="96">
        <v>625</v>
      </c>
      <c r="F207" s="97">
        <f t="shared" ref="F207:F211" si="54">C207*E207</f>
        <v>406250</v>
      </c>
      <c r="G207" s="248"/>
      <c r="H207" s="286">
        <v>145333.57999999999</v>
      </c>
      <c r="I207" s="262">
        <v>65000</v>
      </c>
      <c r="J207" s="287">
        <v>536250</v>
      </c>
      <c r="K207" s="176">
        <v>825</v>
      </c>
      <c r="L207" s="157">
        <v>536250</v>
      </c>
      <c r="M207" s="294">
        <v>368.44</v>
      </c>
      <c r="N207" s="157">
        <v>239486</v>
      </c>
      <c r="O207" s="184">
        <v>480</v>
      </c>
      <c r="P207" s="157">
        <v>312000</v>
      </c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58"/>
      <c r="EY207" s="58"/>
      <c r="EZ207" s="58"/>
      <c r="FA207" s="58"/>
      <c r="FB207" s="58"/>
      <c r="FC207" s="58"/>
      <c r="FD207" s="58"/>
      <c r="FE207" s="58"/>
      <c r="FF207" s="58"/>
      <c r="FG207" s="58"/>
      <c r="FH207" s="58"/>
      <c r="FI207" s="58"/>
      <c r="FJ207" s="58"/>
      <c r="FK207" s="58"/>
      <c r="FL207" s="58"/>
      <c r="FM207" s="58"/>
      <c r="FN207" s="58"/>
      <c r="FO207" s="58"/>
      <c r="FP207" s="58"/>
      <c r="FQ207" s="58"/>
      <c r="FR207" s="58"/>
      <c r="FS207" s="58"/>
      <c r="FT207" s="58"/>
      <c r="FU207" s="58"/>
      <c r="FV207" s="58"/>
      <c r="FW207" s="58"/>
      <c r="FX207" s="58"/>
      <c r="FY207" s="58"/>
      <c r="FZ207" s="58"/>
      <c r="GA207" s="58"/>
      <c r="GB207" s="58"/>
      <c r="GC207" s="58"/>
      <c r="GD207" s="58"/>
      <c r="GE207" s="58"/>
      <c r="GF207" s="58"/>
      <c r="GG207" s="58"/>
      <c r="GH207" s="58"/>
      <c r="GI207" s="58"/>
      <c r="GJ207" s="58"/>
      <c r="GK207" s="58"/>
      <c r="GL207" s="58"/>
      <c r="GM207" s="58"/>
      <c r="GN207" s="58"/>
      <c r="GO207" s="58"/>
      <c r="GP207" s="58"/>
      <c r="GQ207" s="58"/>
      <c r="GR207" s="58"/>
      <c r="GS207" s="58"/>
      <c r="GT207" s="58"/>
      <c r="GU207" s="58"/>
      <c r="GV207" s="58"/>
      <c r="GW207" s="58"/>
      <c r="GX207" s="58"/>
      <c r="GY207" s="58"/>
      <c r="GZ207" s="58"/>
      <c r="HA207" s="58"/>
      <c r="HB207" s="58"/>
      <c r="HC207" s="58"/>
      <c r="HD207" s="58"/>
      <c r="HE207" s="58"/>
      <c r="HF207" s="58"/>
      <c r="HG207" s="58"/>
      <c r="HH207" s="58"/>
      <c r="HI207" s="58"/>
      <c r="HJ207" s="58"/>
      <c r="HK207" s="58"/>
      <c r="HL207" s="58"/>
      <c r="HM207" s="58"/>
      <c r="HN207" s="58"/>
      <c r="HO207" s="58"/>
      <c r="HP207" s="58"/>
      <c r="HQ207" s="58"/>
      <c r="HR207" s="58"/>
      <c r="HS207" s="58"/>
      <c r="HT207" s="58"/>
      <c r="HU207" s="58"/>
      <c r="HV207" s="58"/>
      <c r="HW207" s="58"/>
      <c r="HX207" s="58"/>
      <c r="HY207" s="58"/>
      <c r="HZ207" s="58"/>
      <c r="IA207" s="58"/>
      <c r="IB207" s="58"/>
      <c r="IC207" s="58"/>
      <c r="ID207" s="58"/>
      <c r="IE207" s="58"/>
      <c r="IF207" s="58"/>
      <c r="IG207" s="58"/>
      <c r="IH207" s="58"/>
      <c r="II207" s="58"/>
      <c r="IJ207" s="58"/>
      <c r="IK207" s="58"/>
      <c r="IL207" s="58"/>
      <c r="IM207" s="58"/>
      <c r="IN207" s="58"/>
      <c r="IO207" s="58"/>
      <c r="IP207" s="58"/>
      <c r="IQ207" s="58"/>
      <c r="IR207" s="58"/>
      <c r="IS207" s="58"/>
      <c r="IT207" s="58"/>
      <c r="IU207" s="58"/>
      <c r="IV207" s="58"/>
      <c r="IW207" s="58"/>
      <c r="IX207" s="58"/>
      <c r="IY207" s="58"/>
      <c r="IZ207" s="58"/>
      <c r="JA207" s="58"/>
      <c r="JB207" s="58"/>
      <c r="JC207" s="58"/>
      <c r="JD207" s="58"/>
      <c r="JE207" s="58"/>
      <c r="JF207" s="58"/>
      <c r="JG207" s="58"/>
      <c r="JH207" s="58"/>
      <c r="JI207" s="58"/>
      <c r="JJ207" s="58"/>
      <c r="JK207" s="58"/>
      <c r="JL207" s="58"/>
      <c r="JM207" s="58"/>
      <c r="JN207" s="58"/>
      <c r="JO207" s="58"/>
      <c r="JP207" s="58"/>
      <c r="JQ207" s="58"/>
      <c r="JR207" s="58"/>
      <c r="JS207" s="58"/>
      <c r="JT207" s="58"/>
      <c r="JU207" s="58"/>
      <c r="JV207" s="58"/>
      <c r="JW207" s="58"/>
      <c r="JX207" s="58"/>
      <c r="JY207" s="58"/>
      <c r="JZ207" s="58"/>
      <c r="KA207" s="58"/>
      <c r="KB207" s="58"/>
      <c r="KC207" s="58"/>
      <c r="KD207" s="58"/>
      <c r="KE207" s="58"/>
      <c r="KF207" s="58"/>
      <c r="KG207" s="58"/>
      <c r="KH207" s="58"/>
      <c r="KI207" s="58"/>
      <c r="KJ207" s="58"/>
      <c r="KK207" s="58"/>
      <c r="KL207" s="58"/>
      <c r="KM207" s="58"/>
      <c r="KN207" s="58"/>
      <c r="KO207" s="58"/>
      <c r="KP207" s="58"/>
      <c r="KQ207" s="58"/>
      <c r="KR207" s="58"/>
    </row>
    <row r="208" spans="1:304" x14ac:dyDescent="0.2">
      <c r="A208" s="156" t="s">
        <v>142</v>
      </c>
      <c r="B208" s="32" t="s">
        <v>87</v>
      </c>
      <c r="C208" s="5">
        <v>558</v>
      </c>
      <c r="D208" s="3" t="s">
        <v>4</v>
      </c>
      <c r="E208" s="96">
        <v>680</v>
      </c>
      <c r="F208" s="97">
        <f t="shared" si="54"/>
        <v>379440</v>
      </c>
      <c r="G208" s="248"/>
      <c r="H208" s="286">
        <v>154086.1761111111</v>
      </c>
      <c r="I208" s="262">
        <v>223200</v>
      </c>
      <c r="J208" s="287">
        <v>354330</v>
      </c>
      <c r="K208" s="176">
        <v>635</v>
      </c>
      <c r="L208" s="157">
        <v>354330</v>
      </c>
      <c r="M208" s="294">
        <v>496.63</v>
      </c>
      <c r="N208" s="157">
        <v>277119.53999999998</v>
      </c>
      <c r="O208" s="184">
        <v>610</v>
      </c>
      <c r="P208" s="157">
        <v>340380</v>
      </c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  <c r="EV208" s="58"/>
      <c r="EW208" s="58"/>
      <c r="EX208" s="58"/>
      <c r="EY208" s="58"/>
      <c r="EZ208" s="58"/>
      <c r="FA208" s="58"/>
      <c r="FB208" s="58"/>
      <c r="FC208" s="58"/>
      <c r="FD208" s="58"/>
      <c r="FE208" s="58"/>
      <c r="FF208" s="58"/>
      <c r="FG208" s="58"/>
      <c r="FH208" s="58"/>
      <c r="FI208" s="58"/>
      <c r="FJ208" s="58"/>
      <c r="FK208" s="58"/>
      <c r="FL208" s="58"/>
      <c r="FM208" s="58"/>
      <c r="FN208" s="58"/>
      <c r="FO208" s="58"/>
      <c r="FP208" s="58"/>
      <c r="FQ208" s="58"/>
      <c r="FR208" s="58"/>
      <c r="FS208" s="58"/>
      <c r="FT208" s="58"/>
      <c r="FU208" s="58"/>
      <c r="FV208" s="58"/>
      <c r="FW208" s="58"/>
      <c r="FX208" s="58"/>
      <c r="FY208" s="58"/>
      <c r="FZ208" s="58"/>
      <c r="GA208" s="58"/>
      <c r="GB208" s="58"/>
      <c r="GC208" s="58"/>
      <c r="GD208" s="58"/>
      <c r="GE208" s="58"/>
      <c r="GF208" s="58"/>
      <c r="GG208" s="58"/>
      <c r="GH208" s="58"/>
      <c r="GI208" s="58"/>
      <c r="GJ208" s="58"/>
      <c r="GK208" s="58"/>
      <c r="GL208" s="58"/>
      <c r="GM208" s="58"/>
      <c r="GN208" s="58"/>
      <c r="GO208" s="58"/>
      <c r="GP208" s="58"/>
      <c r="GQ208" s="58"/>
      <c r="GR208" s="58"/>
      <c r="GS208" s="58"/>
      <c r="GT208" s="58"/>
      <c r="GU208" s="58"/>
      <c r="GV208" s="58"/>
      <c r="GW208" s="58"/>
      <c r="GX208" s="58"/>
      <c r="GY208" s="58"/>
      <c r="GZ208" s="58"/>
      <c r="HA208" s="58"/>
      <c r="HB208" s="58"/>
      <c r="HC208" s="58"/>
      <c r="HD208" s="58"/>
      <c r="HE208" s="58"/>
      <c r="HF208" s="58"/>
      <c r="HG208" s="58"/>
      <c r="HH208" s="58"/>
      <c r="HI208" s="58"/>
      <c r="HJ208" s="58"/>
      <c r="HK208" s="58"/>
      <c r="HL208" s="58"/>
      <c r="HM208" s="58"/>
      <c r="HN208" s="58"/>
      <c r="HO208" s="58"/>
      <c r="HP208" s="58"/>
      <c r="HQ208" s="58"/>
      <c r="HR208" s="58"/>
      <c r="HS208" s="58"/>
      <c r="HT208" s="58"/>
      <c r="HU208" s="58"/>
      <c r="HV208" s="58"/>
      <c r="HW208" s="58"/>
      <c r="HX208" s="58"/>
      <c r="HY208" s="58"/>
      <c r="HZ208" s="58"/>
      <c r="IA208" s="58"/>
      <c r="IB208" s="58"/>
      <c r="IC208" s="58"/>
      <c r="ID208" s="58"/>
      <c r="IE208" s="58"/>
      <c r="IF208" s="58"/>
      <c r="IG208" s="58"/>
      <c r="IH208" s="58"/>
      <c r="II208" s="58"/>
      <c r="IJ208" s="58"/>
      <c r="IK208" s="58"/>
      <c r="IL208" s="58"/>
      <c r="IM208" s="58"/>
      <c r="IN208" s="58"/>
      <c r="IO208" s="58"/>
      <c r="IP208" s="58"/>
      <c r="IQ208" s="58"/>
      <c r="IR208" s="58"/>
      <c r="IS208" s="58"/>
      <c r="IT208" s="58"/>
      <c r="IU208" s="58"/>
      <c r="IV208" s="58"/>
      <c r="IW208" s="58"/>
      <c r="IX208" s="58"/>
      <c r="IY208" s="58"/>
      <c r="IZ208" s="58"/>
      <c r="JA208" s="58"/>
      <c r="JB208" s="58"/>
      <c r="JC208" s="58"/>
      <c r="JD208" s="58"/>
      <c r="JE208" s="58"/>
      <c r="JF208" s="58"/>
      <c r="JG208" s="58"/>
      <c r="JH208" s="58"/>
      <c r="JI208" s="58"/>
      <c r="JJ208" s="58"/>
      <c r="JK208" s="58"/>
      <c r="JL208" s="58"/>
      <c r="JM208" s="58"/>
      <c r="JN208" s="58"/>
      <c r="JO208" s="58"/>
      <c r="JP208" s="58"/>
      <c r="JQ208" s="58"/>
      <c r="JR208" s="58"/>
      <c r="JS208" s="58"/>
      <c r="JT208" s="58"/>
      <c r="JU208" s="58"/>
      <c r="JV208" s="58"/>
      <c r="JW208" s="58"/>
      <c r="JX208" s="58"/>
      <c r="JY208" s="58"/>
      <c r="JZ208" s="58"/>
      <c r="KA208" s="58"/>
      <c r="KB208" s="58"/>
      <c r="KC208" s="58"/>
      <c r="KD208" s="58"/>
      <c r="KE208" s="58"/>
      <c r="KF208" s="58"/>
      <c r="KG208" s="58"/>
      <c r="KH208" s="58"/>
      <c r="KI208" s="58"/>
      <c r="KJ208" s="58"/>
      <c r="KK208" s="58"/>
      <c r="KL208" s="58"/>
      <c r="KM208" s="58"/>
      <c r="KN208" s="58"/>
      <c r="KO208" s="58"/>
      <c r="KP208" s="58"/>
      <c r="KQ208" s="58"/>
      <c r="KR208" s="58"/>
    </row>
    <row r="209" spans="1:304" x14ac:dyDescent="0.2">
      <c r="A209" s="156" t="s">
        <v>143</v>
      </c>
      <c r="B209" s="32" t="s">
        <v>88</v>
      </c>
      <c r="C209" s="5">
        <v>136</v>
      </c>
      <c r="D209" s="3" t="s">
        <v>4</v>
      </c>
      <c r="E209" s="96">
        <v>1365</v>
      </c>
      <c r="F209" s="97">
        <f t="shared" si="54"/>
        <v>185640</v>
      </c>
      <c r="G209" s="241"/>
      <c r="H209" s="286">
        <v>103632.96500000001</v>
      </c>
      <c r="I209" s="262">
        <v>81600</v>
      </c>
      <c r="J209" s="287">
        <v>353600</v>
      </c>
      <c r="K209" s="176">
        <v>1700</v>
      </c>
      <c r="L209" s="157">
        <v>231200</v>
      </c>
      <c r="M209" s="184">
        <v>1716.01</v>
      </c>
      <c r="N209" s="157">
        <v>233377.36</v>
      </c>
      <c r="O209" s="184">
        <v>1400</v>
      </c>
      <c r="P209" s="157">
        <v>190400</v>
      </c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  <c r="FV209" s="58"/>
      <c r="FW209" s="58"/>
      <c r="FX209" s="58"/>
      <c r="FY209" s="58"/>
      <c r="FZ209" s="58"/>
      <c r="GA209" s="58"/>
      <c r="GB209" s="58"/>
      <c r="GC209" s="58"/>
      <c r="GD209" s="58"/>
      <c r="GE209" s="58"/>
      <c r="GF209" s="58"/>
      <c r="GG209" s="58"/>
      <c r="GH209" s="58"/>
      <c r="GI209" s="58"/>
      <c r="GJ209" s="58"/>
      <c r="GK209" s="58"/>
      <c r="GL209" s="58"/>
      <c r="GM209" s="58"/>
      <c r="GN209" s="58"/>
      <c r="GO209" s="58"/>
      <c r="GP209" s="58"/>
      <c r="GQ209" s="58"/>
      <c r="GR209" s="58"/>
      <c r="GS209" s="58"/>
      <c r="GT209" s="58"/>
      <c r="GU209" s="58"/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  <c r="HH209" s="58"/>
      <c r="HI209" s="58"/>
      <c r="HJ209" s="58"/>
      <c r="HK209" s="58"/>
      <c r="HL209" s="58"/>
      <c r="HM209" s="58"/>
      <c r="HN209" s="58"/>
      <c r="HO209" s="58"/>
      <c r="HP209" s="58"/>
      <c r="HQ209" s="58"/>
      <c r="HR209" s="58"/>
      <c r="HS209" s="58"/>
      <c r="HT209" s="58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  <c r="IN209" s="58"/>
      <c r="IO209" s="58"/>
      <c r="IP209" s="58"/>
      <c r="IQ209" s="58"/>
      <c r="IR209" s="58"/>
      <c r="IS209" s="58"/>
      <c r="IT209" s="58"/>
      <c r="IU209" s="58"/>
      <c r="IV209" s="58"/>
      <c r="IW209" s="58"/>
      <c r="IX209" s="58"/>
      <c r="IY209" s="58"/>
      <c r="IZ209" s="58"/>
      <c r="JA209" s="58"/>
      <c r="JB209" s="58"/>
      <c r="JC209" s="58"/>
      <c r="JD209" s="58"/>
      <c r="JE209" s="58"/>
      <c r="JF209" s="58"/>
      <c r="JG209" s="58"/>
      <c r="JH209" s="58"/>
      <c r="JI209" s="58"/>
      <c r="JJ209" s="58"/>
      <c r="JK209" s="58"/>
      <c r="JL209" s="58"/>
      <c r="JM209" s="58"/>
      <c r="JN209" s="58"/>
      <c r="JO209" s="58"/>
      <c r="JP209" s="58"/>
      <c r="JQ209" s="58"/>
      <c r="JR209" s="58"/>
      <c r="JS209" s="58"/>
      <c r="JT209" s="58"/>
      <c r="JU209" s="58"/>
      <c r="JV209" s="58"/>
      <c r="JW209" s="58"/>
      <c r="JX209" s="58"/>
      <c r="JY209" s="58"/>
      <c r="JZ209" s="58"/>
      <c r="KA209" s="58"/>
      <c r="KB209" s="58"/>
      <c r="KC209" s="58"/>
      <c r="KD209" s="58"/>
      <c r="KE209" s="58"/>
      <c r="KF209" s="58"/>
      <c r="KG209" s="58"/>
      <c r="KH209" s="58"/>
      <c r="KI209" s="58"/>
      <c r="KJ209" s="58"/>
      <c r="KK209" s="58"/>
      <c r="KL209" s="58"/>
      <c r="KM209" s="58"/>
      <c r="KN209" s="58"/>
      <c r="KO209" s="58"/>
      <c r="KP209" s="58"/>
      <c r="KQ209" s="58"/>
      <c r="KR209" s="58"/>
    </row>
    <row r="210" spans="1:304" x14ac:dyDescent="0.2">
      <c r="A210" s="156" t="s">
        <v>249</v>
      </c>
      <c r="B210" s="32" t="s">
        <v>248</v>
      </c>
      <c r="C210" s="20">
        <v>1244</v>
      </c>
      <c r="D210" s="3" t="s">
        <v>197</v>
      </c>
      <c r="E210" s="96">
        <v>2.5</v>
      </c>
      <c r="F210" s="97">
        <f t="shared" si="54"/>
        <v>3110</v>
      </c>
      <c r="G210" s="248"/>
      <c r="H210" s="286">
        <v>12250.680555555555</v>
      </c>
      <c r="I210" s="262">
        <v>12.24</v>
      </c>
      <c r="J210" s="287">
        <v>91800</v>
      </c>
      <c r="K210" s="176">
        <v>75</v>
      </c>
      <c r="L210" s="157">
        <v>91800</v>
      </c>
      <c r="M210" s="294">
        <v>3</v>
      </c>
      <c r="N210" s="157">
        <v>3672</v>
      </c>
      <c r="O210" s="184">
        <v>22</v>
      </c>
      <c r="P210" s="157">
        <v>26928</v>
      </c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8"/>
      <c r="FD210" s="58"/>
      <c r="FE210" s="58"/>
      <c r="FF210" s="58"/>
      <c r="FG210" s="58"/>
      <c r="FH210" s="58"/>
      <c r="FI210" s="58"/>
      <c r="FJ210" s="58"/>
      <c r="FK210" s="58"/>
      <c r="FL210" s="58"/>
      <c r="FM210" s="58"/>
      <c r="FN210" s="58"/>
      <c r="FO210" s="58"/>
      <c r="FP210" s="58"/>
      <c r="FQ210" s="58"/>
      <c r="FR210" s="58"/>
      <c r="FS210" s="58"/>
      <c r="FT210" s="58"/>
      <c r="FU210" s="58"/>
      <c r="FV210" s="58"/>
      <c r="FW210" s="58"/>
      <c r="FX210" s="58"/>
      <c r="FY210" s="58"/>
      <c r="FZ210" s="58"/>
      <c r="GA210" s="58"/>
      <c r="GB210" s="58"/>
      <c r="GC210" s="58"/>
      <c r="GD210" s="58"/>
      <c r="GE210" s="58"/>
      <c r="GF210" s="58"/>
      <c r="GG210" s="58"/>
      <c r="GH210" s="58"/>
      <c r="GI210" s="58"/>
      <c r="GJ210" s="58"/>
      <c r="GK210" s="58"/>
      <c r="GL210" s="58"/>
      <c r="GM210" s="58"/>
      <c r="GN210" s="58"/>
      <c r="GO210" s="58"/>
      <c r="GP210" s="58"/>
      <c r="GQ210" s="58"/>
      <c r="GR210" s="58"/>
      <c r="GS210" s="58"/>
      <c r="GT210" s="58"/>
      <c r="GU210" s="58"/>
      <c r="GV210" s="58"/>
      <c r="GW210" s="58"/>
      <c r="GX210" s="58"/>
      <c r="GY210" s="58"/>
      <c r="GZ210" s="58"/>
      <c r="HA210" s="58"/>
      <c r="HB210" s="58"/>
      <c r="HC210" s="58"/>
      <c r="HD210" s="58"/>
      <c r="HE210" s="58"/>
      <c r="HF210" s="58"/>
      <c r="HG210" s="58"/>
      <c r="HH210" s="58"/>
      <c r="HI210" s="58"/>
      <c r="HJ210" s="58"/>
      <c r="HK210" s="58"/>
      <c r="HL210" s="58"/>
      <c r="HM210" s="58"/>
      <c r="HN210" s="58"/>
      <c r="HO210" s="58"/>
      <c r="HP210" s="58"/>
      <c r="HQ210" s="58"/>
      <c r="HR210" s="58"/>
      <c r="HS210" s="58"/>
      <c r="HT210" s="58"/>
      <c r="HU210" s="58"/>
      <c r="HV210" s="58"/>
      <c r="HW210" s="58"/>
      <c r="HX210" s="58"/>
      <c r="HY210" s="58"/>
      <c r="HZ210" s="58"/>
      <c r="IA210" s="58"/>
      <c r="IB210" s="58"/>
      <c r="IC210" s="58"/>
      <c r="ID210" s="58"/>
      <c r="IE210" s="58"/>
      <c r="IF210" s="58"/>
      <c r="IG210" s="58"/>
      <c r="IH210" s="58"/>
      <c r="II210" s="58"/>
      <c r="IJ210" s="58"/>
      <c r="IK210" s="58"/>
      <c r="IL210" s="58"/>
      <c r="IM210" s="58"/>
      <c r="IN210" s="58"/>
      <c r="IO210" s="58"/>
      <c r="IP210" s="58"/>
      <c r="IQ210" s="58"/>
      <c r="IR210" s="58"/>
      <c r="IS210" s="58"/>
      <c r="IT210" s="58"/>
      <c r="IU210" s="58"/>
      <c r="IV210" s="58"/>
      <c r="IW210" s="58"/>
      <c r="IX210" s="58"/>
      <c r="IY210" s="58"/>
      <c r="IZ210" s="58"/>
      <c r="JA210" s="58"/>
      <c r="JB210" s="58"/>
      <c r="JC210" s="58"/>
      <c r="JD210" s="58"/>
      <c r="JE210" s="58"/>
      <c r="JF210" s="58"/>
      <c r="JG210" s="58"/>
      <c r="JH210" s="58"/>
      <c r="JI210" s="58"/>
      <c r="JJ210" s="58"/>
      <c r="JK210" s="58"/>
      <c r="JL210" s="58"/>
      <c r="JM210" s="58"/>
      <c r="JN210" s="58"/>
      <c r="JO210" s="58"/>
      <c r="JP210" s="58"/>
      <c r="JQ210" s="58"/>
      <c r="JR210" s="58"/>
      <c r="JS210" s="58"/>
      <c r="JT210" s="58"/>
      <c r="JU210" s="58"/>
      <c r="JV210" s="58"/>
      <c r="JW210" s="58"/>
      <c r="JX210" s="58"/>
      <c r="JY210" s="58"/>
      <c r="JZ210" s="58"/>
      <c r="KA210" s="58"/>
      <c r="KB210" s="58"/>
      <c r="KC210" s="58"/>
      <c r="KD210" s="58"/>
      <c r="KE210" s="58"/>
      <c r="KF210" s="58"/>
      <c r="KG210" s="58"/>
      <c r="KH210" s="58"/>
      <c r="KI210" s="58"/>
      <c r="KJ210" s="58"/>
      <c r="KK210" s="58"/>
      <c r="KL210" s="58"/>
      <c r="KM210" s="58"/>
      <c r="KN210" s="58"/>
      <c r="KO210" s="58"/>
      <c r="KP210" s="58"/>
      <c r="KQ210" s="58"/>
      <c r="KR210" s="58"/>
    </row>
    <row r="211" spans="1:304" x14ac:dyDescent="0.2">
      <c r="A211" s="156" t="s">
        <v>250</v>
      </c>
      <c r="B211" s="32" t="s">
        <v>251</v>
      </c>
      <c r="C211" s="20">
        <v>128200</v>
      </c>
      <c r="D211" s="42" t="s">
        <v>197</v>
      </c>
      <c r="E211" s="96">
        <v>2.5</v>
      </c>
      <c r="F211" s="97">
        <f t="shared" si="54"/>
        <v>320500</v>
      </c>
      <c r="G211" s="255"/>
      <c r="H211" s="286">
        <v>371141.90888888884</v>
      </c>
      <c r="I211" s="262">
        <v>480750</v>
      </c>
      <c r="J211" s="287">
        <v>1025600</v>
      </c>
      <c r="K211" s="176">
        <v>6.25</v>
      </c>
      <c r="L211" s="157">
        <v>801250</v>
      </c>
      <c r="M211" s="184">
        <v>5.36</v>
      </c>
      <c r="N211" s="157">
        <v>687152</v>
      </c>
      <c r="O211" s="184">
        <v>8</v>
      </c>
      <c r="P211" s="157">
        <v>1025600</v>
      </c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8"/>
      <c r="GH211" s="58"/>
      <c r="GI211" s="58"/>
      <c r="GJ211" s="58"/>
      <c r="GK211" s="58"/>
      <c r="GL211" s="58"/>
      <c r="GM211" s="58"/>
      <c r="GN211" s="58"/>
      <c r="GO211" s="58"/>
      <c r="GP211" s="58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8"/>
      <c r="HL211" s="58"/>
      <c r="HM211" s="58"/>
      <c r="HN211" s="58"/>
      <c r="HO211" s="58"/>
      <c r="HP211" s="58"/>
      <c r="HQ211" s="58"/>
      <c r="HR211" s="58"/>
      <c r="HS211" s="58"/>
      <c r="HT211" s="58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  <c r="IN211" s="58"/>
      <c r="IO211" s="58"/>
      <c r="IP211" s="58"/>
      <c r="IQ211" s="58"/>
      <c r="IR211" s="58"/>
      <c r="IS211" s="58"/>
      <c r="IT211" s="58"/>
      <c r="IU211" s="58"/>
      <c r="IV211" s="58"/>
      <c r="IW211" s="58"/>
      <c r="IX211" s="58"/>
      <c r="IY211" s="58"/>
      <c r="IZ211" s="58"/>
      <c r="JA211" s="58"/>
      <c r="JB211" s="58"/>
      <c r="JC211" s="58"/>
      <c r="JD211" s="58"/>
      <c r="JE211" s="58"/>
      <c r="JF211" s="58"/>
      <c r="JG211" s="58"/>
      <c r="JH211" s="58"/>
      <c r="JI211" s="58"/>
      <c r="JJ211" s="58"/>
      <c r="JK211" s="58"/>
      <c r="JL211" s="58"/>
      <c r="JM211" s="58"/>
      <c r="JN211" s="58"/>
      <c r="JO211" s="58"/>
      <c r="JP211" s="58"/>
      <c r="JQ211" s="58"/>
      <c r="JR211" s="58"/>
      <c r="JS211" s="58"/>
      <c r="JT211" s="58"/>
      <c r="JU211" s="58"/>
      <c r="JV211" s="58"/>
      <c r="JW211" s="58"/>
      <c r="JX211" s="58"/>
      <c r="JY211" s="58"/>
      <c r="JZ211" s="58"/>
      <c r="KA211" s="58"/>
      <c r="KB211" s="58"/>
      <c r="KC211" s="58"/>
      <c r="KD211" s="58"/>
      <c r="KE211" s="58"/>
      <c r="KF211" s="58"/>
      <c r="KG211" s="58"/>
      <c r="KH211" s="58"/>
      <c r="KI211" s="58"/>
      <c r="KJ211" s="58"/>
      <c r="KK211" s="58"/>
      <c r="KL211" s="58"/>
      <c r="KM211" s="58"/>
      <c r="KN211" s="58"/>
      <c r="KO211" s="58"/>
      <c r="KP211" s="58"/>
      <c r="KQ211" s="58"/>
      <c r="KR211" s="58"/>
    </row>
    <row r="212" spans="1:304" x14ac:dyDescent="0.2">
      <c r="A212" s="161" t="s">
        <v>252</v>
      </c>
      <c r="B212" s="144" t="s">
        <v>253</v>
      </c>
      <c r="C212" s="162">
        <v>0</v>
      </c>
      <c r="D212" s="163" t="s">
        <v>5</v>
      </c>
      <c r="E212" s="164">
        <v>1500</v>
      </c>
      <c r="F212" s="165">
        <f>C212*E212</f>
        <v>0</v>
      </c>
      <c r="G212" s="248"/>
      <c r="H212" s="286"/>
      <c r="I212" s="262"/>
      <c r="J212" s="287"/>
      <c r="K212" s="176">
        <v>0</v>
      </c>
      <c r="L212" s="157"/>
      <c r="M212" s="184"/>
      <c r="N212" s="157"/>
      <c r="O212" s="184">
        <v>2000</v>
      </c>
      <c r="P212" s="157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58"/>
      <c r="EY212" s="58"/>
      <c r="EZ212" s="58"/>
      <c r="FA212" s="58"/>
      <c r="FB212" s="58"/>
      <c r="FC212" s="58"/>
      <c r="FD212" s="58"/>
      <c r="FE212" s="58"/>
      <c r="FF212" s="58"/>
      <c r="FG212" s="58"/>
      <c r="FH212" s="58"/>
      <c r="FI212" s="58"/>
      <c r="FJ212" s="58"/>
      <c r="FK212" s="58"/>
      <c r="FL212" s="58"/>
      <c r="FM212" s="58"/>
      <c r="FN212" s="58"/>
      <c r="FO212" s="58"/>
      <c r="FP212" s="58"/>
      <c r="FQ212" s="58"/>
      <c r="FR212" s="58"/>
      <c r="FS212" s="58"/>
      <c r="FT212" s="58"/>
      <c r="FU212" s="58"/>
      <c r="FV212" s="58"/>
      <c r="FW212" s="58"/>
      <c r="FX212" s="58"/>
      <c r="FY212" s="58"/>
      <c r="FZ212" s="58"/>
      <c r="GA212" s="58"/>
      <c r="GB212" s="58"/>
      <c r="GC212" s="58"/>
      <c r="GD212" s="58"/>
      <c r="GE212" s="58"/>
      <c r="GF212" s="58"/>
      <c r="GG212" s="58"/>
      <c r="GH212" s="58"/>
      <c r="GI212" s="58"/>
      <c r="GJ212" s="58"/>
      <c r="GK212" s="58"/>
      <c r="GL212" s="58"/>
      <c r="GM212" s="58"/>
      <c r="GN212" s="58"/>
      <c r="GO212" s="58"/>
      <c r="GP212" s="58"/>
      <c r="GQ212" s="58"/>
      <c r="GR212" s="58"/>
      <c r="GS212" s="58"/>
      <c r="GT212" s="58"/>
      <c r="GU212" s="58"/>
      <c r="GV212" s="58"/>
      <c r="GW212" s="58"/>
      <c r="GX212" s="58"/>
      <c r="GY212" s="58"/>
      <c r="GZ212" s="58"/>
      <c r="HA212" s="58"/>
      <c r="HB212" s="58"/>
      <c r="HC212" s="58"/>
      <c r="HD212" s="58"/>
      <c r="HE212" s="58"/>
      <c r="HF212" s="58"/>
      <c r="HG212" s="58"/>
      <c r="HH212" s="58"/>
      <c r="HI212" s="58"/>
      <c r="HJ212" s="58"/>
      <c r="HK212" s="58"/>
      <c r="HL212" s="58"/>
      <c r="HM212" s="58"/>
      <c r="HN212" s="58"/>
      <c r="HO212" s="58"/>
      <c r="HP212" s="58"/>
      <c r="HQ212" s="58"/>
      <c r="HR212" s="58"/>
      <c r="HS212" s="58"/>
      <c r="HT212" s="58"/>
      <c r="HU212" s="58"/>
      <c r="HV212" s="58"/>
      <c r="HW212" s="58"/>
      <c r="HX212" s="58"/>
      <c r="HY212" s="58"/>
      <c r="HZ212" s="58"/>
      <c r="IA212" s="58"/>
      <c r="IB212" s="58"/>
      <c r="IC212" s="58"/>
      <c r="ID212" s="58"/>
      <c r="IE212" s="58"/>
      <c r="IF212" s="58"/>
      <c r="IG212" s="58"/>
      <c r="IH212" s="58"/>
      <c r="II212" s="58"/>
      <c r="IJ212" s="58"/>
      <c r="IK212" s="58"/>
      <c r="IL212" s="58"/>
      <c r="IM212" s="58"/>
      <c r="IN212" s="58"/>
      <c r="IO212" s="58"/>
      <c r="IP212" s="58"/>
      <c r="IQ212" s="58"/>
      <c r="IR212" s="58"/>
      <c r="IS212" s="58"/>
      <c r="IT212" s="58"/>
      <c r="IU212" s="58"/>
      <c r="IV212" s="58"/>
      <c r="IW212" s="58"/>
      <c r="IX212" s="58"/>
      <c r="IY212" s="58"/>
      <c r="IZ212" s="58"/>
      <c r="JA212" s="58"/>
      <c r="JB212" s="58"/>
      <c r="JC212" s="58"/>
      <c r="JD212" s="58"/>
      <c r="JE212" s="58"/>
      <c r="JF212" s="58"/>
      <c r="JG212" s="58"/>
      <c r="JH212" s="58"/>
      <c r="JI212" s="58"/>
      <c r="JJ212" s="58"/>
      <c r="JK212" s="58"/>
      <c r="JL212" s="58"/>
      <c r="JM212" s="58"/>
      <c r="JN212" s="58"/>
      <c r="JO212" s="58"/>
      <c r="JP212" s="58"/>
      <c r="JQ212" s="58"/>
      <c r="JR212" s="58"/>
      <c r="JS212" s="58"/>
      <c r="JT212" s="58"/>
      <c r="JU212" s="58"/>
      <c r="JV212" s="58"/>
      <c r="JW212" s="58"/>
      <c r="JX212" s="58"/>
      <c r="JY212" s="58"/>
      <c r="JZ212" s="58"/>
      <c r="KA212" s="58"/>
      <c r="KB212" s="58"/>
      <c r="KC212" s="58"/>
      <c r="KD212" s="58"/>
      <c r="KE212" s="58"/>
      <c r="KF212" s="58"/>
      <c r="KG212" s="58"/>
      <c r="KH212" s="58"/>
      <c r="KI212" s="58"/>
      <c r="KJ212" s="58"/>
      <c r="KK212" s="58"/>
      <c r="KL212" s="58"/>
      <c r="KM212" s="58"/>
      <c r="KN212" s="58"/>
      <c r="KO212" s="58"/>
      <c r="KP212" s="58"/>
      <c r="KQ212" s="58"/>
      <c r="KR212" s="58"/>
    </row>
    <row r="213" spans="1:304" x14ac:dyDescent="0.2">
      <c r="A213" s="156" t="s">
        <v>332</v>
      </c>
      <c r="B213" s="32" t="s">
        <v>375</v>
      </c>
      <c r="C213" s="20">
        <v>1</v>
      </c>
      <c r="D213" s="42" t="s">
        <v>8</v>
      </c>
      <c r="E213" s="96">
        <v>20000</v>
      </c>
      <c r="F213" s="126">
        <f>C213*E213</f>
        <v>20000</v>
      </c>
      <c r="G213" s="248"/>
      <c r="H213" s="286">
        <v>24475.833333333332</v>
      </c>
      <c r="I213" s="262">
        <v>5000</v>
      </c>
      <c r="J213" s="287">
        <v>47500</v>
      </c>
      <c r="K213" s="176">
        <v>15000</v>
      </c>
      <c r="L213" s="157">
        <v>15000</v>
      </c>
      <c r="M213" s="294">
        <v>30282.5</v>
      </c>
      <c r="N213" s="157">
        <v>30282.5</v>
      </c>
      <c r="O213" s="184">
        <v>20000</v>
      </c>
      <c r="P213" s="157">
        <v>20000</v>
      </c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8"/>
      <c r="EY213" s="58"/>
      <c r="EZ213" s="58"/>
      <c r="FA213" s="58"/>
      <c r="FB213" s="58"/>
      <c r="FC213" s="58"/>
      <c r="FD213" s="58"/>
      <c r="FE213" s="58"/>
      <c r="FF213" s="58"/>
      <c r="FG213" s="58"/>
      <c r="FH213" s="58"/>
      <c r="FI213" s="58"/>
      <c r="FJ213" s="58"/>
      <c r="FK213" s="58"/>
      <c r="FL213" s="58"/>
      <c r="FM213" s="58"/>
      <c r="FN213" s="58"/>
      <c r="FO213" s="58"/>
      <c r="FP213" s="58"/>
      <c r="FQ213" s="58"/>
      <c r="FR213" s="58"/>
      <c r="FS213" s="58"/>
      <c r="FT213" s="58"/>
      <c r="FU213" s="58"/>
      <c r="FV213" s="58"/>
      <c r="FW213" s="58"/>
      <c r="FX213" s="58"/>
      <c r="FY213" s="58"/>
      <c r="FZ213" s="58"/>
      <c r="GA213" s="58"/>
      <c r="GB213" s="58"/>
      <c r="GC213" s="58"/>
      <c r="GD213" s="58"/>
      <c r="GE213" s="58"/>
      <c r="GF213" s="58"/>
      <c r="GG213" s="58"/>
      <c r="GH213" s="58"/>
      <c r="GI213" s="58"/>
      <c r="GJ213" s="58"/>
      <c r="GK213" s="58"/>
      <c r="GL213" s="58"/>
      <c r="GM213" s="58"/>
      <c r="GN213" s="58"/>
      <c r="GO213" s="58"/>
      <c r="GP213" s="58"/>
      <c r="GQ213" s="58"/>
      <c r="GR213" s="58"/>
      <c r="GS213" s="58"/>
      <c r="GT213" s="58"/>
      <c r="GU213" s="58"/>
      <c r="GV213" s="58"/>
      <c r="GW213" s="58"/>
      <c r="GX213" s="58"/>
      <c r="GY213" s="58"/>
      <c r="GZ213" s="58"/>
      <c r="HA213" s="58"/>
      <c r="HB213" s="58"/>
      <c r="HC213" s="58"/>
      <c r="HD213" s="58"/>
      <c r="HE213" s="58"/>
      <c r="HF213" s="58"/>
      <c r="HG213" s="58"/>
      <c r="HH213" s="58"/>
      <c r="HI213" s="58"/>
      <c r="HJ213" s="58"/>
      <c r="HK213" s="58"/>
      <c r="HL213" s="58"/>
      <c r="HM213" s="58"/>
      <c r="HN213" s="58"/>
      <c r="HO213" s="58"/>
      <c r="HP213" s="58"/>
      <c r="HQ213" s="58"/>
      <c r="HR213" s="58"/>
      <c r="HS213" s="58"/>
      <c r="HT213" s="58"/>
      <c r="HU213" s="58"/>
      <c r="HV213" s="58"/>
      <c r="HW213" s="58"/>
      <c r="HX213" s="58"/>
      <c r="HY213" s="58"/>
      <c r="HZ213" s="58"/>
      <c r="IA213" s="58"/>
      <c r="IB213" s="58"/>
      <c r="IC213" s="58"/>
      <c r="ID213" s="58"/>
      <c r="IE213" s="58"/>
      <c r="IF213" s="58"/>
      <c r="IG213" s="58"/>
      <c r="IH213" s="58"/>
      <c r="II213" s="58"/>
      <c r="IJ213" s="58"/>
      <c r="IK213" s="58"/>
      <c r="IL213" s="58"/>
      <c r="IM213" s="58"/>
      <c r="IN213" s="58"/>
      <c r="IO213" s="58"/>
      <c r="IP213" s="58"/>
      <c r="IQ213" s="58"/>
      <c r="IR213" s="58"/>
      <c r="IS213" s="58"/>
      <c r="IT213" s="58"/>
      <c r="IU213" s="58"/>
      <c r="IV213" s="58"/>
      <c r="IW213" s="58"/>
      <c r="IX213" s="58"/>
      <c r="IY213" s="58"/>
      <c r="IZ213" s="58"/>
      <c r="JA213" s="58"/>
      <c r="JB213" s="58"/>
      <c r="JC213" s="58"/>
      <c r="JD213" s="58"/>
      <c r="JE213" s="58"/>
      <c r="JF213" s="58"/>
      <c r="JG213" s="58"/>
      <c r="JH213" s="58"/>
      <c r="JI213" s="58"/>
      <c r="JJ213" s="58"/>
      <c r="JK213" s="58"/>
      <c r="JL213" s="58"/>
      <c r="JM213" s="58"/>
      <c r="JN213" s="58"/>
      <c r="JO213" s="58"/>
      <c r="JP213" s="58"/>
      <c r="JQ213" s="58"/>
      <c r="JR213" s="58"/>
      <c r="JS213" s="58"/>
      <c r="JT213" s="58"/>
      <c r="JU213" s="58"/>
      <c r="JV213" s="58"/>
      <c r="JW213" s="58"/>
      <c r="JX213" s="58"/>
      <c r="JY213" s="58"/>
      <c r="JZ213" s="58"/>
      <c r="KA213" s="58"/>
      <c r="KB213" s="58"/>
      <c r="KC213" s="58"/>
      <c r="KD213" s="58"/>
      <c r="KE213" s="58"/>
      <c r="KF213" s="58"/>
      <c r="KG213" s="58"/>
      <c r="KH213" s="58"/>
      <c r="KI213" s="58"/>
      <c r="KJ213" s="58"/>
      <c r="KK213" s="58"/>
      <c r="KL213" s="58"/>
      <c r="KM213" s="58"/>
      <c r="KN213" s="58"/>
      <c r="KO213" s="58"/>
      <c r="KP213" s="58"/>
      <c r="KQ213" s="58"/>
      <c r="KR213" s="58"/>
    </row>
    <row r="214" spans="1:304" x14ac:dyDescent="0.2">
      <c r="A214" s="156"/>
      <c r="B214" s="55" t="s">
        <v>298</v>
      </c>
      <c r="C214" s="20"/>
      <c r="D214" s="3"/>
      <c r="E214" s="96"/>
      <c r="F214" s="97"/>
      <c r="G214" s="239">
        <f>SUM(F206:F213)</f>
        <v>2775565</v>
      </c>
      <c r="H214" s="286">
        <v>2686286.8600000003</v>
      </c>
      <c r="I214" s="262">
        <v>2028490</v>
      </c>
      <c r="J214" s="287">
        <v>3315180</v>
      </c>
      <c r="K214" s="290"/>
      <c r="L214" s="159">
        <f t="shared" ref="L214" si="55">SUM(L206:L213)</f>
        <v>3315180</v>
      </c>
      <c r="M214" s="290"/>
      <c r="N214" s="159">
        <v>2296751.5</v>
      </c>
      <c r="O214" s="290"/>
      <c r="P214" s="159">
        <f t="shared" ref="P214" si="56">SUM(P206:P213)</f>
        <v>2990328</v>
      </c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  <c r="EN214" s="58"/>
      <c r="EO214" s="58"/>
      <c r="EP214" s="58"/>
      <c r="EQ214" s="58"/>
      <c r="ER214" s="58"/>
      <c r="ES214" s="58"/>
      <c r="ET214" s="58"/>
      <c r="EU214" s="58"/>
      <c r="EV214" s="58"/>
      <c r="EW214" s="58"/>
      <c r="EX214" s="58"/>
      <c r="EY214" s="58"/>
      <c r="EZ214" s="58"/>
      <c r="FA214" s="58"/>
      <c r="FB214" s="58"/>
      <c r="FC214" s="58"/>
      <c r="FD214" s="58"/>
      <c r="FE214" s="58"/>
      <c r="FF214" s="58"/>
      <c r="FG214" s="58"/>
      <c r="FH214" s="58"/>
      <c r="FI214" s="58"/>
      <c r="FJ214" s="58"/>
      <c r="FK214" s="58"/>
      <c r="FL214" s="58"/>
      <c r="FM214" s="58"/>
      <c r="FN214" s="58"/>
      <c r="FO214" s="58"/>
      <c r="FP214" s="58"/>
      <c r="FQ214" s="58"/>
      <c r="FR214" s="58"/>
      <c r="FS214" s="58"/>
      <c r="FT214" s="58"/>
      <c r="FU214" s="58"/>
      <c r="FV214" s="58"/>
      <c r="FW214" s="58"/>
      <c r="FX214" s="58"/>
      <c r="FY214" s="58"/>
      <c r="FZ214" s="58"/>
      <c r="GA214" s="58"/>
      <c r="GB214" s="58"/>
      <c r="GC214" s="58"/>
      <c r="GD214" s="58"/>
      <c r="GE214" s="58"/>
      <c r="GF214" s="58"/>
      <c r="GG214" s="58"/>
      <c r="GH214" s="58"/>
      <c r="GI214" s="58"/>
      <c r="GJ214" s="58"/>
      <c r="GK214" s="58"/>
      <c r="GL214" s="58"/>
      <c r="GM214" s="58"/>
      <c r="GN214" s="58"/>
      <c r="GO214" s="58"/>
      <c r="GP214" s="58"/>
      <c r="GQ214" s="58"/>
      <c r="GR214" s="58"/>
      <c r="GS214" s="58"/>
      <c r="GT214" s="58"/>
      <c r="GU214" s="58"/>
      <c r="GV214" s="58"/>
      <c r="GW214" s="58"/>
      <c r="GX214" s="58"/>
      <c r="GY214" s="58"/>
      <c r="GZ214" s="58"/>
      <c r="HA214" s="58"/>
      <c r="HB214" s="58"/>
      <c r="HC214" s="58"/>
      <c r="HD214" s="58"/>
      <c r="HE214" s="58"/>
      <c r="HF214" s="58"/>
      <c r="HG214" s="58"/>
      <c r="HH214" s="58"/>
      <c r="HI214" s="58"/>
      <c r="HJ214" s="58"/>
      <c r="HK214" s="58"/>
      <c r="HL214" s="58"/>
      <c r="HM214" s="58"/>
      <c r="HN214" s="58"/>
      <c r="HO214" s="58"/>
      <c r="HP214" s="58"/>
      <c r="HQ214" s="58"/>
      <c r="HR214" s="58"/>
      <c r="HS214" s="58"/>
      <c r="HT214" s="58"/>
      <c r="HU214" s="58"/>
      <c r="HV214" s="58"/>
      <c r="HW214" s="58"/>
      <c r="HX214" s="58"/>
      <c r="HY214" s="58"/>
      <c r="HZ214" s="58"/>
      <c r="IA214" s="58"/>
      <c r="IB214" s="58"/>
      <c r="IC214" s="58"/>
      <c r="ID214" s="58"/>
      <c r="IE214" s="58"/>
      <c r="IF214" s="58"/>
      <c r="IG214" s="58"/>
      <c r="IH214" s="58"/>
      <c r="II214" s="58"/>
      <c r="IJ214" s="58"/>
      <c r="IK214" s="58"/>
      <c r="IL214" s="58"/>
      <c r="IM214" s="58"/>
      <c r="IN214" s="58"/>
      <c r="IO214" s="58"/>
      <c r="IP214" s="58"/>
      <c r="IQ214" s="58"/>
      <c r="IR214" s="58"/>
      <c r="IS214" s="58"/>
      <c r="IT214" s="58"/>
      <c r="IU214" s="58"/>
      <c r="IV214" s="58"/>
      <c r="IW214" s="58"/>
      <c r="IX214" s="58"/>
      <c r="IY214" s="58"/>
      <c r="IZ214" s="58"/>
      <c r="JA214" s="58"/>
      <c r="JB214" s="58"/>
      <c r="JC214" s="58"/>
      <c r="JD214" s="58"/>
      <c r="JE214" s="58"/>
      <c r="JF214" s="58"/>
      <c r="JG214" s="58"/>
      <c r="JH214" s="58"/>
      <c r="JI214" s="58"/>
      <c r="JJ214" s="58"/>
      <c r="JK214" s="58"/>
      <c r="JL214" s="58"/>
      <c r="JM214" s="58"/>
      <c r="JN214" s="58"/>
      <c r="JO214" s="58"/>
      <c r="JP214" s="58"/>
      <c r="JQ214" s="58"/>
      <c r="JR214" s="58"/>
      <c r="JS214" s="58"/>
      <c r="JT214" s="58"/>
      <c r="JU214" s="58"/>
      <c r="JV214" s="58"/>
      <c r="JW214" s="58"/>
      <c r="JX214" s="58"/>
      <c r="JY214" s="58"/>
      <c r="JZ214" s="58"/>
      <c r="KA214" s="58"/>
      <c r="KB214" s="58"/>
      <c r="KC214" s="58"/>
      <c r="KD214" s="58"/>
      <c r="KE214" s="58"/>
      <c r="KF214" s="58"/>
      <c r="KG214" s="58"/>
      <c r="KH214" s="58"/>
      <c r="KI214" s="58"/>
      <c r="KJ214" s="58"/>
      <c r="KK214" s="58"/>
      <c r="KL214" s="58"/>
      <c r="KM214" s="58"/>
      <c r="KN214" s="58"/>
      <c r="KO214" s="58"/>
      <c r="KP214" s="58"/>
      <c r="KQ214" s="58"/>
      <c r="KR214" s="58"/>
    </row>
    <row r="215" spans="1:304" x14ac:dyDescent="0.2">
      <c r="A215" s="134"/>
      <c r="B215" s="32"/>
      <c r="C215" s="65"/>
      <c r="D215" s="64"/>
      <c r="E215" s="81"/>
      <c r="F215" s="79"/>
      <c r="G215" s="241"/>
      <c r="H215" s="286"/>
      <c r="I215" s="262"/>
      <c r="J215" s="287"/>
      <c r="K215" s="176"/>
      <c r="L215" s="157"/>
      <c r="M215" s="184"/>
      <c r="N215" s="157"/>
      <c r="O215" s="184"/>
      <c r="P215" s="157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58"/>
      <c r="FI215" s="58"/>
      <c r="FJ215" s="58"/>
      <c r="FK215" s="58"/>
      <c r="FL215" s="58"/>
      <c r="FM215" s="58"/>
      <c r="FN215" s="58"/>
      <c r="FO215" s="58"/>
      <c r="FP215" s="58"/>
      <c r="FQ215" s="58"/>
      <c r="FR215" s="58"/>
      <c r="FS215" s="58"/>
      <c r="FT215" s="58"/>
      <c r="FU215" s="58"/>
      <c r="FV215" s="58"/>
      <c r="FW215" s="58"/>
      <c r="FX215" s="58"/>
      <c r="FY215" s="58"/>
      <c r="FZ215" s="58"/>
      <c r="GA215" s="58"/>
      <c r="GB215" s="58"/>
      <c r="GC215" s="58"/>
      <c r="GD215" s="58"/>
      <c r="GE215" s="58"/>
      <c r="GF215" s="58"/>
      <c r="GG215" s="58"/>
      <c r="GH215" s="58"/>
      <c r="GI215" s="58"/>
      <c r="GJ215" s="58"/>
      <c r="GK215" s="58"/>
      <c r="GL215" s="58"/>
      <c r="GM215" s="58"/>
      <c r="GN215" s="58"/>
      <c r="GO215" s="58"/>
      <c r="GP215" s="58"/>
      <c r="GQ215" s="58"/>
      <c r="GR215" s="58"/>
      <c r="GS215" s="58"/>
      <c r="GT215" s="58"/>
      <c r="GU215" s="58"/>
      <c r="GV215" s="58"/>
      <c r="GW215" s="58"/>
      <c r="GX215" s="58"/>
      <c r="GY215" s="58"/>
      <c r="GZ215" s="58"/>
      <c r="HA215" s="58"/>
      <c r="HB215" s="58"/>
      <c r="HC215" s="58"/>
      <c r="HD215" s="58"/>
      <c r="HE215" s="58"/>
      <c r="HF215" s="58"/>
      <c r="HG215" s="58"/>
      <c r="HH215" s="58"/>
      <c r="HI215" s="58"/>
      <c r="HJ215" s="58"/>
      <c r="HK215" s="58"/>
      <c r="HL215" s="58"/>
      <c r="HM215" s="58"/>
      <c r="HN215" s="58"/>
      <c r="HO215" s="58"/>
      <c r="HP215" s="58"/>
      <c r="HQ215" s="58"/>
      <c r="HR215" s="58"/>
      <c r="HS215" s="58"/>
      <c r="HT215" s="58"/>
      <c r="HU215" s="58"/>
      <c r="HV215" s="58"/>
      <c r="HW215" s="58"/>
      <c r="HX215" s="58"/>
      <c r="HY215" s="58"/>
      <c r="HZ215" s="58"/>
      <c r="IA215" s="58"/>
      <c r="IB215" s="58"/>
      <c r="IC215" s="58"/>
      <c r="ID215" s="58"/>
      <c r="IE215" s="58"/>
      <c r="IF215" s="58"/>
      <c r="IG215" s="58"/>
      <c r="IH215" s="58"/>
      <c r="II215" s="58"/>
      <c r="IJ215" s="58"/>
      <c r="IK215" s="58"/>
      <c r="IL215" s="58"/>
      <c r="IM215" s="58"/>
      <c r="IN215" s="58"/>
      <c r="IO215" s="58"/>
      <c r="IP215" s="58"/>
      <c r="IQ215" s="58"/>
      <c r="IR215" s="58"/>
      <c r="IS215" s="58"/>
      <c r="IT215" s="58"/>
      <c r="IU215" s="58"/>
      <c r="IV215" s="58"/>
      <c r="IW215" s="58"/>
      <c r="IX215" s="58"/>
      <c r="IY215" s="58"/>
      <c r="IZ215" s="58"/>
      <c r="JA215" s="58"/>
      <c r="JB215" s="58"/>
      <c r="JC215" s="58"/>
      <c r="JD215" s="58"/>
      <c r="JE215" s="58"/>
      <c r="JF215" s="58"/>
      <c r="JG215" s="58"/>
      <c r="JH215" s="58"/>
      <c r="JI215" s="58"/>
      <c r="JJ215" s="58"/>
      <c r="JK215" s="58"/>
      <c r="JL215" s="58"/>
      <c r="JM215" s="58"/>
      <c r="JN215" s="58"/>
      <c r="JO215" s="58"/>
      <c r="JP215" s="58"/>
      <c r="JQ215" s="58"/>
      <c r="JR215" s="58"/>
      <c r="JS215" s="58"/>
      <c r="JT215" s="58"/>
      <c r="JU215" s="58"/>
      <c r="JV215" s="58"/>
      <c r="JW215" s="58"/>
      <c r="JX215" s="58"/>
      <c r="JY215" s="58"/>
      <c r="JZ215" s="58"/>
      <c r="KA215" s="58"/>
      <c r="KB215" s="58"/>
      <c r="KC215" s="58"/>
      <c r="KD215" s="58"/>
      <c r="KE215" s="58"/>
      <c r="KF215" s="58"/>
      <c r="KG215" s="58"/>
      <c r="KH215" s="58"/>
      <c r="KI215" s="58"/>
      <c r="KJ215" s="58"/>
      <c r="KK215" s="58"/>
      <c r="KL215" s="58"/>
      <c r="KM215" s="58"/>
      <c r="KN215" s="58"/>
      <c r="KO215" s="58"/>
      <c r="KP215" s="58"/>
      <c r="KQ215" s="58"/>
      <c r="KR215" s="58"/>
    </row>
    <row r="216" spans="1:304" ht="13.5" thickBot="1" x14ac:dyDescent="0.25">
      <c r="A216" s="152" t="s">
        <v>189</v>
      </c>
      <c r="B216" s="108" t="s">
        <v>367</v>
      </c>
      <c r="C216" s="112"/>
      <c r="D216" s="114"/>
      <c r="E216" s="115"/>
      <c r="F216" s="113"/>
      <c r="G216" s="250"/>
      <c r="H216" s="286"/>
      <c r="I216" s="262"/>
      <c r="J216" s="287"/>
      <c r="K216" s="176"/>
      <c r="L216" s="157"/>
      <c r="M216" s="184"/>
      <c r="N216" s="157"/>
      <c r="O216" s="184"/>
      <c r="P216" s="157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8"/>
      <c r="FD216" s="58"/>
      <c r="FE216" s="58"/>
      <c r="FF216" s="58"/>
      <c r="FG216" s="58"/>
      <c r="FH216" s="58"/>
      <c r="FI216" s="58"/>
      <c r="FJ216" s="58"/>
      <c r="FK216" s="58"/>
      <c r="FL216" s="58"/>
      <c r="FM216" s="58"/>
      <c r="FN216" s="58"/>
      <c r="FO216" s="58"/>
      <c r="FP216" s="58"/>
      <c r="FQ216" s="58"/>
      <c r="FR216" s="58"/>
      <c r="FS216" s="58"/>
      <c r="FT216" s="58"/>
      <c r="FU216" s="58"/>
      <c r="FV216" s="58"/>
      <c r="FW216" s="58"/>
      <c r="FX216" s="58"/>
      <c r="FY216" s="58"/>
      <c r="FZ216" s="58"/>
      <c r="GA216" s="58"/>
      <c r="GB216" s="58"/>
      <c r="GC216" s="58"/>
      <c r="GD216" s="58"/>
      <c r="GE216" s="58"/>
      <c r="GF216" s="58"/>
      <c r="GG216" s="58"/>
      <c r="GH216" s="58"/>
      <c r="GI216" s="58"/>
      <c r="GJ216" s="58"/>
      <c r="GK216" s="58"/>
      <c r="GL216" s="58"/>
      <c r="GM216" s="58"/>
      <c r="GN216" s="58"/>
      <c r="GO216" s="58"/>
      <c r="GP216" s="58"/>
      <c r="GQ216" s="58"/>
      <c r="GR216" s="58"/>
      <c r="GS216" s="58"/>
      <c r="GT216" s="58"/>
      <c r="GU216" s="58"/>
      <c r="GV216" s="58"/>
      <c r="GW216" s="58"/>
      <c r="GX216" s="58"/>
      <c r="GY216" s="58"/>
      <c r="GZ216" s="58"/>
      <c r="HA216" s="58"/>
      <c r="HB216" s="58"/>
      <c r="HC216" s="58"/>
      <c r="HD216" s="58"/>
      <c r="HE216" s="58"/>
      <c r="HF216" s="58"/>
      <c r="HG216" s="58"/>
      <c r="HH216" s="58"/>
      <c r="HI216" s="58"/>
      <c r="HJ216" s="58"/>
      <c r="HK216" s="58"/>
      <c r="HL216" s="58"/>
      <c r="HM216" s="58"/>
      <c r="HN216" s="58"/>
      <c r="HO216" s="58"/>
      <c r="HP216" s="58"/>
      <c r="HQ216" s="58"/>
      <c r="HR216" s="58"/>
      <c r="HS216" s="58"/>
      <c r="HT216" s="58"/>
      <c r="HU216" s="58"/>
      <c r="HV216" s="58"/>
      <c r="HW216" s="58"/>
      <c r="HX216" s="58"/>
      <c r="HY216" s="58"/>
      <c r="HZ216" s="58"/>
      <c r="IA216" s="58"/>
      <c r="IB216" s="58"/>
      <c r="IC216" s="58"/>
      <c r="ID216" s="58"/>
      <c r="IE216" s="58"/>
      <c r="IF216" s="58"/>
      <c r="IG216" s="58"/>
      <c r="IH216" s="58"/>
      <c r="II216" s="58"/>
      <c r="IJ216" s="58"/>
      <c r="IK216" s="58"/>
      <c r="IL216" s="58"/>
      <c r="IM216" s="58"/>
      <c r="IN216" s="58"/>
      <c r="IO216" s="58"/>
      <c r="IP216" s="58"/>
      <c r="IQ216" s="58"/>
      <c r="IR216" s="58"/>
      <c r="IS216" s="58"/>
      <c r="IT216" s="58"/>
      <c r="IU216" s="58"/>
      <c r="IV216" s="58"/>
      <c r="IW216" s="58"/>
      <c r="IX216" s="58"/>
      <c r="IY216" s="58"/>
      <c r="IZ216" s="58"/>
      <c r="JA216" s="58"/>
      <c r="JB216" s="58"/>
      <c r="JC216" s="58"/>
      <c r="JD216" s="58"/>
      <c r="JE216" s="58"/>
      <c r="JF216" s="58"/>
      <c r="JG216" s="58"/>
      <c r="JH216" s="58"/>
      <c r="JI216" s="58"/>
      <c r="JJ216" s="58"/>
      <c r="JK216" s="58"/>
      <c r="JL216" s="58"/>
      <c r="JM216" s="58"/>
      <c r="JN216" s="58"/>
      <c r="JO216" s="58"/>
      <c r="JP216" s="58"/>
      <c r="JQ216" s="58"/>
      <c r="JR216" s="58"/>
      <c r="JS216" s="58"/>
      <c r="JT216" s="58"/>
      <c r="JU216" s="58"/>
      <c r="JV216" s="58"/>
      <c r="JW216" s="58"/>
      <c r="JX216" s="58"/>
      <c r="JY216" s="58"/>
      <c r="JZ216" s="58"/>
      <c r="KA216" s="58"/>
      <c r="KB216" s="58"/>
      <c r="KC216" s="58"/>
      <c r="KD216" s="58"/>
      <c r="KE216" s="58"/>
      <c r="KF216" s="58"/>
      <c r="KG216" s="58"/>
      <c r="KH216" s="58"/>
      <c r="KI216" s="58"/>
      <c r="KJ216" s="58"/>
      <c r="KK216" s="58"/>
      <c r="KL216" s="58"/>
      <c r="KM216" s="58"/>
      <c r="KN216" s="58"/>
      <c r="KO216" s="58"/>
      <c r="KP216" s="58"/>
      <c r="KQ216" s="58"/>
      <c r="KR216" s="58"/>
    </row>
    <row r="217" spans="1:304" x14ac:dyDescent="0.2">
      <c r="A217" s="143" t="s">
        <v>217</v>
      </c>
      <c r="B217" s="144" t="s">
        <v>368</v>
      </c>
      <c r="C217" s="232">
        <v>5.4</v>
      </c>
      <c r="D217" s="120" t="s">
        <v>218</v>
      </c>
      <c r="E217" s="146">
        <v>16000</v>
      </c>
      <c r="F217" s="147">
        <f>C217*E217</f>
        <v>86400</v>
      </c>
      <c r="G217" s="241"/>
      <c r="H217" s="286">
        <v>53630.222222222219</v>
      </c>
      <c r="I217" s="262">
        <v>43200</v>
      </c>
      <c r="J217" s="287">
        <v>189000</v>
      </c>
      <c r="K217" s="176">
        <v>35000</v>
      </c>
      <c r="L217" s="157">
        <v>189000</v>
      </c>
      <c r="M217" s="294">
        <v>11335</v>
      </c>
      <c r="N217" s="157">
        <v>61209</v>
      </c>
      <c r="O217" s="184">
        <v>16000</v>
      </c>
      <c r="P217" s="157">
        <v>86400</v>
      </c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  <c r="EN217" s="58"/>
      <c r="EO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8"/>
      <c r="FD217" s="58"/>
      <c r="FE217" s="58"/>
      <c r="FF217" s="58"/>
      <c r="FG217" s="58"/>
      <c r="FH217" s="58"/>
      <c r="FI217" s="58"/>
      <c r="FJ217" s="58"/>
      <c r="FK217" s="58"/>
      <c r="FL217" s="58"/>
      <c r="FM217" s="58"/>
      <c r="FN217" s="58"/>
      <c r="FO217" s="58"/>
      <c r="FP217" s="58"/>
      <c r="FQ217" s="58"/>
      <c r="FR217" s="58"/>
      <c r="FS217" s="58"/>
      <c r="FT217" s="58"/>
      <c r="FU217" s="58"/>
      <c r="FV217" s="58"/>
      <c r="FW217" s="58"/>
      <c r="FX217" s="58"/>
      <c r="FY217" s="58"/>
      <c r="FZ217" s="58"/>
      <c r="GA217" s="58"/>
      <c r="GB217" s="58"/>
      <c r="GC217" s="58"/>
      <c r="GD217" s="58"/>
      <c r="GE217" s="58"/>
      <c r="GF217" s="58"/>
      <c r="GG217" s="58"/>
      <c r="GH217" s="58"/>
      <c r="GI217" s="58"/>
      <c r="GJ217" s="58"/>
      <c r="GK217" s="58"/>
      <c r="GL217" s="58"/>
      <c r="GM217" s="58"/>
      <c r="GN217" s="58"/>
      <c r="GO217" s="58"/>
      <c r="GP217" s="58"/>
      <c r="GQ217" s="58"/>
      <c r="GR217" s="58"/>
      <c r="GS217" s="58"/>
      <c r="GT217" s="58"/>
      <c r="GU217" s="58"/>
      <c r="GV217" s="58"/>
      <c r="GW217" s="58"/>
      <c r="GX217" s="58"/>
      <c r="GY217" s="58"/>
      <c r="GZ217" s="58"/>
      <c r="HA217" s="58"/>
      <c r="HB217" s="58"/>
      <c r="HC217" s="58"/>
      <c r="HD217" s="58"/>
      <c r="HE217" s="58"/>
      <c r="HF217" s="58"/>
      <c r="HG217" s="58"/>
      <c r="HH217" s="58"/>
      <c r="HI217" s="58"/>
      <c r="HJ217" s="58"/>
      <c r="HK217" s="58"/>
      <c r="HL217" s="58"/>
      <c r="HM217" s="58"/>
      <c r="HN217" s="58"/>
      <c r="HO217" s="58"/>
      <c r="HP217" s="58"/>
      <c r="HQ217" s="58"/>
      <c r="HR217" s="58"/>
      <c r="HS217" s="58"/>
      <c r="HT217" s="58"/>
      <c r="HU217" s="58"/>
      <c r="HV217" s="58"/>
      <c r="HW217" s="58"/>
      <c r="HX217" s="58"/>
      <c r="HY217" s="58"/>
      <c r="HZ217" s="58"/>
      <c r="IA217" s="58"/>
      <c r="IB217" s="58"/>
      <c r="IC217" s="58"/>
      <c r="ID217" s="58"/>
      <c r="IE217" s="58"/>
      <c r="IF217" s="58"/>
      <c r="IG217" s="58"/>
      <c r="IH217" s="58"/>
      <c r="II217" s="58"/>
      <c r="IJ217" s="58"/>
      <c r="IK217" s="58"/>
      <c r="IL217" s="58"/>
      <c r="IM217" s="58"/>
      <c r="IN217" s="58"/>
      <c r="IO217" s="58"/>
      <c r="IP217" s="58"/>
      <c r="IQ217" s="58"/>
      <c r="IR217" s="58"/>
      <c r="IS217" s="58"/>
      <c r="IT217" s="58"/>
      <c r="IU217" s="58"/>
      <c r="IV217" s="58"/>
      <c r="IW217" s="58"/>
      <c r="IX217" s="58"/>
      <c r="IY217" s="58"/>
      <c r="IZ217" s="58"/>
      <c r="JA217" s="58"/>
      <c r="JB217" s="58"/>
      <c r="JC217" s="58"/>
      <c r="JD217" s="58"/>
      <c r="JE217" s="58"/>
      <c r="JF217" s="58"/>
      <c r="JG217" s="58"/>
      <c r="JH217" s="58"/>
      <c r="JI217" s="58"/>
      <c r="JJ217" s="58"/>
      <c r="JK217" s="58"/>
      <c r="JL217" s="58"/>
      <c r="JM217" s="58"/>
      <c r="JN217" s="58"/>
      <c r="JO217" s="58"/>
      <c r="JP217" s="58"/>
      <c r="JQ217" s="58"/>
      <c r="JR217" s="58"/>
      <c r="JS217" s="58"/>
      <c r="JT217" s="58"/>
      <c r="JU217" s="58"/>
      <c r="JV217" s="58"/>
      <c r="JW217" s="58"/>
      <c r="JX217" s="58"/>
      <c r="JY217" s="58"/>
      <c r="JZ217" s="58"/>
      <c r="KA217" s="58"/>
      <c r="KB217" s="58"/>
      <c r="KC217" s="58"/>
      <c r="KD217" s="58"/>
      <c r="KE217" s="58"/>
      <c r="KF217" s="58"/>
      <c r="KG217" s="58"/>
      <c r="KH217" s="58"/>
      <c r="KI217" s="58"/>
      <c r="KJ217" s="58"/>
      <c r="KK217" s="58"/>
      <c r="KL217" s="58"/>
      <c r="KM217" s="58"/>
      <c r="KN217" s="58"/>
      <c r="KO217" s="58"/>
      <c r="KP217" s="58"/>
      <c r="KQ217" s="58"/>
      <c r="KR217" s="58"/>
    </row>
    <row r="218" spans="1:304" x14ac:dyDescent="0.2">
      <c r="A218" s="143" t="s">
        <v>219</v>
      </c>
      <c r="B218" s="144" t="s">
        <v>361</v>
      </c>
      <c r="C218" s="232">
        <v>0.93</v>
      </c>
      <c r="D218" s="120" t="s">
        <v>218</v>
      </c>
      <c r="E218" s="146">
        <v>16000</v>
      </c>
      <c r="F218" s="147">
        <f t="shared" ref="F218:F220" si="57">C218*E218</f>
        <v>14880</v>
      </c>
      <c r="G218" s="241"/>
      <c r="H218" s="286">
        <v>16029.722222222223</v>
      </c>
      <c r="I218" s="262">
        <v>7440</v>
      </c>
      <c r="J218" s="287">
        <v>32550</v>
      </c>
      <c r="K218" s="176">
        <v>35000</v>
      </c>
      <c r="L218" s="157">
        <v>32550</v>
      </c>
      <c r="M218" s="294">
        <v>12000</v>
      </c>
      <c r="N218" s="157">
        <v>11160</v>
      </c>
      <c r="O218" s="184">
        <v>18000</v>
      </c>
      <c r="P218" s="157">
        <v>16740</v>
      </c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  <c r="FV218" s="58"/>
      <c r="FW218" s="58"/>
      <c r="FX218" s="58"/>
      <c r="FY218" s="58"/>
      <c r="FZ218" s="58"/>
      <c r="GA218" s="58"/>
      <c r="GB218" s="58"/>
      <c r="GC218" s="58"/>
      <c r="GD218" s="58"/>
      <c r="GE218" s="58"/>
      <c r="GF218" s="58"/>
      <c r="GG218" s="58"/>
      <c r="GH218" s="58"/>
      <c r="GI218" s="58"/>
      <c r="GJ218" s="58"/>
      <c r="GK218" s="58"/>
      <c r="GL218" s="58"/>
      <c r="GM218" s="58"/>
      <c r="GN218" s="58"/>
      <c r="GO218" s="58"/>
      <c r="GP218" s="58"/>
      <c r="GQ218" s="58"/>
      <c r="GR218" s="58"/>
      <c r="GS218" s="58"/>
      <c r="GT218" s="58"/>
      <c r="GU218" s="58"/>
      <c r="GV218" s="58"/>
      <c r="GW218" s="58"/>
      <c r="GX218" s="58"/>
      <c r="GY218" s="58"/>
      <c r="GZ218" s="58"/>
      <c r="HA218" s="58"/>
      <c r="HB218" s="58"/>
      <c r="HC218" s="58"/>
      <c r="HD218" s="58"/>
      <c r="HE218" s="58"/>
      <c r="HF218" s="58"/>
      <c r="HG218" s="58"/>
      <c r="HH218" s="58"/>
      <c r="HI218" s="58"/>
      <c r="HJ218" s="58"/>
      <c r="HK218" s="58"/>
      <c r="HL218" s="58"/>
      <c r="HM218" s="58"/>
      <c r="HN218" s="58"/>
      <c r="HO218" s="58"/>
      <c r="HP218" s="58"/>
      <c r="HQ218" s="58"/>
      <c r="HR218" s="58"/>
      <c r="HS218" s="58"/>
      <c r="HT218" s="58"/>
      <c r="HU218" s="58"/>
      <c r="HV218" s="58"/>
      <c r="HW218" s="58"/>
      <c r="HX218" s="58"/>
      <c r="HY218" s="58"/>
      <c r="HZ218" s="58"/>
      <c r="IA218" s="58"/>
      <c r="IB218" s="58"/>
      <c r="IC218" s="58"/>
      <c r="ID218" s="58"/>
      <c r="IE218" s="58"/>
      <c r="IF218" s="58"/>
      <c r="IG218" s="58"/>
      <c r="IH218" s="58"/>
      <c r="II218" s="58"/>
      <c r="IJ218" s="58"/>
      <c r="IK218" s="58"/>
      <c r="IL218" s="58"/>
      <c r="IM218" s="58"/>
      <c r="IN218" s="58"/>
      <c r="IO218" s="58"/>
      <c r="IP218" s="58"/>
      <c r="IQ218" s="58"/>
      <c r="IR218" s="58"/>
      <c r="IS218" s="58"/>
      <c r="IT218" s="58"/>
      <c r="IU218" s="58"/>
      <c r="IV218" s="58"/>
      <c r="IW218" s="58"/>
      <c r="IX218" s="58"/>
      <c r="IY218" s="58"/>
      <c r="IZ218" s="58"/>
      <c r="JA218" s="58"/>
      <c r="JB218" s="58"/>
      <c r="JC218" s="58"/>
      <c r="JD218" s="58"/>
      <c r="JE218" s="58"/>
      <c r="JF218" s="58"/>
      <c r="JG218" s="58"/>
      <c r="JH218" s="58"/>
      <c r="JI218" s="58"/>
      <c r="JJ218" s="58"/>
      <c r="JK218" s="58"/>
      <c r="JL218" s="58"/>
      <c r="JM218" s="58"/>
      <c r="JN218" s="58"/>
      <c r="JO218" s="58"/>
      <c r="JP218" s="58"/>
      <c r="JQ218" s="58"/>
      <c r="JR218" s="58"/>
      <c r="JS218" s="58"/>
      <c r="JT218" s="58"/>
      <c r="JU218" s="58"/>
      <c r="JV218" s="58"/>
      <c r="JW218" s="58"/>
      <c r="JX218" s="58"/>
      <c r="JY218" s="58"/>
      <c r="JZ218" s="58"/>
      <c r="KA218" s="58"/>
      <c r="KB218" s="58"/>
      <c r="KC218" s="58"/>
      <c r="KD218" s="58"/>
      <c r="KE218" s="58"/>
      <c r="KF218" s="58"/>
      <c r="KG218" s="58"/>
      <c r="KH218" s="58"/>
      <c r="KI218" s="58"/>
      <c r="KJ218" s="58"/>
      <c r="KK218" s="58"/>
      <c r="KL218" s="58"/>
      <c r="KM218" s="58"/>
      <c r="KN218" s="58"/>
      <c r="KO218" s="58"/>
      <c r="KP218" s="58"/>
      <c r="KQ218" s="58"/>
      <c r="KR218" s="58"/>
    </row>
    <row r="219" spans="1:304" x14ac:dyDescent="0.2">
      <c r="A219" s="143" t="s">
        <v>220</v>
      </c>
      <c r="B219" s="144" t="s">
        <v>362</v>
      </c>
      <c r="C219" s="232">
        <v>4.25</v>
      </c>
      <c r="D219" s="120" t="s">
        <v>218</v>
      </c>
      <c r="E219" s="146">
        <v>16000</v>
      </c>
      <c r="F219" s="147">
        <f t="shared" si="57"/>
        <v>68000</v>
      </c>
      <c r="G219" s="241"/>
      <c r="H219" s="286">
        <v>37129.166666666664</v>
      </c>
      <c r="I219" s="262">
        <v>25500</v>
      </c>
      <c r="J219" s="287">
        <v>148750</v>
      </c>
      <c r="K219" s="176">
        <v>35000</v>
      </c>
      <c r="L219" s="157">
        <v>148750</v>
      </c>
      <c r="M219" s="294">
        <v>14800</v>
      </c>
      <c r="N219" s="157">
        <v>62900</v>
      </c>
      <c r="O219" s="184">
        <v>20000</v>
      </c>
      <c r="P219" s="157">
        <v>85000</v>
      </c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8"/>
      <c r="FY219" s="58"/>
      <c r="FZ219" s="58"/>
      <c r="GA219" s="58"/>
      <c r="GB219" s="58"/>
      <c r="GC219" s="58"/>
      <c r="GD219" s="58"/>
      <c r="GE219" s="58"/>
      <c r="GF219" s="58"/>
      <c r="GG219" s="58"/>
      <c r="GH219" s="58"/>
      <c r="GI219" s="58"/>
      <c r="GJ219" s="58"/>
      <c r="GK219" s="58"/>
      <c r="GL219" s="58"/>
      <c r="GM219" s="58"/>
      <c r="GN219" s="58"/>
      <c r="GO219" s="58"/>
      <c r="GP219" s="58"/>
      <c r="GQ219" s="58"/>
      <c r="GR219" s="58"/>
      <c r="GS219" s="58"/>
      <c r="GT219" s="58"/>
      <c r="GU219" s="58"/>
      <c r="GV219" s="58"/>
      <c r="GW219" s="58"/>
      <c r="GX219" s="58"/>
      <c r="GY219" s="58"/>
      <c r="GZ219" s="58"/>
      <c r="HA219" s="58"/>
      <c r="HB219" s="58"/>
      <c r="HC219" s="58"/>
      <c r="HD219" s="58"/>
      <c r="HE219" s="58"/>
      <c r="HF219" s="58"/>
      <c r="HG219" s="58"/>
      <c r="HH219" s="58"/>
      <c r="HI219" s="58"/>
      <c r="HJ219" s="58"/>
      <c r="HK219" s="58"/>
      <c r="HL219" s="58"/>
      <c r="HM219" s="58"/>
      <c r="HN219" s="58"/>
      <c r="HO219" s="58"/>
      <c r="HP219" s="58"/>
      <c r="HQ219" s="58"/>
      <c r="HR219" s="58"/>
      <c r="HS219" s="58"/>
      <c r="HT219" s="58"/>
      <c r="HU219" s="58"/>
      <c r="HV219" s="58"/>
      <c r="HW219" s="58"/>
      <c r="HX219" s="58"/>
      <c r="HY219" s="58"/>
      <c r="HZ219" s="58"/>
      <c r="IA219" s="58"/>
      <c r="IB219" s="58"/>
      <c r="IC219" s="58"/>
      <c r="ID219" s="58"/>
      <c r="IE219" s="58"/>
      <c r="IF219" s="58"/>
      <c r="IG219" s="58"/>
      <c r="IH219" s="58"/>
      <c r="II219" s="58"/>
      <c r="IJ219" s="58"/>
      <c r="IK219" s="58"/>
      <c r="IL219" s="58"/>
      <c r="IM219" s="58"/>
      <c r="IN219" s="58"/>
      <c r="IO219" s="58"/>
      <c r="IP219" s="58"/>
      <c r="IQ219" s="58"/>
      <c r="IR219" s="58"/>
      <c r="IS219" s="58"/>
      <c r="IT219" s="58"/>
      <c r="IU219" s="58"/>
      <c r="IV219" s="58"/>
      <c r="IW219" s="58"/>
      <c r="IX219" s="58"/>
      <c r="IY219" s="58"/>
      <c r="IZ219" s="58"/>
      <c r="JA219" s="58"/>
      <c r="JB219" s="58"/>
      <c r="JC219" s="58"/>
      <c r="JD219" s="58"/>
      <c r="JE219" s="58"/>
      <c r="JF219" s="58"/>
      <c r="JG219" s="58"/>
      <c r="JH219" s="58"/>
      <c r="JI219" s="58"/>
      <c r="JJ219" s="58"/>
      <c r="JK219" s="58"/>
      <c r="JL219" s="58"/>
      <c r="JM219" s="58"/>
      <c r="JN219" s="58"/>
      <c r="JO219" s="58"/>
      <c r="JP219" s="58"/>
      <c r="JQ219" s="58"/>
      <c r="JR219" s="58"/>
      <c r="JS219" s="58"/>
      <c r="JT219" s="58"/>
      <c r="JU219" s="58"/>
      <c r="JV219" s="58"/>
      <c r="JW219" s="58"/>
      <c r="JX219" s="58"/>
      <c r="JY219" s="58"/>
      <c r="JZ219" s="58"/>
      <c r="KA219" s="58"/>
      <c r="KB219" s="58"/>
      <c r="KC219" s="58"/>
      <c r="KD219" s="58"/>
      <c r="KE219" s="58"/>
      <c r="KF219" s="58"/>
      <c r="KG219" s="58"/>
      <c r="KH219" s="58"/>
      <c r="KI219" s="58"/>
      <c r="KJ219" s="58"/>
      <c r="KK219" s="58"/>
      <c r="KL219" s="58"/>
      <c r="KM219" s="58"/>
      <c r="KN219" s="58"/>
      <c r="KO219" s="58"/>
      <c r="KP219" s="58"/>
      <c r="KQ219" s="58"/>
      <c r="KR219" s="58"/>
    </row>
    <row r="220" spans="1:304" x14ac:dyDescent="0.2">
      <c r="A220" s="143" t="s">
        <v>363</v>
      </c>
      <c r="B220" s="144" t="s">
        <v>364</v>
      </c>
      <c r="C220" s="232">
        <v>1.1000000000000001</v>
      </c>
      <c r="D220" s="120" t="s">
        <v>218</v>
      </c>
      <c r="E220" s="146">
        <v>16000</v>
      </c>
      <c r="F220" s="147">
        <f t="shared" si="57"/>
        <v>17600</v>
      </c>
      <c r="G220" s="241"/>
      <c r="H220" s="286">
        <v>18841.666666666668</v>
      </c>
      <c r="I220" s="262">
        <v>8800</v>
      </c>
      <c r="J220" s="287">
        <v>38500</v>
      </c>
      <c r="K220" s="176">
        <v>35000</v>
      </c>
      <c r="L220" s="157">
        <v>38500</v>
      </c>
      <c r="M220" s="294">
        <v>13000</v>
      </c>
      <c r="N220" s="157">
        <v>14300</v>
      </c>
      <c r="O220" s="184">
        <v>22000</v>
      </c>
      <c r="P220" s="157">
        <v>24200</v>
      </c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  <c r="EV220" s="58"/>
      <c r="EW220" s="58"/>
      <c r="EX220" s="58"/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58"/>
      <c r="FT220" s="58"/>
      <c r="FU220" s="58"/>
      <c r="FV220" s="58"/>
      <c r="FW220" s="58"/>
      <c r="FX220" s="58"/>
      <c r="FY220" s="58"/>
      <c r="FZ220" s="58"/>
      <c r="GA220" s="58"/>
      <c r="GB220" s="58"/>
      <c r="GC220" s="58"/>
      <c r="GD220" s="58"/>
      <c r="GE220" s="58"/>
      <c r="GF220" s="58"/>
      <c r="GG220" s="58"/>
      <c r="GH220" s="58"/>
      <c r="GI220" s="58"/>
      <c r="GJ220" s="58"/>
      <c r="GK220" s="58"/>
      <c r="GL220" s="58"/>
      <c r="GM220" s="58"/>
      <c r="GN220" s="58"/>
      <c r="GO220" s="58"/>
      <c r="GP220" s="58"/>
      <c r="GQ220" s="58"/>
      <c r="GR220" s="58"/>
      <c r="GS220" s="58"/>
      <c r="GT220" s="58"/>
      <c r="GU220" s="58"/>
      <c r="GV220" s="58"/>
      <c r="GW220" s="58"/>
      <c r="GX220" s="58"/>
      <c r="GY220" s="58"/>
      <c r="GZ220" s="58"/>
      <c r="HA220" s="58"/>
      <c r="HB220" s="58"/>
      <c r="HC220" s="58"/>
      <c r="HD220" s="58"/>
      <c r="HE220" s="58"/>
      <c r="HF220" s="58"/>
      <c r="HG220" s="58"/>
      <c r="HH220" s="58"/>
      <c r="HI220" s="58"/>
      <c r="HJ220" s="58"/>
      <c r="HK220" s="58"/>
      <c r="HL220" s="58"/>
      <c r="HM220" s="58"/>
      <c r="HN220" s="58"/>
      <c r="HO220" s="58"/>
      <c r="HP220" s="58"/>
      <c r="HQ220" s="58"/>
      <c r="HR220" s="58"/>
      <c r="HS220" s="58"/>
      <c r="HT220" s="58"/>
      <c r="HU220" s="58"/>
      <c r="HV220" s="58"/>
      <c r="HW220" s="58"/>
      <c r="HX220" s="58"/>
      <c r="HY220" s="58"/>
      <c r="HZ220" s="58"/>
      <c r="IA220" s="58"/>
      <c r="IB220" s="58"/>
      <c r="IC220" s="58"/>
      <c r="ID220" s="58"/>
      <c r="IE220" s="58"/>
      <c r="IF220" s="58"/>
      <c r="IG220" s="58"/>
      <c r="IH220" s="58"/>
      <c r="II220" s="58"/>
      <c r="IJ220" s="58"/>
      <c r="IK220" s="58"/>
      <c r="IL220" s="58"/>
      <c r="IM220" s="58"/>
      <c r="IN220" s="58"/>
      <c r="IO220" s="58"/>
      <c r="IP220" s="58"/>
      <c r="IQ220" s="58"/>
      <c r="IR220" s="58"/>
      <c r="IS220" s="58"/>
      <c r="IT220" s="58"/>
      <c r="IU220" s="58"/>
      <c r="IV220" s="58"/>
      <c r="IW220" s="58"/>
      <c r="IX220" s="58"/>
      <c r="IY220" s="58"/>
      <c r="IZ220" s="58"/>
      <c r="JA220" s="58"/>
      <c r="JB220" s="58"/>
      <c r="JC220" s="58"/>
      <c r="JD220" s="58"/>
      <c r="JE220" s="58"/>
      <c r="JF220" s="58"/>
      <c r="JG220" s="58"/>
      <c r="JH220" s="58"/>
      <c r="JI220" s="58"/>
      <c r="JJ220" s="58"/>
      <c r="JK220" s="58"/>
      <c r="JL220" s="58"/>
      <c r="JM220" s="58"/>
      <c r="JN220" s="58"/>
      <c r="JO220" s="58"/>
      <c r="JP220" s="58"/>
      <c r="JQ220" s="58"/>
      <c r="JR220" s="58"/>
      <c r="JS220" s="58"/>
      <c r="JT220" s="58"/>
      <c r="JU220" s="58"/>
      <c r="JV220" s="58"/>
      <c r="JW220" s="58"/>
      <c r="JX220" s="58"/>
      <c r="JY220" s="58"/>
      <c r="JZ220" s="58"/>
      <c r="KA220" s="58"/>
      <c r="KB220" s="58"/>
      <c r="KC220" s="58"/>
      <c r="KD220" s="58"/>
      <c r="KE220" s="58"/>
      <c r="KF220" s="58"/>
      <c r="KG220" s="58"/>
      <c r="KH220" s="58"/>
      <c r="KI220" s="58"/>
      <c r="KJ220" s="58"/>
      <c r="KK220" s="58"/>
      <c r="KL220" s="58"/>
      <c r="KM220" s="58"/>
      <c r="KN220" s="58"/>
      <c r="KO220" s="58"/>
      <c r="KP220" s="58"/>
      <c r="KQ220" s="58"/>
      <c r="KR220" s="58"/>
    </row>
    <row r="221" spans="1:304" x14ac:dyDescent="0.2">
      <c r="A221" s="134"/>
      <c r="B221" s="55" t="s">
        <v>221</v>
      </c>
      <c r="C221" s="65"/>
      <c r="D221" s="64"/>
      <c r="E221" s="81"/>
      <c r="F221" s="79"/>
      <c r="G221" s="239">
        <f>SUM(F217:F220)</f>
        <v>186880</v>
      </c>
      <c r="H221" s="286">
        <v>185802.11111111112</v>
      </c>
      <c r="I221" s="262">
        <v>84940</v>
      </c>
      <c r="J221" s="287">
        <v>408800</v>
      </c>
      <c r="K221" s="290"/>
      <c r="L221" s="159">
        <f t="shared" ref="L221" si="58">SUM(L217:L220)</f>
        <v>408800</v>
      </c>
      <c r="M221" s="290"/>
      <c r="N221" s="159">
        <v>149569</v>
      </c>
      <c r="O221" s="290"/>
      <c r="P221" s="159">
        <f t="shared" ref="P221" si="59">SUM(P217:P220)</f>
        <v>212340</v>
      </c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  <c r="EV221" s="58"/>
      <c r="EW221" s="58"/>
      <c r="EX221" s="58"/>
      <c r="EY221" s="58"/>
      <c r="EZ221" s="58"/>
      <c r="FA221" s="58"/>
      <c r="FB221" s="58"/>
      <c r="FC221" s="58"/>
      <c r="FD221" s="58"/>
      <c r="FE221" s="58"/>
      <c r="FF221" s="58"/>
      <c r="FG221" s="58"/>
      <c r="FH221" s="58"/>
      <c r="FI221" s="58"/>
      <c r="FJ221" s="58"/>
      <c r="FK221" s="58"/>
      <c r="FL221" s="58"/>
      <c r="FM221" s="58"/>
      <c r="FN221" s="58"/>
      <c r="FO221" s="58"/>
      <c r="FP221" s="58"/>
      <c r="FQ221" s="58"/>
      <c r="FR221" s="58"/>
      <c r="FS221" s="58"/>
      <c r="FT221" s="58"/>
      <c r="FU221" s="58"/>
      <c r="FV221" s="58"/>
      <c r="FW221" s="58"/>
      <c r="FX221" s="58"/>
      <c r="FY221" s="58"/>
      <c r="FZ221" s="58"/>
      <c r="GA221" s="58"/>
      <c r="GB221" s="58"/>
      <c r="GC221" s="58"/>
      <c r="GD221" s="58"/>
      <c r="GE221" s="58"/>
      <c r="GF221" s="58"/>
      <c r="GG221" s="58"/>
      <c r="GH221" s="58"/>
      <c r="GI221" s="58"/>
      <c r="GJ221" s="58"/>
      <c r="GK221" s="58"/>
      <c r="GL221" s="58"/>
      <c r="GM221" s="58"/>
      <c r="GN221" s="58"/>
      <c r="GO221" s="58"/>
      <c r="GP221" s="58"/>
      <c r="GQ221" s="58"/>
      <c r="GR221" s="58"/>
      <c r="GS221" s="58"/>
      <c r="GT221" s="58"/>
      <c r="GU221" s="58"/>
      <c r="GV221" s="58"/>
      <c r="GW221" s="58"/>
      <c r="GX221" s="58"/>
      <c r="GY221" s="58"/>
      <c r="GZ221" s="58"/>
      <c r="HA221" s="58"/>
      <c r="HB221" s="58"/>
      <c r="HC221" s="58"/>
      <c r="HD221" s="58"/>
      <c r="HE221" s="58"/>
      <c r="HF221" s="58"/>
      <c r="HG221" s="58"/>
      <c r="HH221" s="58"/>
      <c r="HI221" s="58"/>
      <c r="HJ221" s="58"/>
      <c r="HK221" s="58"/>
      <c r="HL221" s="58"/>
      <c r="HM221" s="58"/>
      <c r="HN221" s="58"/>
      <c r="HO221" s="58"/>
      <c r="HP221" s="58"/>
      <c r="HQ221" s="58"/>
      <c r="HR221" s="58"/>
      <c r="HS221" s="58"/>
      <c r="HT221" s="58"/>
      <c r="HU221" s="58"/>
      <c r="HV221" s="58"/>
      <c r="HW221" s="58"/>
      <c r="HX221" s="58"/>
      <c r="HY221" s="58"/>
      <c r="HZ221" s="58"/>
      <c r="IA221" s="58"/>
      <c r="IB221" s="58"/>
      <c r="IC221" s="58"/>
      <c r="ID221" s="58"/>
      <c r="IE221" s="58"/>
      <c r="IF221" s="58"/>
      <c r="IG221" s="58"/>
      <c r="IH221" s="58"/>
      <c r="II221" s="58"/>
      <c r="IJ221" s="58"/>
      <c r="IK221" s="58"/>
      <c r="IL221" s="58"/>
      <c r="IM221" s="58"/>
      <c r="IN221" s="58"/>
      <c r="IO221" s="58"/>
      <c r="IP221" s="58"/>
      <c r="IQ221" s="58"/>
      <c r="IR221" s="58"/>
      <c r="IS221" s="58"/>
      <c r="IT221" s="58"/>
      <c r="IU221" s="58"/>
      <c r="IV221" s="58"/>
      <c r="IW221" s="58"/>
      <c r="IX221" s="58"/>
      <c r="IY221" s="58"/>
      <c r="IZ221" s="58"/>
      <c r="JA221" s="58"/>
      <c r="JB221" s="58"/>
      <c r="JC221" s="58"/>
      <c r="JD221" s="58"/>
      <c r="JE221" s="58"/>
      <c r="JF221" s="58"/>
      <c r="JG221" s="58"/>
      <c r="JH221" s="58"/>
      <c r="JI221" s="58"/>
      <c r="JJ221" s="58"/>
      <c r="JK221" s="58"/>
      <c r="JL221" s="58"/>
      <c r="JM221" s="58"/>
      <c r="JN221" s="58"/>
      <c r="JO221" s="58"/>
      <c r="JP221" s="58"/>
      <c r="JQ221" s="58"/>
      <c r="JR221" s="58"/>
      <c r="JS221" s="58"/>
      <c r="JT221" s="58"/>
      <c r="JU221" s="58"/>
      <c r="JV221" s="58"/>
      <c r="JW221" s="58"/>
      <c r="JX221" s="58"/>
      <c r="JY221" s="58"/>
      <c r="JZ221" s="58"/>
      <c r="KA221" s="58"/>
      <c r="KB221" s="58"/>
      <c r="KC221" s="58"/>
      <c r="KD221" s="58"/>
      <c r="KE221" s="58"/>
      <c r="KF221" s="58"/>
      <c r="KG221" s="58"/>
      <c r="KH221" s="58"/>
      <c r="KI221" s="58"/>
      <c r="KJ221" s="58"/>
      <c r="KK221" s="58"/>
      <c r="KL221" s="58"/>
      <c r="KM221" s="58"/>
      <c r="KN221" s="58"/>
      <c r="KO221" s="58"/>
      <c r="KP221" s="58"/>
      <c r="KQ221" s="58"/>
      <c r="KR221" s="58"/>
    </row>
    <row r="222" spans="1:304" x14ac:dyDescent="0.2">
      <c r="A222" s="166"/>
      <c r="B222" s="116"/>
      <c r="C222" s="5"/>
      <c r="D222" s="3"/>
      <c r="E222" s="96"/>
      <c r="F222" s="97"/>
      <c r="G222" s="241"/>
      <c r="H222" s="286"/>
      <c r="I222" s="262"/>
      <c r="J222" s="287"/>
      <c r="K222" s="176"/>
      <c r="L222" s="157"/>
      <c r="M222" s="184"/>
      <c r="N222" s="157"/>
      <c r="O222" s="184"/>
      <c r="P222" s="157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  <c r="EV222" s="58"/>
      <c r="EW222" s="58"/>
      <c r="EX222" s="58"/>
      <c r="EY222" s="58"/>
      <c r="EZ222" s="58"/>
      <c r="FA222" s="58"/>
      <c r="FB222" s="58"/>
      <c r="FC222" s="58"/>
      <c r="FD222" s="58"/>
      <c r="FE222" s="58"/>
      <c r="FF222" s="58"/>
      <c r="FG222" s="58"/>
      <c r="FH222" s="58"/>
      <c r="FI222" s="58"/>
      <c r="FJ222" s="58"/>
      <c r="FK222" s="58"/>
      <c r="FL222" s="58"/>
      <c r="FM222" s="58"/>
      <c r="FN222" s="58"/>
      <c r="FO222" s="58"/>
      <c r="FP222" s="58"/>
      <c r="FQ222" s="58"/>
      <c r="FR222" s="58"/>
      <c r="FS222" s="58"/>
      <c r="FT222" s="58"/>
      <c r="FU222" s="58"/>
      <c r="FV222" s="58"/>
      <c r="FW222" s="58"/>
      <c r="FX222" s="58"/>
      <c r="FY222" s="58"/>
      <c r="FZ222" s="58"/>
      <c r="GA222" s="58"/>
      <c r="GB222" s="58"/>
      <c r="GC222" s="58"/>
      <c r="GD222" s="58"/>
      <c r="GE222" s="58"/>
      <c r="GF222" s="58"/>
      <c r="GG222" s="58"/>
      <c r="GH222" s="58"/>
      <c r="GI222" s="58"/>
      <c r="GJ222" s="58"/>
      <c r="GK222" s="58"/>
      <c r="GL222" s="58"/>
      <c r="GM222" s="58"/>
      <c r="GN222" s="58"/>
      <c r="GO222" s="58"/>
      <c r="GP222" s="58"/>
      <c r="GQ222" s="58"/>
      <c r="GR222" s="58"/>
      <c r="GS222" s="58"/>
      <c r="GT222" s="58"/>
      <c r="GU222" s="58"/>
      <c r="GV222" s="58"/>
      <c r="GW222" s="58"/>
      <c r="GX222" s="58"/>
      <c r="GY222" s="58"/>
      <c r="GZ222" s="58"/>
      <c r="HA222" s="58"/>
      <c r="HB222" s="58"/>
      <c r="HC222" s="58"/>
      <c r="HD222" s="58"/>
      <c r="HE222" s="58"/>
      <c r="HF222" s="58"/>
      <c r="HG222" s="58"/>
      <c r="HH222" s="58"/>
      <c r="HI222" s="58"/>
      <c r="HJ222" s="58"/>
      <c r="HK222" s="58"/>
      <c r="HL222" s="58"/>
      <c r="HM222" s="58"/>
      <c r="HN222" s="58"/>
      <c r="HO222" s="58"/>
      <c r="HP222" s="58"/>
      <c r="HQ222" s="58"/>
      <c r="HR222" s="58"/>
      <c r="HS222" s="58"/>
      <c r="HT222" s="58"/>
      <c r="HU222" s="58"/>
      <c r="HV222" s="58"/>
      <c r="HW222" s="58"/>
      <c r="HX222" s="58"/>
      <c r="HY222" s="58"/>
      <c r="HZ222" s="58"/>
      <c r="IA222" s="58"/>
      <c r="IB222" s="58"/>
      <c r="IC222" s="58"/>
      <c r="ID222" s="58"/>
      <c r="IE222" s="58"/>
      <c r="IF222" s="58"/>
      <c r="IG222" s="58"/>
      <c r="IH222" s="58"/>
      <c r="II222" s="58"/>
      <c r="IJ222" s="58"/>
      <c r="IK222" s="58"/>
      <c r="IL222" s="58"/>
      <c r="IM222" s="58"/>
      <c r="IN222" s="58"/>
      <c r="IO222" s="58"/>
      <c r="IP222" s="58"/>
      <c r="IQ222" s="58"/>
      <c r="IR222" s="58"/>
      <c r="IS222" s="58"/>
      <c r="IT222" s="58"/>
      <c r="IU222" s="58"/>
      <c r="IV222" s="58"/>
      <c r="IW222" s="58"/>
      <c r="IX222" s="58"/>
      <c r="IY222" s="58"/>
      <c r="IZ222" s="58"/>
      <c r="JA222" s="58"/>
      <c r="JB222" s="58"/>
      <c r="JC222" s="58"/>
      <c r="JD222" s="58"/>
      <c r="JE222" s="58"/>
      <c r="JF222" s="58"/>
      <c r="JG222" s="58"/>
      <c r="JH222" s="58"/>
      <c r="JI222" s="58"/>
      <c r="JJ222" s="58"/>
      <c r="JK222" s="58"/>
      <c r="JL222" s="58"/>
      <c r="JM222" s="58"/>
      <c r="JN222" s="58"/>
      <c r="JO222" s="58"/>
      <c r="JP222" s="58"/>
      <c r="JQ222" s="58"/>
      <c r="JR222" s="58"/>
      <c r="JS222" s="58"/>
      <c r="JT222" s="58"/>
      <c r="JU222" s="58"/>
      <c r="JV222" s="58"/>
      <c r="JW222" s="58"/>
      <c r="JX222" s="58"/>
      <c r="JY222" s="58"/>
      <c r="JZ222" s="58"/>
      <c r="KA222" s="58"/>
      <c r="KB222" s="58"/>
      <c r="KC222" s="58"/>
      <c r="KD222" s="58"/>
      <c r="KE222" s="58"/>
      <c r="KF222" s="58"/>
      <c r="KG222" s="58"/>
      <c r="KH222" s="58"/>
      <c r="KI222" s="58"/>
      <c r="KJ222" s="58"/>
      <c r="KK222" s="58"/>
      <c r="KL222" s="58"/>
      <c r="KM222" s="58"/>
      <c r="KN222" s="58"/>
      <c r="KO222" s="58"/>
      <c r="KP222" s="58"/>
      <c r="KQ222" s="58"/>
      <c r="KR222" s="58"/>
    </row>
    <row r="223" spans="1:304" ht="13.5" thickBot="1" x14ac:dyDescent="0.25">
      <c r="A223" s="152" t="s">
        <v>190</v>
      </c>
      <c r="B223" s="108" t="s">
        <v>162</v>
      </c>
      <c r="C223" s="112"/>
      <c r="D223" s="114"/>
      <c r="E223" s="115"/>
      <c r="F223" s="113"/>
      <c r="G223" s="247"/>
      <c r="H223" s="286"/>
      <c r="I223" s="262"/>
      <c r="J223" s="287"/>
      <c r="K223" s="176"/>
      <c r="L223" s="157"/>
      <c r="M223" s="184"/>
      <c r="N223" s="157"/>
      <c r="O223" s="184"/>
      <c r="P223" s="157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  <c r="EV223" s="58"/>
      <c r="EW223" s="58"/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8"/>
      <c r="FK223" s="58"/>
      <c r="FL223" s="58"/>
      <c r="FM223" s="58"/>
      <c r="FN223" s="58"/>
      <c r="FO223" s="58"/>
      <c r="FP223" s="58"/>
      <c r="FQ223" s="58"/>
      <c r="FR223" s="58"/>
      <c r="FS223" s="58"/>
      <c r="FT223" s="58"/>
      <c r="FU223" s="58"/>
      <c r="FV223" s="58"/>
      <c r="FW223" s="58"/>
      <c r="FX223" s="58"/>
      <c r="FY223" s="58"/>
      <c r="FZ223" s="58"/>
      <c r="GA223" s="58"/>
      <c r="GB223" s="58"/>
      <c r="GC223" s="58"/>
      <c r="GD223" s="58"/>
      <c r="GE223" s="58"/>
      <c r="GF223" s="58"/>
      <c r="GG223" s="58"/>
      <c r="GH223" s="58"/>
      <c r="GI223" s="58"/>
      <c r="GJ223" s="58"/>
      <c r="GK223" s="58"/>
      <c r="GL223" s="58"/>
      <c r="GM223" s="58"/>
      <c r="GN223" s="58"/>
      <c r="GO223" s="58"/>
      <c r="GP223" s="58"/>
      <c r="GQ223" s="58"/>
      <c r="GR223" s="58"/>
      <c r="GS223" s="58"/>
      <c r="GT223" s="58"/>
      <c r="GU223" s="58"/>
      <c r="GV223" s="58"/>
      <c r="GW223" s="58"/>
      <c r="GX223" s="58"/>
      <c r="GY223" s="58"/>
      <c r="GZ223" s="58"/>
      <c r="HA223" s="58"/>
      <c r="HB223" s="58"/>
      <c r="HC223" s="58"/>
      <c r="HD223" s="58"/>
      <c r="HE223" s="58"/>
      <c r="HF223" s="58"/>
      <c r="HG223" s="58"/>
      <c r="HH223" s="58"/>
      <c r="HI223" s="58"/>
      <c r="HJ223" s="58"/>
      <c r="HK223" s="58"/>
      <c r="HL223" s="58"/>
      <c r="HM223" s="58"/>
      <c r="HN223" s="58"/>
      <c r="HO223" s="58"/>
      <c r="HP223" s="58"/>
      <c r="HQ223" s="58"/>
      <c r="HR223" s="58"/>
      <c r="HS223" s="58"/>
      <c r="HT223" s="58"/>
      <c r="HU223" s="58"/>
      <c r="HV223" s="58"/>
      <c r="HW223" s="58"/>
      <c r="HX223" s="58"/>
      <c r="HY223" s="58"/>
      <c r="HZ223" s="58"/>
      <c r="IA223" s="58"/>
      <c r="IB223" s="58"/>
      <c r="IC223" s="58"/>
      <c r="ID223" s="58"/>
      <c r="IE223" s="58"/>
      <c r="IF223" s="58"/>
      <c r="IG223" s="58"/>
      <c r="IH223" s="58"/>
      <c r="II223" s="58"/>
      <c r="IJ223" s="58"/>
      <c r="IK223" s="58"/>
      <c r="IL223" s="58"/>
      <c r="IM223" s="58"/>
      <c r="IN223" s="58"/>
      <c r="IO223" s="58"/>
      <c r="IP223" s="58"/>
      <c r="IQ223" s="58"/>
      <c r="IR223" s="58"/>
      <c r="IS223" s="58"/>
      <c r="IT223" s="58"/>
      <c r="IU223" s="58"/>
      <c r="IV223" s="58"/>
      <c r="IW223" s="58"/>
      <c r="IX223" s="58"/>
      <c r="IY223" s="58"/>
      <c r="IZ223" s="58"/>
      <c r="JA223" s="58"/>
      <c r="JB223" s="58"/>
      <c r="JC223" s="58"/>
      <c r="JD223" s="58"/>
      <c r="JE223" s="58"/>
      <c r="JF223" s="58"/>
      <c r="JG223" s="58"/>
      <c r="JH223" s="58"/>
      <c r="JI223" s="58"/>
      <c r="JJ223" s="58"/>
      <c r="JK223" s="58"/>
      <c r="JL223" s="58"/>
      <c r="JM223" s="58"/>
      <c r="JN223" s="58"/>
      <c r="JO223" s="58"/>
      <c r="JP223" s="58"/>
      <c r="JQ223" s="58"/>
      <c r="JR223" s="58"/>
      <c r="JS223" s="58"/>
      <c r="JT223" s="58"/>
      <c r="JU223" s="58"/>
      <c r="JV223" s="58"/>
      <c r="JW223" s="58"/>
      <c r="JX223" s="58"/>
      <c r="JY223" s="58"/>
      <c r="JZ223" s="58"/>
      <c r="KA223" s="58"/>
      <c r="KB223" s="58"/>
      <c r="KC223" s="58"/>
      <c r="KD223" s="58"/>
      <c r="KE223" s="58"/>
      <c r="KF223" s="58"/>
      <c r="KG223" s="58"/>
      <c r="KH223" s="58"/>
      <c r="KI223" s="58"/>
      <c r="KJ223" s="58"/>
      <c r="KK223" s="58"/>
      <c r="KL223" s="58"/>
      <c r="KM223" s="58"/>
      <c r="KN223" s="58"/>
      <c r="KO223" s="58"/>
      <c r="KP223" s="58"/>
      <c r="KQ223" s="58"/>
      <c r="KR223" s="58"/>
    </row>
    <row r="224" spans="1:304" x14ac:dyDescent="0.2">
      <c r="A224" s="143" t="s">
        <v>212</v>
      </c>
      <c r="B224" s="144" t="s">
        <v>370</v>
      </c>
      <c r="C224" s="119">
        <v>2970</v>
      </c>
      <c r="D224" s="120" t="s">
        <v>16</v>
      </c>
      <c r="E224" s="146">
        <v>9</v>
      </c>
      <c r="F224" s="147">
        <f>C224*E224</f>
        <v>26730</v>
      </c>
      <c r="G224" s="239"/>
      <c r="H224" s="286">
        <v>45555.333333333336</v>
      </c>
      <c r="I224" s="262">
        <v>53460</v>
      </c>
      <c r="J224" s="287">
        <v>136620</v>
      </c>
      <c r="K224" s="176">
        <v>46</v>
      </c>
      <c r="L224" s="157">
        <v>136620</v>
      </c>
      <c r="M224" s="184">
        <v>25</v>
      </c>
      <c r="N224" s="157">
        <v>74250</v>
      </c>
      <c r="O224" s="184">
        <v>22</v>
      </c>
      <c r="P224" s="157">
        <v>65340</v>
      </c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  <c r="GD224" s="58"/>
      <c r="GE224" s="58"/>
      <c r="GF224" s="58"/>
      <c r="GG224" s="58"/>
      <c r="GH224" s="58"/>
      <c r="GI224" s="58"/>
      <c r="GJ224" s="58"/>
      <c r="GK224" s="58"/>
      <c r="GL224" s="58"/>
      <c r="GM224" s="58"/>
      <c r="GN224" s="58"/>
      <c r="GO224" s="58"/>
      <c r="GP224" s="58"/>
      <c r="GQ224" s="58"/>
      <c r="GR224" s="58"/>
      <c r="GS224" s="58"/>
      <c r="GT224" s="58"/>
      <c r="GU224" s="58"/>
      <c r="GV224" s="58"/>
      <c r="GW224" s="58"/>
      <c r="GX224" s="58"/>
      <c r="GY224" s="58"/>
      <c r="GZ224" s="58"/>
      <c r="HA224" s="58"/>
      <c r="HB224" s="58"/>
      <c r="HC224" s="58"/>
      <c r="HD224" s="58"/>
      <c r="HE224" s="58"/>
      <c r="HF224" s="58"/>
      <c r="HG224" s="58"/>
      <c r="HH224" s="58"/>
      <c r="HI224" s="58"/>
      <c r="HJ224" s="58"/>
      <c r="HK224" s="58"/>
      <c r="HL224" s="58"/>
      <c r="HM224" s="58"/>
      <c r="HN224" s="58"/>
      <c r="HO224" s="58"/>
      <c r="HP224" s="58"/>
      <c r="HQ224" s="58"/>
      <c r="HR224" s="58"/>
      <c r="HS224" s="58"/>
      <c r="HT224" s="58"/>
      <c r="HU224" s="58"/>
      <c r="HV224" s="58"/>
      <c r="HW224" s="58"/>
      <c r="HX224" s="58"/>
      <c r="HY224" s="58"/>
      <c r="HZ224" s="58"/>
      <c r="IA224" s="58"/>
      <c r="IB224" s="58"/>
      <c r="IC224" s="58"/>
      <c r="ID224" s="58"/>
      <c r="IE224" s="58"/>
      <c r="IF224" s="58"/>
      <c r="IG224" s="58"/>
      <c r="IH224" s="58"/>
      <c r="II224" s="58"/>
      <c r="IJ224" s="58"/>
      <c r="IK224" s="58"/>
      <c r="IL224" s="58"/>
      <c r="IM224" s="58"/>
      <c r="IN224" s="58"/>
      <c r="IO224" s="58"/>
      <c r="IP224" s="58"/>
      <c r="IQ224" s="58"/>
      <c r="IR224" s="58"/>
      <c r="IS224" s="58"/>
      <c r="IT224" s="58"/>
      <c r="IU224" s="58"/>
      <c r="IV224" s="58"/>
      <c r="IW224" s="58"/>
      <c r="IX224" s="58"/>
      <c r="IY224" s="58"/>
      <c r="IZ224" s="58"/>
      <c r="JA224" s="58"/>
      <c r="JB224" s="58"/>
      <c r="JC224" s="58"/>
      <c r="JD224" s="58"/>
      <c r="JE224" s="58"/>
      <c r="JF224" s="58"/>
      <c r="JG224" s="58"/>
      <c r="JH224" s="58"/>
      <c r="JI224" s="58"/>
      <c r="JJ224" s="58"/>
      <c r="JK224" s="58"/>
      <c r="JL224" s="58"/>
      <c r="JM224" s="58"/>
      <c r="JN224" s="58"/>
      <c r="JO224" s="58"/>
      <c r="JP224" s="58"/>
      <c r="JQ224" s="58"/>
      <c r="JR224" s="58"/>
      <c r="JS224" s="58"/>
      <c r="JT224" s="58"/>
      <c r="JU224" s="58"/>
      <c r="JV224" s="58"/>
      <c r="JW224" s="58"/>
      <c r="JX224" s="58"/>
      <c r="JY224" s="58"/>
      <c r="JZ224" s="58"/>
      <c r="KA224" s="58"/>
      <c r="KB224" s="58"/>
      <c r="KC224" s="58"/>
      <c r="KD224" s="58"/>
      <c r="KE224" s="58"/>
      <c r="KF224" s="58"/>
      <c r="KG224" s="58"/>
      <c r="KH224" s="58"/>
      <c r="KI224" s="58"/>
      <c r="KJ224" s="58"/>
      <c r="KK224" s="58"/>
      <c r="KL224" s="58"/>
      <c r="KM224" s="58"/>
      <c r="KN224" s="58"/>
      <c r="KO224" s="58"/>
      <c r="KP224" s="58"/>
      <c r="KQ224" s="58"/>
      <c r="KR224" s="58"/>
    </row>
    <row r="225" spans="1:304" x14ac:dyDescent="0.2">
      <c r="A225" s="143" t="s">
        <v>213</v>
      </c>
      <c r="B225" s="144" t="s">
        <v>256</v>
      </c>
      <c r="C225" s="119">
        <v>560</v>
      </c>
      <c r="D225" s="120" t="s">
        <v>16</v>
      </c>
      <c r="E225" s="146">
        <v>9</v>
      </c>
      <c r="F225" s="147">
        <f t="shared" ref="F225:F228" si="60">C225*E225</f>
        <v>5040</v>
      </c>
      <c r="G225" s="248"/>
      <c r="H225" s="286">
        <v>8882.5</v>
      </c>
      <c r="I225" s="262">
        <v>10080</v>
      </c>
      <c r="J225" s="287">
        <v>28000</v>
      </c>
      <c r="K225" s="176">
        <v>50</v>
      </c>
      <c r="L225" s="157">
        <v>28000</v>
      </c>
      <c r="M225" s="184">
        <v>26</v>
      </c>
      <c r="N225" s="157">
        <v>14560</v>
      </c>
      <c r="O225" s="184">
        <v>26</v>
      </c>
      <c r="P225" s="157">
        <v>14560</v>
      </c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8"/>
      <c r="FY225" s="58"/>
      <c r="FZ225" s="58"/>
      <c r="GA225" s="58"/>
      <c r="GB225" s="58"/>
      <c r="GC225" s="58"/>
      <c r="GD225" s="58"/>
      <c r="GE225" s="58"/>
      <c r="GF225" s="58"/>
      <c r="GG225" s="58"/>
      <c r="GH225" s="58"/>
      <c r="GI225" s="58"/>
      <c r="GJ225" s="58"/>
      <c r="GK225" s="58"/>
      <c r="GL225" s="58"/>
      <c r="GM225" s="58"/>
      <c r="GN225" s="58"/>
      <c r="GO225" s="58"/>
      <c r="GP225" s="58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8"/>
      <c r="HB225" s="58"/>
      <c r="HC225" s="58"/>
      <c r="HD225" s="58"/>
      <c r="HE225" s="58"/>
      <c r="HF225" s="58"/>
      <c r="HG225" s="58"/>
      <c r="HH225" s="58"/>
      <c r="HI225" s="58"/>
      <c r="HJ225" s="58"/>
      <c r="HK225" s="58"/>
      <c r="HL225" s="58"/>
      <c r="HM225" s="58"/>
      <c r="HN225" s="58"/>
      <c r="HO225" s="58"/>
      <c r="HP225" s="58"/>
      <c r="HQ225" s="58"/>
      <c r="HR225" s="58"/>
      <c r="HS225" s="58"/>
      <c r="HT225" s="58"/>
      <c r="HU225" s="58"/>
      <c r="HV225" s="58"/>
      <c r="HW225" s="58"/>
      <c r="HX225" s="58"/>
      <c r="HY225" s="58"/>
      <c r="HZ225" s="58"/>
      <c r="IA225" s="58"/>
      <c r="IB225" s="58"/>
      <c r="IC225" s="58"/>
      <c r="ID225" s="58"/>
      <c r="IE225" s="58"/>
      <c r="IF225" s="58"/>
      <c r="IG225" s="58"/>
      <c r="IH225" s="58"/>
      <c r="II225" s="58"/>
      <c r="IJ225" s="58"/>
      <c r="IK225" s="58"/>
      <c r="IL225" s="58"/>
      <c r="IM225" s="58"/>
      <c r="IN225" s="58"/>
      <c r="IO225" s="58"/>
      <c r="IP225" s="58"/>
      <c r="IQ225" s="58"/>
      <c r="IR225" s="58"/>
      <c r="IS225" s="58"/>
      <c r="IT225" s="58"/>
      <c r="IU225" s="58"/>
      <c r="IV225" s="58"/>
      <c r="IW225" s="58"/>
      <c r="IX225" s="58"/>
      <c r="IY225" s="58"/>
      <c r="IZ225" s="58"/>
      <c r="JA225" s="58"/>
      <c r="JB225" s="58"/>
      <c r="JC225" s="58"/>
      <c r="JD225" s="58"/>
      <c r="JE225" s="58"/>
      <c r="JF225" s="58"/>
      <c r="JG225" s="58"/>
      <c r="JH225" s="58"/>
      <c r="JI225" s="58"/>
      <c r="JJ225" s="58"/>
      <c r="JK225" s="58"/>
      <c r="JL225" s="58"/>
      <c r="JM225" s="58"/>
      <c r="JN225" s="58"/>
      <c r="JO225" s="58"/>
      <c r="JP225" s="58"/>
      <c r="JQ225" s="58"/>
      <c r="JR225" s="58"/>
      <c r="JS225" s="58"/>
      <c r="JT225" s="58"/>
      <c r="JU225" s="58"/>
      <c r="JV225" s="58"/>
      <c r="JW225" s="58"/>
      <c r="JX225" s="58"/>
      <c r="JY225" s="58"/>
      <c r="JZ225" s="58"/>
      <c r="KA225" s="58"/>
      <c r="KB225" s="58"/>
      <c r="KC225" s="58"/>
      <c r="KD225" s="58"/>
      <c r="KE225" s="58"/>
      <c r="KF225" s="58"/>
      <c r="KG225" s="58"/>
      <c r="KH225" s="58"/>
      <c r="KI225" s="58"/>
      <c r="KJ225" s="58"/>
      <c r="KK225" s="58"/>
      <c r="KL225" s="58"/>
      <c r="KM225" s="58"/>
      <c r="KN225" s="58"/>
      <c r="KO225" s="58"/>
      <c r="KP225" s="58"/>
      <c r="KQ225" s="58"/>
      <c r="KR225" s="58"/>
    </row>
    <row r="226" spans="1:304" x14ac:dyDescent="0.2">
      <c r="A226" s="143" t="s">
        <v>214</v>
      </c>
      <c r="B226" s="144" t="s">
        <v>257</v>
      </c>
      <c r="C226" s="119">
        <v>4030</v>
      </c>
      <c r="D226" s="120" t="s">
        <v>16</v>
      </c>
      <c r="E226" s="146">
        <v>9</v>
      </c>
      <c r="F226" s="147">
        <f t="shared" si="60"/>
        <v>36270</v>
      </c>
      <c r="G226" s="241"/>
      <c r="H226" s="286">
        <v>66735.444444444438</v>
      </c>
      <c r="I226" s="262">
        <v>72540</v>
      </c>
      <c r="J226" s="287">
        <v>241800</v>
      </c>
      <c r="K226" s="176">
        <v>46</v>
      </c>
      <c r="L226" s="157">
        <v>185380</v>
      </c>
      <c r="M226" s="184">
        <v>29</v>
      </c>
      <c r="N226" s="157">
        <v>116870</v>
      </c>
      <c r="O226" s="184">
        <v>22</v>
      </c>
      <c r="P226" s="157">
        <v>88660</v>
      </c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58"/>
      <c r="IC226" s="58"/>
      <c r="ID226" s="58"/>
      <c r="IE226" s="58"/>
      <c r="IF226" s="58"/>
      <c r="IG226" s="58"/>
      <c r="IH226" s="58"/>
      <c r="II226" s="58"/>
      <c r="IJ226" s="58"/>
      <c r="IK226" s="58"/>
      <c r="IL226" s="58"/>
      <c r="IM226" s="58"/>
      <c r="IN226" s="58"/>
      <c r="IO226" s="58"/>
      <c r="IP226" s="58"/>
      <c r="IQ226" s="58"/>
      <c r="IR226" s="58"/>
      <c r="IS226" s="58"/>
      <c r="IT226" s="58"/>
      <c r="IU226" s="58"/>
      <c r="IV226" s="58"/>
      <c r="IW226" s="58"/>
      <c r="IX226" s="58"/>
      <c r="IY226" s="58"/>
      <c r="IZ226" s="58"/>
      <c r="JA226" s="58"/>
      <c r="JB226" s="58"/>
      <c r="JC226" s="58"/>
      <c r="JD226" s="58"/>
      <c r="JE226" s="58"/>
      <c r="JF226" s="58"/>
      <c r="JG226" s="58"/>
      <c r="JH226" s="58"/>
      <c r="JI226" s="58"/>
      <c r="JJ226" s="58"/>
      <c r="JK226" s="58"/>
      <c r="JL226" s="58"/>
      <c r="JM226" s="58"/>
      <c r="JN226" s="58"/>
      <c r="JO226" s="58"/>
      <c r="JP226" s="58"/>
      <c r="JQ226" s="58"/>
      <c r="JR226" s="58"/>
      <c r="JS226" s="58"/>
      <c r="JT226" s="58"/>
      <c r="JU226" s="58"/>
      <c r="JV226" s="58"/>
      <c r="JW226" s="58"/>
      <c r="JX226" s="58"/>
      <c r="JY226" s="58"/>
      <c r="JZ226" s="58"/>
      <c r="KA226" s="58"/>
      <c r="KB226" s="58"/>
      <c r="KC226" s="58"/>
      <c r="KD226" s="58"/>
      <c r="KE226" s="58"/>
      <c r="KF226" s="58"/>
      <c r="KG226" s="58"/>
      <c r="KH226" s="58"/>
      <c r="KI226" s="58"/>
      <c r="KJ226" s="58"/>
      <c r="KK226" s="58"/>
      <c r="KL226" s="58"/>
      <c r="KM226" s="58"/>
      <c r="KN226" s="58"/>
      <c r="KO226" s="58"/>
      <c r="KP226" s="58"/>
      <c r="KQ226" s="58"/>
      <c r="KR226" s="58"/>
    </row>
    <row r="227" spans="1:304" x14ac:dyDescent="0.2">
      <c r="A227" s="143" t="s">
        <v>215</v>
      </c>
      <c r="B227" s="144" t="s">
        <v>258</v>
      </c>
      <c r="C227" s="119">
        <v>790</v>
      </c>
      <c r="D227" s="120" t="s">
        <v>16</v>
      </c>
      <c r="E227" s="146">
        <v>9</v>
      </c>
      <c r="F227" s="147">
        <f t="shared" si="60"/>
        <v>7110</v>
      </c>
      <c r="G227" s="241"/>
      <c r="H227" s="286">
        <v>12568.111111111111</v>
      </c>
      <c r="I227" s="262">
        <v>14220</v>
      </c>
      <c r="J227" s="287">
        <v>39500</v>
      </c>
      <c r="K227" s="176">
        <v>46</v>
      </c>
      <c r="L227" s="157">
        <v>36340</v>
      </c>
      <c r="M227" s="184">
        <v>25</v>
      </c>
      <c r="N227" s="157">
        <v>19750</v>
      </c>
      <c r="O227" s="184">
        <v>24</v>
      </c>
      <c r="P227" s="157">
        <v>18960</v>
      </c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  <c r="HH227" s="58"/>
      <c r="HI227" s="58"/>
      <c r="HJ227" s="58"/>
      <c r="HK227" s="58"/>
      <c r="HL227" s="58"/>
      <c r="HM227" s="58"/>
      <c r="HN227" s="58"/>
      <c r="HO227" s="58"/>
      <c r="HP227" s="58"/>
      <c r="HQ227" s="58"/>
      <c r="HR227" s="58"/>
      <c r="HS227" s="58"/>
      <c r="HT227" s="58"/>
      <c r="HU227" s="58"/>
      <c r="HV227" s="58"/>
      <c r="HW227" s="58"/>
      <c r="HX227" s="58"/>
      <c r="HY227" s="58"/>
      <c r="HZ227" s="58"/>
      <c r="IA227" s="58"/>
      <c r="IB227" s="58"/>
      <c r="IC227" s="58"/>
      <c r="ID227" s="58"/>
      <c r="IE227" s="58"/>
      <c r="IF227" s="58"/>
      <c r="IG227" s="58"/>
      <c r="IH227" s="58"/>
      <c r="II227" s="58"/>
      <c r="IJ227" s="58"/>
      <c r="IK227" s="58"/>
      <c r="IL227" s="58"/>
      <c r="IM227" s="58"/>
      <c r="IN227" s="58"/>
      <c r="IO227" s="58"/>
      <c r="IP227" s="58"/>
      <c r="IQ227" s="58"/>
      <c r="IR227" s="58"/>
      <c r="IS227" s="58"/>
      <c r="IT227" s="58"/>
      <c r="IU227" s="58"/>
      <c r="IV227" s="58"/>
      <c r="IW227" s="58"/>
      <c r="IX227" s="58"/>
      <c r="IY227" s="58"/>
      <c r="IZ227" s="58"/>
      <c r="JA227" s="58"/>
      <c r="JB227" s="58"/>
      <c r="JC227" s="58"/>
      <c r="JD227" s="58"/>
      <c r="JE227" s="58"/>
      <c r="JF227" s="58"/>
      <c r="JG227" s="58"/>
      <c r="JH227" s="58"/>
      <c r="JI227" s="58"/>
      <c r="JJ227" s="58"/>
      <c r="JK227" s="58"/>
      <c r="JL227" s="58"/>
      <c r="JM227" s="58"/>
      <c r="JN227" s="58"/>
      <c r="JO227" s="58"/>
      <c r="JP227" s="58"/>
      <c r="JQ227" s="58"/>
      <c r="JR227" s="58"/>
      <c r="JS227" s="58"/>
      <c r="JT227" s="58"/>
      <c r="JU227" s="58"/>
      <c r="JV227" s="58"/>
      <c r="JW227" s="58"/>
      <c r="JX227" s="58"/>
      <c r="JY227" s="58"/>
      <c r="JZ227" s="58"/>
      <c r="KA227" s="58"/>
      <c r="KB227" s="58"/>
      <c r="KC227" s="58"/>
      <c r="KD227" s="58"/>
      <c r="KE227" s="58"/>
      <c r="KF227" s="58"/>
      <c r="KG227" s="58"/>
      <c r="KH227" s="58"/>
      <c r="KI227" s="58"/>
      <c r="KJ227" s="58"/>
      <c r="KK227" s="58"/>
      <c r="KL227" s="58"/>
      <c r="KM227" s="58"/>
      <c r="KN227" s="58"/>
      <c r="KO227" s="58"/>
      <c r="KP227" s="58"/>
      <c r="KQ227" s="58"/>
      <c r="KR227" s="58"/>
    </row>
    <row r="228" spans="1:304" x14ac:dyDescent="0.2">
      <c r="A228" s="143" t="s">
        <v>245</v>
      </c>
      <c r="B228" s="144" t="s">
        <v>259</v>
      </c>
      <c r="C228" s="119">
        <v>730</v>
      </c>
      <c r="D228" s="120" t="s">
        <v>16</v>
      </c>
      <c r="E228" s="146">
        <v>9</v>
      </c>
      <c r="F228" s="147">
        <f t="shared" si="60"/>
        <v>6570</v>
      </c>
      <c r="G228" s="248"/>
      <c r="H228" s="286">
        <v>11939.666666666666</v>
      </c>
      <c r="I228" s="262">
        <v>13140</v>
      </c>
      <c r="J228" s="287">
        <v>40150</v>
      </c>
      <c r="K228" s="176">
        <v>45</v>
      </c>
      <c r="L228" s="157">
        <v>32850</v>
      </c>
      <c r="M228" s="184">
        <v>29</v>
      </c>
      <c r="N228" s="157">
        <v>21170</v>
      </c>
      <c r="O228" s="184">
        <v>24</v>
      </c>
      <c r="P228" s="157">
        <v>17520</v>
      </c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  <c r="FV228" s="58"/>
      <c r="FW228" s="58"/>
      <c r="FX228" s="58"/>
      <c r="FY228" s="58"/>
      <c r="FZ228" s="58"/>
      <c r="GA228" s="58"/>
      <c r="GB228" s="58"/>
      <c r="GC228" s="58"/>
      <c r="GD228" s="58"/>
      <c r="GE228" s="58"/>
      <c r="GF228" s="58"/>
      <c r="GG228" s="58"/>
      <c r="GH228" s="58"/>
      <c r="GI228" s="58"/>
      <c r="GJ228" s="58"/>
      <c r="GK228" s="58"/>
      <c r="GL228" s="58"/>
      <c r="GM228" s="58"/>
      <c r="GN228" s="58"/>
      <c r="GO228" s="58"/>
      <c r="GP228" s="58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8"/>
      <c r="HB228" s="58"/>
      <c r="HC228" s="58"/>
      <c r="HD228" s="58"/>
      <c r="HE228" s="58"/>
      <c r="HF228" s="58"/>
      <c r="HG228" s="58"/>
      <c r="HH228" s="58"/>
      <c r="HI228" s="58"/>
      <c r="HJ228" s="58"/>
      <c r="HK228" s="58"/>
      <c r="HL228" s="58"/>
      <c r="HM228" s="58"/>
      <c r="HN228" s="58"/>
      <c r="HO228" s="58"/>
      <c r="HP228" s="58"/>
      <c r="HQ228" s="58"/>
      <c r="HR228" s="58"/>
      <c r="HS228" s="58"/>
      <c r="HT228" s="58"/>
      <c r="HU228" s="58"/>
      <c r="HV228" s="58"/>
      <c r="HW228" s="58"/>
      <c r="HX228" s="58"/>
      <c r="HY228" s="58"/>
      <c r="HZ228" s="58"/>
      <c r="IA228" s="58"/>
      <c r="IB228" s="58"/>
      <c r="IC228" s="58"/>
      <c r="ID228" s="58"/>
      <c r="IE228" s="58"/>
      <c r="IF228" s="58"/>
      <c r="IG228" s="58"/>
      <c r="IH228" s="58"/>
      <c r="II228" s="58"/>
      <c r="IJ228" s="58"/>
      <c r="IK228" s="58"/>
      <c r="IL228" s="58"/>
      <c r="IM228" s="58"/>
      <c r="IN228" s="58"/>
      <c r="IO228" s="58"/>
      <c r="IP228" s="58"/>
      <c r="IQ228" s="58"/>
      <c r="IR228" s="58"/>
      <c r="IS228" s="58"/>
      <c r="IT228" s="58"/>
      <c r="IU228" s="58"/>
      <c r="IV228" s="58"/>
      <c r="IW228" s="58"/>
      <c r="IX228" s="58"/>
      <c r="IY228" s="58"/>
      <c r="IZ228" s="58"/>
      <c r="JA228" s="58"/>
      <c r="JB228" s="58"/>
      <c r="JC228" s="58"/>
      <c r="JD228" s="58"/>
      <c r="JE228" s="58"/>
      <c r="JF228" s="58"/>
      <c r="JG228" s="58"/>
      <c r="JH228" s="58"/>
      <c r="JI228" s="58"/>
      <c r="JJ228" s="58"/>
      <c r="JK228" s="58"/>
      <c r="JL228" s="58"/>
      <c r="JM228" s="58"/>
      <c r="JN228" s="58"/>
      <c r="JO228" s="58"/>
      <c r="JP228" s="58"/>
      <c r="JQ228" s="58"/>
      <c r="JR228" s="58"/>
      <c r="JS228" s="58"/>
      <c r="JT228" s="58"/>
      <c r="JU228" s="58"/>
      <c r="JV228" s="58"/>
      <c r="JW228" s="58"/>
      <c r="JX228" s="58"/>
      <c r="JY228" s="58"/>
      <c r="JZ228" s="58"/>
      <c r="KA228" s="58"/>
      <c r="KB228" s="58"/>
      <c r="KC228" s="58"/>
      <c r="KD228" s="58"/>
      <c r="KE228" s="58"/>
      <c r="KF228" s="58"/>
      <c r="KG228" s="58"/>
      <c r="KH228" s="58"/>
      <c r="KI228" s="58"/>
      <c r="KJ228" s="58"/>
      <c r="KK228" s="58"/>
      <c r="KL228" s="58"/>
      <c r="KM228" s="58"/>
      <c r="KN228" s="58"/>
      <c r="KO228" s="58"/>
      <c r="KP228" s="58"/>
      <c r="KQ228" s="58"/>
      <c r="KR228" s="58"/>
    </row>
    <row r="229" spans="1:304" x14ac:dyDescent="0.2">
      <c r="A229" s="134"/>
      <c r="B229" s="55" t="s">
        <v>216</v>
      </c>
      <c r="C229" s="65"/>
      <c r="D229" s="64"/>
      <c r="E229" s="81"/>
      <c r="F229" s="79"/>
      <c r="G229" s="239">
        <f>SUM(F224:F228)</f>
        <v>81720</v>
      </c>
      <c r="H229" s="286">
        <v>291202.22222222225</v>
      </c>
      <c r="I229" s="262">
        <v>163440</v>
      </c>
      <c r="J229" s="287">
        <v>469710</v>
      </c>
      <c r="K229" s="290"/>
      <c r="L229" s="159">
        <f t="shared" ref="L229" si="61">SUM(L224:L228)</f>
        <v>419190</v>
      </c>
      <c r="M229" s="290"/>
      <c r="N229" s="159">
        <v>246600</v>
      </c>
      <c r="O229" s="290"/>
      <c r="P229" s="159">
        <f t="shared" ref="P229" si="62">SUM(P224:P228)</f>
        <v>205040</v>
      </c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  <c r="GD229" s="58"/>
      <c r="GE229" s="58"/>
      <c r="GF229" s="58"/>
      <c r="GG229" s="58"/>
      <c r="GH229" s="58"/>
      <c r="GI229" s="58"/>
      <c r="GJ229" s="58"/>
      <c r="GK229" s="58"/>
      <c r="GL229" s="58"/>
      <c r="GM229" s="58"/>
      <c r="GN229" s="58"/>
      <c r="GO229" s="58"/>
      <c r="GP229" s="58"/>
      <c r="GQ229" s="58"/>
      <c r="GR229" s="58"/>
      <c r="GS229" s="58"/>
      <c r="GT229" s="58"/>
      <c r="GU229" s="58"/>
      <c r="GV229" s="58"/>
      <c r="GW229" s="58"/>
      <c r="GX229" s="58"/>
      <c r="GY229" s="58"/>
      <c r="GZ229" s="58"/>
      <c r="HA229" s="58"/>
      <c r="HB229" s="58"/>
      <c r="HC229" s="58"/>
      <c r="HD229" s="58"/>
      <c r="HE229" s="58"/>
      <c r="HF229" s="58"/>
      <c r="HG229" s="58"/>
      <c r="HH229" s="58"/>
      <c r="HI229" s="58"/>
      <c r="HJ229" s="58"/>
      <c r="HK229" s="58"/>
      <c r="HL229" s="58"/>
      <c r="HM229" s="58"/>
      <c r="HN229" s="58"/>
      <c r="HO229" s="58"/>
      <c r="HP229" s="58"/>
      <c r="HQ229" s="58"/>
      <c r="HR229" s="58"/>
      <c r="HS229" s="58"/>
      <c r="HT229" s="58"/>
      <c r="HU229" s="58"/>
      <c r="HV229" s="58"/>
      <c r="HW229" s="58"/>
      <c r="HX229" s="58"/>
      <c r="HY229" s="58"/>
      <c r="HZ229" s="58"/>
      <c r="IA229" s="58"/>
      <c r="IB229" s="58"/>
      <c r="IC229" s="58"/>
      <c r="ID229" s="58"/>
      <c r="IE229" s="58"/>
      <c r="IF229" s="58"/>
      <c r="IG229" s="58"/>
      <c r="IH229" s="58"/>
      <c r="II229" s="58"/>
      <c r="IJ229" s="58"/>
      <c r="IK229" s="58"/>
      <c r="IL229" s="58"/>
      <c r="IM229" s="58"/>
      <c r="IN229" s="58"/>
      <c r="IO229" s="58"/>
      <c r="IP229" s="58"/>
      <c r="IQ229" s="58"/>
      <c r="IR229" s="58"/>
      <c r="IS229" s="58"/>
      <c r="IT229" s="58"/>
      <c r="IU229" s="58"/>
      <c r="IV229" s="58"/>
      <c r="IW229" s="58"/>
      <c r="IX229" s="58"/>
      <c r="IY229" s="58"/>
      <c r="IZ229" s="58"/>
      <c r="JA229" s="58"/>
      <c r="JB229" s="58"/>
      <c r="JC229" s="58"/>
      <c r="JD229" s="58"/>
      <c r="JE229" s="58"/>
      <c r="JF229" s="58"/>
      <c r="JG229" s="58"/>
      <c r="JH229" s="58"/>
      <c r="JI229" s="58"/>
      <c r="JJ229" s="58"/>
      <c r="JK229" s="58"/>
      <c r="JL229" s="58"/>
      <c r="JM229" s="58"/>
      <c r="JN229" s="58"/>
      <c r="JO229" s="58"/>
      <c r="JP229" s="58"/>
      <c r="JQ229" s="58"/>
      <c r="JR229" s="58"/>
      <c r="JS229" s="58"/>
      <c r="JT229" s="58"/>
      <c r="JU229" s="58"/>
      <c r="JV229" s="58"/>
      <c r="JW229" s="58"/>
      <c r="JX229" s="58"/>
      <c r="JY229" s="58"/>
      <c r="JZ229" s="58"/>
      <c r="KA229" s="58"/>
      <c r="KB229" s="58"/>
      <c r="KC229" s="58"/>
      <c r="KD229" s="58"/>
      <c r="KE229" s="58"/>
      <c r="KF229" s="58"/>
      <c r="KG229" s="58"/>
      <c r="KH229" s="58"/>
      <c r="KI229" s="58"/>
      <c r="KJ229" s="58"/>
      <c r="KK229" s="58"/>
      <c r="KL229" s="58"/>
      <c r="KM229" s="58"/>
      <c r="KN229" s="58"/>
      <c r="KO229" s="58"/>
      <c r="KP229" s="58"/>
      <c r="KQ229" s="58"/>
      <c r="KR229" s="58"/>
    </row>
    <row r="230" spans="1:304" x14ac:dyDescent="0.2">
      <c r="A230" s="134"/>
      <c r="B230" s="55"/>
      <c r="C230" s="65"/>
      <c r="D230" s="64"/>
      <c r="E230" s="81"/>
      <c r="F230" s="79"/>
      <c r="G230" s="240"/>
      <c r="H230" s="286"/>
      <c r="I230" s="262"/>
      <c r="J230" s="287"/>
      <c r="K230" s="176"/>
      <c r="L230" s="157"/>
      <c r="M230" s="184"/>
      <c r="N230" s="157"/>
      <c r="O230" s="184"/>
      <c r="P230" s="157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  <c r="FV230" s="58"/>
      <c r="FW230" s="58"/>
      <c r="FX230" s="58"/>
      <c r="FY230" s="58"/>
      <c r="FZ230" s="58"/>
      <c r="GA230" s="58"/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  <c r="HH230" s="58"/>
      <c r="HI230" s="58"/>
      <c r="HJ230" s="58"/>
      <c r="HK230" s="58"/>
      <c r="HL230" s="58"/>
      <c r="HM230" s="58"/>
      <c r="HN230" s="58"/>
      <c r="HO230" s="58"/>
      <c r="HP230" s="58"/>
      <c r="HQ230" s="58"/>
      <c r="HR230" s="58"/>
      <c r="HS230" s="58"/>
      <c r="HT230" s="58"/>
      <c r="HU230" s="58"/>
      <c r="HV230" s="58"/>
      <c r="HW230" s="58"/>
      <c r="HX230" s="58"/>
      <c r="HY230" s="58"/>
      <c r="HZ230" s="58"/>
      <c r="IA230" s="58"/>
      <c r="IB230" s="58"/>
      <c r="IC230" s="58"/>
      <c r="ID230" s="58"/>
      <c r="IE230" s="58"/>
      <c r="IF230" s="58"/>
      <c r="IG230" s="58"/>
      <c r="IH230" s="58"/>
      <c r="II230" s="58"/>
      <c r="IJ230" s="58"/>
      <c r="IK230" s="58"/>
      <c r="IL230" s="58"/>
      <c r="IM230" s="58"/>
      <c r="IN230" s="58"/>
      <c r="IO230" s="58"/>
      <c r="IP230" s="58"/>
      <c r="IQ230" s="58"/>
      <c r="IR230" s="58"/>
      <c r="IS230" s="58"/>
      <c r="IT230" s="58"/>
      <c r="IU230" s="58"/>
      <c r="IV230" s="58"/>
      <c r="IW230" s="58"/>
      <c r="IX230" s="58"/>
      <c r="IY230" s="58"/>
      <c r="IZ230" s="58"/>
      <c r="JA230" s="58"/>
      <c r="JB230" s="58"/>
      <c r="JC230" s="58"/>
      <c r="JD230" s="58"/>
      <c r="JE230" s="58"/>
      <c r="JF230" s="58"/>
      <c r="JG230" s="58"/>
      <c r="JH230" s="58"/>
      <c r="JI230" s="58"/>
      <c r="JJ230" s="58"/>
      <c r="JK230" s="58"/>
      <c r="JL230" s="58"/>
      <c r="JM230" s="58"/>
      <c r="JN230" s="58"/>
      <c r="JO230" s="58"/>
      <c r="JP230" s="58"/>
      <c r="JQ230" s="58"/>
      <c r="JR230" s="58"/>
      <c r="JS230" s="58"/>
      <c r="JT230" s="58"/>
      <c r="JU230" s="58"/>
      <c r="JV230" s="58"/>
      <c r="JW230" s="58"/>
      <c r="JX230" s="58"/>
      <c r="JY230" s="58"/>
      <c r="JZ230" s="58"/>
      <c r="KA230" s="58"/>
      <c r="KB230" s="58"/>
      <c r="KC230" s="58"/>
      <c r="KD230" s="58"/>
      <c r="KE230" s="58"/>
      <c r="KF230" s="58"/>
      <c r="KG230" s="58"/>
      <c r="KH230" s="58"/>
      <c r="KI230" s="58"/>
      <c r="KJ230" s="58"/>
      <c r="KK230" s="58"/>
      <c r="KL230" s="58"/>
      <c r="KM230" s="58"/>
      <c r="KN230" s="58"/>
      <c r="KO230" s="58"/>
      <c r="KP230" s="58"/>
      <c r="KQ230" s="58"/>
      <c r="KR230" s="58"/>
    </row>
    <row r="231" spans="1:304" ht="13.5" thickBot="1" x14ac:dyDescent="0.25">
      <c r="A231" s="160" t="s">
        <v>222</v>
      </c>
      <c r="B231" s="108" t="s">
        <v>369</v>
      </c>
      <c r="C231" s="104"/>
      <c r="D231" s="105"/>
      <c r="E231" s="111"/>
      <c r="F231" s="111"/>
      <c r="G231" s="247"/>
      <c r="H231" s="286"/>
      <c r="I231" s="262"/>
      <c r="J231" s="287"/>
      <c r="K231" s="176"/>
      <c r="L231" s="157"/>
      <c r="M231" s="184"/>
      <c r="N231" s="157"/>
      <c r="O231" s="184"/>
      <c r="P231" s="157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  <c r="FV231" s="58"/>
      <c r="FW231" s="58"/>
      <c r="FX231" s="58"/>
      <c r="FY231" s="58"/>
      <c r="FZ231" s="58"/>
      <c r="GA231" s="58"/>
      <c r="GB231" s="58"/>
      <c r="GC231" s="58"/>
      <c r="GD231" s="58"/>
      <c r="GE231" s="58"/>
      <c r="GF231" s="58"/>
      <c r="GG231" s="58"/>
      <c r="GH231" s="58"/>
      <c r="GI231" s="58"/>
      <c r="GJ231" s="58"/>
      <c r="GK231" s="58"/>
      <c r="GL231" s="58"/>
      <c r="GM231" s="58"/>
      <c r="GN231" s="58"/>
      <c r="GO231" s="58"/>
      <c r="GP231" s="58"/>
      <c r="GQ231" s="58"/>
      <c r="GR231" s="58"/>
      <c r="GS231" s="58"/>
      <c r="GT231" s="58"/>
      <c r="GU231" s="58"/>
      <c r="GV231" s="58"/>
      <c r="GW231" s="58"/>
      <c r="GX231" s="58"/>
      <c r="GY231" s="58"/>
      <c r="GZ231" s="58"/>
      <c r="HA231" s="58"/>
      <c r="HB231" s="58"/>
      <c r="HC231" s="58"/>
      <c r="HD231" s="58"/>
      <c r="HE231" s="58"/>
      <c r="HF231" s="58"/>
      <c r="HG231" s="58"/>
      <c r="HH231" s="58"/>
      <c r="HI231" s="58"/>
      <c r="HJ231" s="58"/>
      <c r="HK231" s="58"/>
      <c r="HL231" s="58"/>
      <c r="HM231" s="58"/>
      <c r="HN231" s="58"/>
      <c r="HO231" s="58"/>
      <c r="HP231" s="58"/>
      <c r="HQ231" s="58"/>
      <c r="HR231" s="58"/>
      <c r="HS231" s="58"/>
      <c r="HT231" s="58"/>
      <c r="HU231" s="58"/>
      <c r="HV231" s="58"/>
      <c r="HW231" s="58"/>
      <c r="HX231" s="58"/>
      <c r="HY231" s="58"/>
      <c r="HZ231" s="58"/>
      <c r="IA231" s="58"/>
      <c r="IB231" s="58"/>
      <c r="IC231" s="58"/>
      <c r="ID231" s="58"/>
      <c r="IE231" s="58"/>
      <c r="IF231" s="58"/>
      <c r="IG231" s="58"/>
      <c r="IH231" s="58"/>
      <c r="II231" s="58"/>
      <c r="IJ231" s="58"/>
      <c r="IK231" s="58"/>
      <c r="IL231" s="58"/>
      <c r="IM231" s="58"/>
      <c r="IN231" s="58"/>
      <c r="IO231" s="58"/>
      <c r="IP231" s="58"/>
      <c r="IQ231" s="58"/>
      <c r="IR231" s="58"/>
      <c r="IS231" s="58"/>
      <c r="IT231" s="58"/>
      <c r="IU231" s="58"/>
      <c r="IV231" s="58"/>
      <c r="IW231" s="58"/>
      <c r="IX231" s="58"/>
      <c r="IY231" s="58"/>
      <c r="IZ231" s="58"/>
      <c r="JA231" s="58"/>
      <c r="JB231" s="58"/>
      <c r="JC231" s="58"/>
      <c r="JD231" s="58"/>
      <c r="JE231" s="58"/>
      <c r="JF231" s="58"/>
      <c r="JG231" s="58"/>
      <c r="JH231" s="58"/>
      <c r="JI231" s="58"/>
      <c r="JJ231" s="58"/>
      <c r="JK231" s="58"/>
      <c r="JL231" s="58"/>
      <c r="JM231" s="58"/>
      <c r="JN231" s="58"/>
      <c r="JO231" s="58"/>
      <c r="JP231" s="58"/>
      <c r="JQ231" s="58"/>
      <c r="JR231" s="58"/>
      <c r="JS231" s="58"/>
      <c r="JT231" s="58"/>
      <c r="JU231" s="58"/>
      <c r="JV231" s="58"/>
      <c r="JW231" s="58"/>
      <c r="JX231" s="58"/>
      <c r="JY231" s="58"/>
      <c r="JZ231" s="58"/>
      <c r="KA231" s="58"/>
      <c r="KB231" s="58"/>
      <c r="KC231" s="58"/>
      <c r="KD231" s="58"/>
      <c r="KE231" s="58"/>
      <c r="KF231" s="58"/>
      <c r="KG231" s="58"/>
      <c r="KH231" s="58"/>
      <c r="KI231" s="58"/>
      <c r="KJ231" s="58"/>
      <c r="KK231" s="58"/>
      <c r="KL231" s="58"/>
      <c r="KM231" s="58"/>
      <c r="KN231" s="58"/>
      <c r="KO231" s="58"/>
      <c r="KP231" s="58"/>
      <c r="KQ231" s="58"/>
      <c r="KR231" s="58"/>
    </row>
    <row r="232" spans="1:304" x14ac:dyDescent="0.2">
      <c r="A232" s="143" t="s">
        <v>223</v>
      </c>
      <c r="B232" s="144" t="s">
        <v>296</v>
      </c>
      <c r="C232" s="119">
        <v>11590</v>
      </c>
      <c r="D232" s="120" t="s">
        <v>16</v>
      </c>
      <c r="E232" s="146">
        <v>38</v>
      </c>
      <c r="F232" s="147">
        <f>C232*E232</f>
        <v>440420</v>
      </c>
      <c r="G232" s="248"/>
      <c r="H232" s="286">
        <v>341767.05944444449</v>
      </c>
      <c r="I232" s="262">
        <v>579500</v>
      </c>
      <c r="J232" s="287">
        <v>811300</v>
      </c>
      <c r="K232" s="176">
        <v>60</v>
      </c>
      <c r="L232" s="157">
        <v>695400</v>
      </c>
      <c r="M232" s="184">
        <v>57.47</v>
      </c>
      <c r="N232" s="157">
        <v>669206.6</v>
      </c>
      <c r="O232" s="184">
        <v>60</v>
      </c>
      <c r="P232" s="157">
        <v>695400</v>
      </c>
    </row>
    <row r="233" spans="1:304" x14ac:dyDescent="0.2">
      <c r="A233" s="143" t="s">
        <v>224</v>
      </c>
      <c r="B233" s="144" t="s">
        <v>297</v>
      </c>
      <c r="C233" s="119">
        <v>2360</v>
      </c>
      <c r="D233" s="120" t="s">
        <v>16</v>
      </c>
      <c r="E233" s="146">
        <v>38</v>
      </c>
      <c r="F233" s="147">
        <f>C233*E233</f>
        <v>89680</v>
      </c>
      <c r="G233" s="248"/>
      <c r="H233" s="286">
        <v>67842.023333333331</v>
      </c>
      <c r="I233" s="262">
        <v>118000</v>
      </c>
      <c r="J233" s="287">
        <v>141600</v>
      </c>
      <c r="K233" s="176">
        <v>60</v>
      </c>
      <c r="L233" s="157">
        <v>141600</v>
      </c>
      <c r="M233" s="184">
        <v>59.22</v>
      </c>
      <c r="N233" s="157">
        <v>139759.20000000001</v>
      </c>
      <c r="O233" s="184">
        <v>60</v>
      </c>
      <c r="P233" s="157">
        <v>141600</v>
      </c>
    </row>
    <row r="234" spans="1:304" x14ac:dyDescent="0.2">
      <c r="A234" s="134"/>
      <c r="B234" s="55" t="s">
        <v>225</v>
      </c>
      <c r="C234" s="65"/>
      <c r="D234" s="64"/>
      <c r="E234" s="81"/>
      <c r="F234" s="79"/>
      <c r="G234" s="256">
        <f>SUM(F232:F233)</f>
        <v>530100</v>
      </c>
      <c r="H234" s="286">
        <v>819101.75555555557</v>
      </c>
      <c r="I234" s="262">
        <v>697500</v>
      </c>
      <c r="J234" s="287">
        <v>929300</v>
      </c>
      <c r="K234" s="290"/>
      <c r="L234" s="159">
        <f t="shared" ref="L234" si="63">SUM(L232:L233)</f>
        <v>837000</v>
      </c>
      <c r="M234" s="290"/>
      <c r="N234" s="159">
        <v>808965.8</v>
      </c>
      <c r="O234" s="290"/>
      <c r="P234" s="159">
        <f t="shared" ref="P234" si="64">SUM(P232:P233)</f>
        <v>837000</v>
      </c>
    </row>
    <row r="235" spans="1:304" x14ac:dyDescent="0.2">
      <c r="A235" s="167"/>
      <c r="B235" s="55"/>
      <c r="C235" s="65"/>
      <c r="D235" s="64"/>
      <c r="E235" s="168"/>
      <c r="F235" s="169"/>
      <c r="G235" s="239"/>
      <c r="H235" s="286"/>
      <c r="I235" s="262"/>
      <c r="J235" s="287"/>
      <c r="K235" s="176"/>
      <c r="L235" s="157"/>
      <c r="M235" s="184"/>
      <c r="N235" s="157"/>
      <c r="O235" s="184"/>
      <c r="P235" s="157"/>
    </row>
    <row r="236" spans="1:304" ht="13.5" thickBot="1" x14ac:dyDescent="0.25">
      <c r="A236" s="268">
        <v>16000</v>
      </c>
      <c r="B236" s="269" t="s">
        <v>331</v>
      </c>
      <c r="C236" s="270"/>
      <c r="D236" s="271"/>
      <c r="E236" s="272"/>
      <c r="F236" s="273"/>
      <c r="G236" s="238"/>
      <c r="H236" s="286"/>
      <c r="I236" s="262"/>
      <c r="J236" s="287"/>
      <c r="K236" s="176"/>
      <c r="L236" s="157"/>
      <c r="M236" s="184"/>
      <c r="N236" s="157"/>
      <c r="O236" s="184"/>
      <c r="P236" s="157"/>
    </row>
    <row r="237" spans="1:304" x14ac:dyDescent="0.2">
      <c r="A237" s="274" t="s">
        <v>354</v>
      </c>
      <c r="B237" s="275" t="s">
        <v>389</v>
      </c>
      <c r="C237" s="276">
        <v>30</v>
      </c>
      <c r="D237" s="277" t="s">
        <v>4</v>
      </c>
      <c r="E237" s="278">
        <v>6.4</v>
      </c>
      <c r="F237" s="278">
        <f>C237*E237</f>
        <v>192</v>
      </c>
      <c r="G237" s="239"/>
      <c r="H237" s="286">
        <v>454.66666666666669</v>
      </c>
      <c r="I237" s="262">
        <v>360</v>
      </c>
      <c r="J237" s="287">
        <v>3000</v>
      </c>
      <c r="K237" s="176">
        <v>15</v>
      </c>
      <c r="L237" s="157">
        <v>450</v>
      </c>
      <c r="M237" s="184">
        <v>13</v>
      </c>
      <c r="N237" s="157">
        <v>390</v>
      </c>
      <c r="O237" s="184">
        <v>22</v>
      </c>
      <c r="P237" s="157">
        <v>660</v>
      </c>
    </row>
    <row r="238" spans="1:304" x14ac:dyDescent="0.2">
      <c r="A238" s="274" t="s">
        <v>355</v>
      </c>
      <c r="B238" s="275" t="s">
        <v>397</v>
      </c>
      <c r="C238" s="276">
        <v>400</v>
      </c>
      <c r="D238" s="277" t="s">
        <v>4</v>
      </c>
      <c r="E238" s="278">
        <v>12.5</v>
      </c>
      <c r="F238" s="278">
        <f t="shared" ref="F238:F248" si="65">C238*E238</f>
        <v>5000</v>
      </c>
      <c r="G238" s="239"/>
      <c r="H238" s="286">
        <v>4611.5</v>
      </c>
      <c r="I238" s="262">
        <v>4800</v>
      </c>
      <c r="J238" s="287">
        <v>24000</v>
      </c>
      <c r="K238" s="176">
        <v>17</v>
      </c>
      <c r="L238" s="157">
        <v>6800</v>
      </c>
      <c r="M238" s="184">
        <v>16</v>
      </c>
      <c r="N238" s="157">
        <v>6400</v>
      </c>
      <c r="O238" s="184">
        <v>24</v>
      </c>
      <c r="P238" s="157">
        <v>9600</v>
      </c>
    </row>
    <row r="239" spans="1:304" x14ac:dyDescent="0.2">
      <c r="A239" s="274" t="s">
        <v>356</v>
      </c>
      <c r="B239" s="275" t="s">
        <v>398</v>
      </c>
      <c r="C239" s="276">
        <v>1300</v>
      </c>
      <c r="D239" s="277" t="s">
        <v>4</v>
      </c>
      <c r="E239" s="278">
        <v>4.5</v>
      </c>
      <c r="F239" s="278">
        <f t="shared" si="65"/>
        <v>5850</v>
      </c>
      <c r="G239" s="239"/>
      <c r="H239" s="286">
        <v>16045.666666666666</v>
      </c>
      <c r="I239" s="262">
        <v>18200</v>
      </c>
      <c r="J239" s="287">
        <v>65000</v>
      </c>
      <c r="K239" s="176">
        <v>20</v>
      </c>
      <c r="L239" s="157">
        <v>26000</v>
      </c>
      <c r="M239" s="184">
        <v>32</v>
      </c>
      <c r="N239" s="157">
        <v>41600</v>
      </c>
      <c r="O239" s="184">
        <v>22</v>
      </c>
      <c r="P239" s="157">
        <v>28600</v>
      </c>
    </row>
    <row r="240" spans="1:304" x14ac:dyDescent="0.2">
      <c r="A240" s="274" t="s">
        <v>357</v>
      </c>
      <c r="B240" s="275" t="s">
        <v>399</v>
      </c>
      <c r="C240" s="276">
        <v>6330</v>
      </c>
      <c r="D240" s="277" t="s">
        <v>4</v>
      </c>
      <c r="E240" s="278">
        <v>6.4</v>
      </c>
      <c r="F240" s="278">
        <v>4707</v>
      </c>
      <c r="G240" s="239"/>
      <c r="H240" s="286">
        <v>5627.5555555555557</v>
      </c>
      <c r="I240" s="262">
        <v>8229</v>
      </c>
      <c r="J240" s="287">
        <v>13926</v>
      </c>
      <c r="K240" s="176">
        <v>1.5</v>
      </c>
      <c r="L240" s="157">
        <v>9495</v>
      </c>
      <c r="M240" s="184">
        <v>1.5</v>
      </c>
      <c r="N240" s="157">
        <v>9495</v>
      </c>
      <c r="O240" s="184">
        <v>2</v>
      </c>
      <c r="P240" s="157">
        <v>12660</v>
      </c>
    </row>
    <row r="241" spans="1:16" x14ac:dyDescent="0.2">
      <c r="A241" s="274" t="s">
        <v>358</v>
      </c>
      <c r="B241" s="275" t="s">
        <v>400</v>
      </c>
      <c r="C241" s="276">
        <v>10</v>
      </c>
      <c r="D241" s="277" t="s">
        <v>4</v>
      </c>
      <c r="E241" s="278">
        <v>900</v>
      </c>
      <c r="F241" s="278">
        <f t="shared" si="65"/>
        <v>9000</v>
      </c>
      <c r="G241" s="239"/>
      <c r="H241" s="286">
        <v>7700</v>
      </c>
      <c r="I241" s="262">
        <v>8000</v>
      </c>
      <c r="J241" s="287">
        <v>20000</v>
      </c>
      <c r="K241" s="176">
        <v>1500</v>
      </c>
      <c r="L241" s="157">
        <v>15000</v>
      </c>
      <c r="M241" s="184">
        <v>1500</v>
      </c>
      <c r="N241" s="157">
        <v>15000</v>
      </c>
      <c r="O241" s="184">
        <v>2000</v>
      </c>
      <c r="P241" s="157">
        <v>20000</v>
      </c>
    </row>
    <row r="242" spans="1:16" x14ac:dyDescent="0.2">
      <c r="A242" s="274" t="s">
        <v>390</v>
      </c>
      <c r="B242" s="275" t="s">
        <v>401</v>
      </c>
      <c r="C242" s="276">
        <v>30</v>
      </c>
      <c r="D242" s="277" t="s">
        <v>4</v>
      </c>
      <c r="E242" s="278">
        <v>460</v>
      </c>
      <c r="F242" s="278">
        <f t="shared" si="65"/>
        <v>13800</v>
      </c>
      <c r="G242" s="239"/>
      <c r="H242" s="286">
        <v>9997.5</v>
      </c>
      <c r="I242" s="262">
        <v>5400</v>
      </c>
      <c r="J242" s="287">
        <v>45000</v>
      </c>
      <c r="K242" s="176">
        <v>200</v>
      </c>
      <c r="L242" s="157">
        <v>6000</v>
      </c>
      <c r="M242" s="294">
        <v>180</v>
      </c>
      <c r="N242" s="157">
        <v>5400</v>
      </c>
      <c r="O242" s="184">
        <v>540</v>
      </c>
      <c r="P242" s="157">
        <v>16200</v>
      </c>
    </row>
    <row r="243" spans="1:16" x14ac:dyDescent="0.2">
      <c r="A243" s="274" t="s">
        <v>391</v>
      </c>
      <c r="B243" s="275" t="s">
        <v>360</v>
      </c>
      <c r="C243" s="276">
        <v>1</v>
      </c>
      <c r="D243" s="277" t="s">
        <v>4</v>
      </c>
      <c r="E243" s="278">
        <v>1250</v>
      </c>
      <c r="F243" s="278">
        <f t="shared" si="65"/>
        <v>1250</v>
      </c>
      <c r="G243" s="239"/>
      <c r="H243" s="286">
        <v>4227.7777777777774</v>
      </c>
      <c r="I243" s="262">
        <v>2000</v>
      </c>
      <c r="J243" s="287">
        <v>10000</v>
      </c>
      <c r="K243" s="176">
        <v>3250</v>
      </c>
      <c r="L243" s="157">
        <v>3250</v>
      </c>
      <c r="M243" s="184">
        <v>2100</v>
      </c>
      <c r="N243" s="157">
        <v>2100</v>
      </c>
      <c r="O243" s="184">
        <v>2000</v>
      </c>
      <c r="P243" s="157">
        <v>2000</v>
      </c>
    </row>
    <row r="244" spans="1:16" x14ac:dyDescent="0.2">
      <c r="A244" s="274" t="s">
        <v>392</v>
      </c>
      <c r="B244" s="275" t="s">
        <v>402</v>
      </c>
      <c r="C244" s="276">
        <v>4</v>
      </c>
      <c r="D244" s="277" t="s">
        <v>4</v>
      </c>
      <c r="E244" s="278">
        <v>1750</v>
      </c>
      <c r="F244" s="278">
        <f t="shared" si="65"/>
        <v>7000</v>
      </c>
      <c r="G244" s="239"/>
      <c r="H244" s="286">
        <v>3710.5555555555557</v>
      </c>
      <c r="I244" s="262">
        <v>2600</v>
      </c>
      <c r="J244" s="287">
        <v>10400</v>
      </c>
      <c r="K244" s="176">
        <v>2600</v>
      </c>
      <c r="L244" s="157">
        <v>10400</v>
      </c>
      <c r="M244" s="294">
        <v>1528</v>
      </c>
      <c r="N244" s="157">
        <v>6112</v>
      </c>
      <c r="O244" s="184">
        <v>2600</v>
      </c>
      <c r="P244" s="157">
        <v>10400</v>
      </c>
    </row>
    <row r="245" spans="1:16" x14ac:dyDescent="0.2">
      <c r="A245" s="274" t="s">
        <v>393</v>
      </c>
      <c r="B245" s="275" t="s">
        <v>359</v>
      </c>
      <c r="C245" s="276">
        <v>1</v>
      </c>
      <c r="D245" s="277" t="s">
        <v>5</v>
      </c>
      <c r="E245" s="278">
        <v>500</v>
      </c>
      <c r="F245" s="278">
        <f t="shared" si="65"/>
        <v>500</v>
      </c>
      <c r="G245" s="239"/>
      <c r="H245" s="286">
        <v>1261.1111111111111</v>
      </c>
      <c r="I245" s="262">
        <v>600</v>
      </c>
      <c r="J245" s="287">
        <v>2500</v>
      </c>
      <c r="K245" s="176">
        <v>650</v>
      </c>
      <c r="L245" s="157">
        <v>650</v>
      </c>
      <c r="M245" s="184">
        <v>600</v>
      </c>
      <c r="N245" s="157">
        <v>600</v>
      </c>
      <c r="O245" s="184">
        <v>1000</v>
      </c>
      <c r="P245" s="157">
        <v>1000</v>
      </c>
    </row>
    <row r="246" spans="1:16" x14ac:dyDescent="0.2">
      <c r="A246" s="274" t="s">
        <v>394</v>
      </c>
      <c r="B246" s="275" t="s">
        <v>403</v>
      </c>
      <c r="C246" s="276">
        <v>1</v>
      </c>
      <c r="D246" s="277" t="s">
        <v>5</v>
      </c>
      <c r="E246" s="278">
        <v>500</v>
      </c>
      <c r="F246" s="278">
        <f t="shared" si="65"/>
        <v>500</v>
      </c>
      <c r="G246" s="239"/>
      <c r="H246" s="286">
        <v>722.22222222222217</v>
      </c>
      <c r="I246" s="262">
        <v>400</v>
      </c>
      <c r="J246" s="287">
        <v>2000</v>
      </c>
      <c r="K246" s="176">
        <v>450</v>
      </c>
      <c r="L246" s="157">
        <v>450</v>
      </c>
      <c r="M246" s="184">
        <v>400</v>
      </c>
      <c r="N246" s="157">
        <v>400</v>
      </c>
      <c r="O246" s="184">
        <v>1000</v>
      </c>
      <c r="P246" s="157">
        <v>1000</v>
      </c>
    </row>
    <row r="247" spans="1:16" x14ac:dyDescent="0.2">
      <c r="A247" s="274" t="s">
        <v>395</v>
      </c>
      <c r="B247" s="275" t="s">
        <v>404</v>
      </c>
      <c r="C247" s="276">
        <v>2</v>
      </c>
      <c r="D247" s="277" t="s">
        <v>5</v>
      </c>
      <c r="E247" s="278">
        <v>600</v>
      </c>
      <c r="F247" s="278">
        <f t="shared" si="65"/>
        <v>1200</v>
      </c>
      <c r="G247" s="239"/>
      <c r="H247" s="286">
        <v>3188.8888888888887</v>
      </c>
      <c r="I247" s="262">
        <v>2300</v>
      </c>
      <c r="J247" s="287">
        <v>12000</v>
      </c>
      <c r="K247" s="176">
        <v>2500</v>
      </c>
      <c r="L247" s="157">
        <v>5000</v>
      </c>
      <c r="M247" s="184">
        <v>1150</v>
      </c>
      <c r="N247" s="157">
        <v>2300</v>
      </c>
      <c r="O247" s="184">
        <v>1600</v>
      </c>
      <c r="P247" s="157">
        <v>3200</v>
      </c>
    </row>
    <row r="248" spans="1:16" x14ac:dyDescent="0.2">
      <c r="A248" s="274" t="s">
        <v>396</v>
      </c>
      <c r="B248" s="275" t="s">
        <v>405</v>
      </c>
      <c r="C248" s="276">
        <v>2</v>
      </c>
      <c r="D248" s="277" t="s">
        <v>5</v>
      </c>
      <c r="E248" s="278">
        <v>450</v>
      </c>
      <c r="F248" s="278">
        <f t="shared" si="65"/>
        <v>900</v>
      </c>
      <c r="G248" s="239"/>
      <c r="H248" s="286">
        <v>3361.6666666666665</v>
      </c>
      <c r="I248" s="262">
        <v>1700</v>
      </c>
      <c r="J248" s="287">
        <v>12000</v>
      </c>
      <c r="K248" s="176">
        <v>3500</v>
      </c>
      <c r="L248" s="157">
        <v>7000</v>
      </c>
      <c r="M248" s="184">
        <v>1720</v>
      </c>
      <c r="N248" s="157">
        <v>3440</v>
      </c>
      <c r="O248" s="184">
        <v>1600</v>
      </c>
      <c r="P248" s="157">
        <v>3200</v>
      </c>
    </row>
    <row r="249" spans="1:16" x14ac:dyDescent="0.2">
      <c r="A249" s="167"/>
      <c r="B249" s="55" t="s">
        <v>15</v>
      </c>
      <c r="C249" s="65"/>
      <c r="D249" s="64"/>
      <c r="E249" s="168"/>
      <c r="F249" s="169"/>
      <c r="G249" s="239">
        <v>70741</v>
      </c>
      <c r="H249" s="286">
        <v>107669.11111111111</v>
      </c>
      <c r="I249" s="262">
        <v>75910</v>
      </c>
      <c r="J249" s="287">
        <v>206460</v>
      </c>
      <c r="K249" s="290"/>
      <c r="L249" s="159">
        <f>SUM(L237:L248)</f>
        <v>90495</v>
      </c>
      <c r="M249" s="290"/>
      <c r="N249" s="159">
        <v>93237</v>
      </c>
      <c r="O249" s="290"/>
      <c r="P249" s="159">
        <f>SUM(P237:P248)</f>
        <v>108520</v>
      </c>
    </row>
    <row r="250" spans="1:16" x14ac:dyDescent="0.2">
      <c r="A250" s="166"/>
      <c r="B250" s="116"/>
      <c r="C250" s="5"/>
      <c r="D250" s="3"/>
      <c r="E250" s="170"/>
      <c r="F250" s="171"/>
      <c r="G250" s="241"/>
      <c r="H250" s="286"/>
      <c r="I250" s="262"/>
      <c r="J250" s="287"/>
      <c r="K250" s="176"/>
      <c r="L250" s="157"/>
      <c r="M250" s="184"/>
      <c r="N250" s="157"/>
      <c r="O250" s="184"/>
      <c r="P250" s="157"/>
    </row>
    <row r="251" spans="1:16" ht="19.5" thickBot="1" x14ac:dyDescent="0.35">
      <c r="A251" s="172"/>
      <c r="B251" s="11" t="s">
        <v>427</v>
      </c>
      <c r="C251" s="7"/>
      <c r="D251" s="8"/>
      <c r="E251" s="43"/>
      <c r="F251" s="48"/>
      <c r="G251" s="257">
        <f>SUM(G10:G250)</f>
        <v>12286213</v>
      </c>
      <c r="H251" s="286">
        <v>15778286.737777779</v>
      </c>
      <c r="I251" s="262">
        <v>13999749.15</v>
      </c>
      <c r="J251" s="287">
        <v>17469999.240000002</v>
      </c>
      <c r="K251" s="290"/>
      <c r="L251" s="279">
        <f>L12+L16+L21+L25+L32+L52+L62+L72+L79+L87+L98+L102+L107+L119+L125+L130+L136+L141+L166+L170+L174+L187+L195+L203+L214+L221+L229+L234+L249</f>
        <v>15091883.75</v>
      </c>
      <c r="M251" s="295"/>
      <c r="N251" s="279">
        <v>13999749.15</v>
      </c>
      <c r="O251" s="290"/>
      <c r="P251" s="279">
        <f>P12+P16+P21+P25+P32+P52+P62+P72+P79+P87+P98+P102+P107+P119+P125+P130+P136+P141+P166+P170+P174+P187+P195+P203+P214+P221+P229+P234+P249</f>
        <v>15945207</v>
      </c>
    </row>
    <row r="252" spans="1:16" ht="18.75" x14ac:dyDescent="0.3">
      <c r="A252" s="172"/>
      <c r="B252" s="37"/>
      <c r="C252" s="35"/>
      <c r="D252" s="36"/>
      <c r="E252" s="44"/>
      <c r="F252" s="49"/>
      <c r="G252" s="239"/>
      <c r="H252" s="286"/>
      <c r="I252" s="262"/>
      <c r="J252" s="287"/>
      <c r="K252" s="176"/>
      <c r="L252" s="157"/>
      <c r="M252" s="184"/>
      <c r="N252" s="157"/>
      <c r="O252" s="184"/>
      <c r="P252" s="157"/>
    </row>
    <row r="253" spans="1:16" ht="18.75" x14ac:dyDescent="0.3">
      <c r="A253" s="172"/>
      <c r="B253" s="116"/>
      <c r="C253" s="35"/>
      <c r="D253" s="36"/>
      <c r="E253" s="44"/>
      <c r="F253" s="49"/>
      <c r="G253" s="258" t="s">
        <v>418</v>
      </c>
      <c r="H253" s="286">
        <v>67600</v>
      </c>
      <c r="I253" s="262">
        <v>39200</v>
      </c>
      <c r="J253" s="287">
        <v>112000</v>
      </c>
      <c r="K253" s="176"/>
      <c r="L253" s="157">
        <v>75000</v>
      </c>
      <c r="M253" s="184"/>
      <c r="N253" s="157">
        <v>42000</v>
      </c>
      <c r="O253" s="184"/>
      <c r="P253" s="157">
        <v>78400</v>
      </c>
    </row>
    <row r="254" spans="1:16" ht="15.75" x14ac:dyDescent="0.25">
      <c r="A254" s="172"/>
      <c r="B254" s="12"/>
      <c r="C254" s="5"/>
      <c r="D254" s="3"/>
      <c r="E254" s="20"/>
      <c r="F254" s="50"/>
      <c r="G254" s="258" t="s">
        <v>419</v>
      </c>
      <c r="H254" s="286">
        <v>68012.777777777781</v>
      </c>
      <c r="I254" s="262">
        <v>-8490</v>
      </c>
      <c r="J254" s="287">
        <v>514494</v>
      </c>
      <c r="K254" s="176"/>
      <c r="L254" s="157">
        <v>73000</v>
      </c>
      <c r="M254" s="184"/>
      <c r="N254" s="157">
        <v>514494</v>
      </c>
      <c r="O254" s="184"/>
      <c r="P254" s="157">
        <v>-8490</v>
      </c>
    </row>
    <row r="255" spans="1:16" ht="13.5" thickBot="1" x14ac:dyDescent="0.25">
      <c r="A255" s="173"/>
      <c r="B255" s="41"/>
      <c r="C255" s="40"/>
      <c r="D255" s="38"/>
      <c r="E255" s="174"/>
      <c r="F255" s="175"/>
      <c r="G255" s="259"/>
      <c r="H255" s="263"/>
      <c r="I255" s="235"/>
      <c r="J255" s="288"/>
      <c r="K255" s="194"/>
      <c r="L255" s="289"/>
      <c r="M255" s="296"/>
      <c r="N255" s="289"/>
      <c r="O255" s="296"/>
      <c r="P255" s="289"/>
    </row>
    <row r="256" spans="1:16" ht="18.75" x14ac:dyDescent="0.3">
      <c r="B256" s="14"/>
      <c r="F256" s="47"/>
      <c r="G256" s="99"/>
      <c r="H256" s="264"/>
      <c r="I256" s="264"/>
      <c r="J256" s="264"/>
    </row>
    <row r="257" spans="1:10" x14ac:dyDescent="0.2">
      <c r="A257" s="58"/>
      <c r="G257" s="13"/>
      <c r="H257" s="13"/>
      <c r="I257" s="13"/>
      <c r="J257" s="13"/>
    </row>
    <row r="258" spans="1:10" x14ac:dyDescent="0.2">
      <c r="A258" s="21"/>
      <c r="B258" s="20"/>
      <c r="C258" s="20"/>
      <c r="D258" s="20"/>
      <c r="E258" s="20"/>
      <c r="F258" s="20"/>
      <c r="G258"/>
      <c r="H258" s="265"/>
      <c r="I258" s="265"/>
      <c r="J258" s="265"/>
    </row>
    <row r="259" spans="1:10" x14ac:dyDescent="0.2">
      <c r="A259" s="21"/>
      <c r="B259" s="20"/>
      <c r="C259" s="20"/>
      <c r="D259" s="20"/>
      <c r="E259" s="20"/>
      <c r="F259" s="20"/>
    </row>
    <row r="260" spans="1:10" x14ac:dyDescent="0.2">
      <c r="A260" s="58"/>
    </row>
    <row r="261" spans="1:10" x14ac:dyDescent="0.2">
      <c r="A261" s="58"/>
      <c r="C261"/>
      <c r="D261"/>
      <c r="E261" s="45"/>
      <c r="F261"/>
    </row>
    <row r="262" spans="1:10" x14ac:dyDescent="0.2">
      <c r="C262"/>
      <c r="D262"/>
      <c r="E262" s="45"/>
      <c r="F262"/>
    </row>
    <row r="263" spans="1:10" x14ac:dyDescent="0.2">
      <c r="C263"/>
      <c r="D263"/>
      <c r="E263" s="45"/>
      <c r="F263"/>
    </row>
    <row r="264" spans="1:10" x14ac:dyDescent="0.2">
      <c r="B264"/>
      <c r="C264"/>
      <c r="D264"/>
      <c r="E264" s="45"/>
      <c r="F264"/>
    </row>
    <row r="265" spans="1:10" x14ac:dyDescent="0.2">
      <c r="A265"/>
    </row>
    <row r="266" spans="1:10" x14ac:dyDescent="0.2">
      <c r="A266"/>
    </row>
    <row r="267" spans="1:10" x14ac:dyDescent="0.2">
      <c r="A267"/>
    </row>
    <row r="268" spans="1:10" x14ac:dyDescent="0.2">
      <c r="A268"/>
    </row>
  </sheetData>
  <mergeCells count="5">
    <mergeCell ref="A6:G6"/>
    <mergeCell ref="K6:P6"/>
    <mergeCell ref="K7:L7"/>
    <mergeCell ref="M7:N7"/>
    <mergeCell ref="O7:P7"/>
  </mergeCells>
  <printOptions headings="1" gridLines="1"/>
  <pageMargins left="0.75" right="0.45" top="0.5" bottom="0.46" header="0.5" footer="0.5"/>
  <pageSetup paperSize="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Unit Prices and Totals</vt:lpstr>
      <vt:lpstr>Unit Prices Only</vt:lpstr>
      <vt:lpstr>S&amp;R Comparison</vt:lpstr>
      <vt:lpstr>'S&amp;R Comparison'!Print_Area</vt:lpstr>
      <vt:lpstr>'Unit Prices and Totals'!Print_Area</vt:lpstr>
      <vt:lpstr>'Unit Prices Only'!Print_Area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Cullen Meves</dc:creator>
  <cp:lastModifiedBy>echeung</cp:lastModifiedBy>
  <cp:lastPrinted>2017-04-26T23:16:15Z</cp:lastPrinted>
  <dcterms:created xsi:type="dcterms:W3CDTF">1998-09-08T18:38:46Z</dcterms:created>
  <dcterms:modified xsi:type="dcterms:W3CDTF">2018-02-08T19:34:57Z</dcterms:modified>
</cp:coreProperties>
</file>