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9375" windowHeight="4455" activeTab="2"/>
  </bookViews>
  <sheets>
    <sheet name="1MA-TPY-EPA" sheetId="1" r:id="rId1"/>
    <sheet name="2EMA-WMA-TPSD" sheetId="2" r:id="rId2"/>
    <sheet name="3MA-TPSD-ADJ" sheetId="3" r:id="rId3"/>
  </sheets>
  <definedNames>
    <definedName name="emission_Totals_by_County">'2EMA-WMA-TPSD'!$A$2:$Q$12</definedName>
    <definedName name="_xlnm.Print_Titles" localSheetId="0">'1MA-TPY-EPA'!$1:$2</definedName>
  </definedNames>
  <calcPr calcId="0" fullCalcOnLoad="1"/>
</workbook>
</file>

<file path=xl/calcChain.xml><?xml version="1.0" encoding="utf-8"?>
<calcChain xmlns="http://schemas.openxmlformats.org/spreadsheetml/2006/main">
  <c r="I97" i="1"/>
  <c r="I98"/>
  <c r="I99"/>
  <c r="I100"/>
  <c r="I101"/>
  <c r="I102"/>
  <c r="I103"/>
  <c r="I104"/>
  <c r="I105"/>
  <c r="I106"/>
  <c r="I107"/>
  <c r="I108"/>
  <c r="I109"/>
  <c r="I110"/>
  <c r="F111"/>
  <c r="G111"/>
  <c r="H111"/>
  <c r="I111"/>
  <c r="L3" i="2"/>
  <c r="L4"/>
  <c r="L5"/>
  <c r="L6"/>
  <c r="L7"/>
  <c r="L8"/>
  <c r="L9"/>
  <c r="L10"/>
  <c r="L11"/>
  <c r="L12"/>
  <c r="C13"/>
  <c r="D13"/>
  <c r="E13"/>
  <c r="F13"/>
  <c r="G13"/>
  <c r="H13"/>
  <c r="I13"/>
  <c r="J13"/>
  <c r="K13"/>
  <c r="L13"/>
  <c r="M13"/>
  <c r="N13"/>
  <c r="O13"/>
  <c r="P13"/>
  <c r="Q13"/>
  <c r="L16"/>
  <c r="L17"/>
  <c r="L18"/>
  <c r="L19"/>
  <c r="C20"/>
  <c r="D20"/>
  <c r="E20"/>
  <c r="F20"/>
  <c r="G20"/>
  <c r="H20"/>
  <c r="I20"/>
  <c r="J20"/>
  <c r="K20"/>
  <c r="L20"/>
  <c r="M20"/>
  <c r="N20"/>
  <c r="O20"/>
  <c r="P20"/>
  <c r="Q20"/>
  <c r="C22"/>
  <c r="D22"/>
  <c r="E22"/>
  <c r="F22"/>
  <c r="G22"/>
  <c r="H22"/>
  <c r="I22"/>
  <c r="J22"/>
  <c r="K22"/>
  <c r="L22"/>
  <c r="M22"/>
  <c r="N22"/>
  <c r="O22"/>
  <c r="P22"/>
  <c r="Q22"/>
  <c r="D3" i="3"/>
  <c r="F3"/>
  <c r="H3"/>
  <c r="J3"/>
  <c r="L3"/>
  <c r="N3"/>
  <c r="D4"/>
  <c r="F4"/>
  <c r="H4"/>
  <c r="J4"/>
  <c r="L4"/>
  <c r="N4"/>
  <c r="D5"/>
  <c r="F5"/>
  <c r="H5"/>
  <c r="J5"/>
  <c r="L5"/>
  <c r="N5"/>
  <c r="D6"/>
  <c r="F6"/>
  <c r="H6"/>
  <c r="J6"/>
  <c r="L6"/>
  <c r="N6"/>
  <c r="D7"/>
  <c r="F7"/>
  <c r="H7"/>
  <c r="J7"/>
  <c r="L7"/>
  <c r="N7"/>
  <c r="D8"/>
  <c r="F8"/>
  <c r="H8"/>
  <c r="J8"/>
  <c r="L8"/>
  <c r="N8"/>
  <c r="D9"/>
  <c r="F9"/>
  <c r="H9"/>
  <c r="J9"/>
  <c r="L9"/>
  <c r="N9"/>
  <c r="D10"/>
  <c r="F10"/>
  <c r="H10"/>
  <c r="J10"/>
  <c r="L10"/>
  <c r="N10"/>
  <c r="D11"/>
  <c r="F11"/>
  <c r="H11"/>
  <c r="J11"/>
  <c r="L11"/>
  <c r="N11"/>
  <c r="D12"/>
  <c r="F12"/>
  <c r="H12"/>
  <c r="J12"/>
  <c r="L12"/>
  <c r="N12"/>
  <c r="D13"/>
  <c r="F13"/>
  <c r="H13"/>
  <c r="J13"/>
  <c r="L13"/>
  <c r="N13"/>
  <c r="D14"/>
  <c r="F14"/>
  <c r="H14"/>
  <c r="J14"/>
  <c r="L14"/>
  <c r="N14"/>
  <c r="D15"/>
  <c r="F15"/>
  <c r="H15"/>
  <c r="J15"/>
  <c r="L15"/>
  <c r="N15"/>
  <c r="D16"/>
  <c r="F16"/>
  <c r="H16"/>
  <c r="J16"/>
  <c r="L16"/>
  <c r="N16"/>
  <c r="C17"/>
  <c r="D17"/>
  <c r="E17"/>
  <c r="F17"/>
  <c r="G17"/>
  <c r="H17"/>
  <c r="I17"/>
  <c r="J17"/>
  <c r="K17"/>
  <c r="L17"/>
  <c r="M17"/>
  <c r="N17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</calcChain>
</file>

<file path=xl/sharedStrings.xml><?xml version="1.0" encoding="utf-8"?>
<sst xmlns="http://schemas.openxmlformats.org/spreadsheetml/2006/main" count="416" uniqueCount="102">
  <si>
    <t xml:space="preserve"> TABLE 5.4-1  MA NONROAD 2011 EMISSIONS -Estimated by EPA - Tons per Year </t>
  </si>
  <si>
    <t>fips</t>
  </si>
  <si>
    <t>ctyfips</t>
  </si>
  <si>
    <t>county</t>
  </si>
  <si>
    <t>EI_sector</t>
  </si>
  <si>
    <t>pollutant_code</t>
  </si>
  <si>
    <t>GASOLINE</t>
  </si>
  <si>
    <t>DIESEL</t>
  </si>
  <si>
    <t>OTHER FUEL</t>
  </si>
  <si>
    <t>TOTAL</t>
  </si>
  <si>
    <t>Barnstable</t>
  </si>
  <si>
    <t>Mobile - Non-Road Equipment - Gasoline</t>
  </si>
  <si>
    <t>CO</t>
  </si>
  <si>
    <t>Berkshire</t>
  </si>
  <si>
    <t>Bristol</t>
  </si>
  <si>
    <t>Dukes</t>
  </si>
  <si>
    <t>Essex</t>
  </si>
  <si>
    <t>Franklin</t>
  </si>
  <si>
    <t>Hampden</t>
  </si>
  <si>
    <t>Hampshire</t>
  </si>
  <si>
    <t>Middlesex</t>
  </si>
  <si>
    <t>Nantucket</t>
  </si>
  <si>
    <t>Norfolk</t>
  </si>
  <si>
    <t>Plymouth</t>
  </si>
  <si>
    <t>Suffolk</t>
  </si>
  <si>
    <t>Worcester</t>
  </si>
  <si>
    <t>NOX</t>
  </si>
  <si>
    <t>PM10-PRI</t>
  </si>
  <si>
    <t>PM25-PRI</t>
  </si>
  <si>
    <t>5.4-3</t>
  </si>
  <si>
    <t>SO2</t>
  </si>
  <si>
    <t>VOC</t>
  </si>
  <si>
    <t>Mobile - Non-Road Equipment - Diesel</t>
  </si>
  <si>
    <t>NH3</t>
  </si>
  <si>
    <t>ks/inv2011/area/section5.4 nonroad engines 5/16/2015</t>
  </si>
  <si>
    <t>5.4-4</t>
  </si>
  <si>
    <t>TABLE 5.4-2  EASTERN &amp; WESTERN MA NONROAD ENGINES 2011 EMISSIONS (Tons per Summer Day)</t>
  </si>
  <si>
    <t xml:space="preserve">EASTERN MA </t>
  </si>
  <si>
    <t>COUNTY</t>
  </si>
  <si>
    <t>VOC exhaust</t>
  </si>
  <si>
    <t>VOCCrankcase</t>
  </si>
  <si>
    <t>VOC Diurnal Loss</t>
  </si>
  <si>
    <t>VOC Hot Soak</t>
  </si>
  <si>
    <t>VOC Running Loss</t>
  </si>
  <si>
    <t>VOC Tank Permeation</t>
  </si>
  <si>
    <t>VOC Hose Permeation</t>
  </si>
  <si>
    <t>VOC Vdisplace</t>
  </si>
  <si>
    <t>VOC Spillage</t>
  </si>
  <si>
    <t>TOTAL VOC</t>
  </si>
  <si>
    <t>NOx exhaust</t>
  </si>
  <si>
    <t>CO exhaust</t>
  </si>
  <si>
    <t>SO2 exhaust</t>
  </si>
  <si>
    <t>PM10 exhaust</t>
  </si>
  <si>
    <t>PM25 exhaust</t>
  </si>
  <si>
    <t>25001</t>
  </si>
  <si>
    <t>Barnstable County</t>
  </si>
  <si>
    <t>25005</t>
  </si>
  <si>
    <t>Bristol County</t>
  </si>
  <si>
    <t>25007</t>
  </si>
  <si>
    <t>Dukes County</t>
  </si>
  <si>
    <t>25009</t>
  </si>
  <si>
    <t>Essex County</t>
  </si>
  <si>
    <t>25017</t>
  </si>
  <si>
    <t>Middlesex County</t>
  </si>
  <si>
    <t>25019</t>
  </si>
  <si>
    <t>Nantucket County</t>
  </si>
  <si>
    <t>25021</t>
  </si>
  <si>
    <t>Norfolk County</t>
  </si>
  <si>
    <t>25023</t>
  </si>
  <si>
    <t>Plymouth County</t>
  </si>
  <si>
    <t>25025</t>
  </si>
  <si>
    <t>Suffolk County</t>
  </si>
  <si>
    <t>25027</t>
  </si>
  <si>
    <t>Worcester County</t>
  </si>
  <si>
    <t>EASTERN MA</t>
  </si>
  <si>
    <t>25003</t>
  </si>
  <si>
    <t>Berkshire County</t>
  </si>
  <si>
    <t>25011</t>
  </si>
  <si>
    <t>Franklin County</t>
  </si>
  <si>
    <t>25013</t>
  </si>
  <si>
    <t>Hampden County</t>
  </si>
  <si>
    <t>25015</t>
  </si>
  <si>
    <t>Hampshire County</t>
  </si>
  <si>
    <t>MA TOTAL</t>
  </si>
  <si>
    <t>file: ks/inv2011/Area/section5.4 nonroad engines 2011 mar16 2015.</t>
  </si>
  <si>
    <t>5.4-5</t>
  </si>
  <si>
    <t>TABLE 5.4-3 NONROAD 2011 TPSD EMISSIONS ADJUSTED FOR PLEASURE CRAFT</t>
  </si>
  <si>
    <t>FIPS</t>
  </si>
  <si>
    <t>VOC adj *0.8144</t>
  </si>
  <si>
    <t>NOx exhaust adj *0.9813</t>
  </si>
  <si>
    <t>CO exhaust adj *0.927</t>
  </si>
  <si>
    <t>SO2 exhaust adj * 0.1035</t>
  </si>
  <si>
    <t>PM10 exhaust adj *0.9552</t>
  </si>
  <si>
    <t>PM25 exhaust adj * 0.9559</t>
  </si>
  <si>
    <t xml:space="preserve">Berkshire </t>
  </si>
  <si>
    <t xml:space="preserve">Bristol </t>
  </si>
  <si>
    <t xml:space="preserve">Franklin </t>
  </si>
  <si>
    <t xml:space="preserve">Nantucket </t>
  </si>
  <si>
    <t>W.MA</t>
  </si>
  <si>
    <t>E.MA</t>
  </si>
  <si>
    <t>file:ks/inv2011/area/section5.4 nonroad engines 3/16/2015</t>
  </si>
  <si>
    <t>5.4-6</t>
  </si>
</sst>
</file>

<file path=xl/styles.xml><?xml version="1.0" encoding="utf-8"?>
<styleSheet xmlns="http://schemas.openxmlformats.org/spreadsheetml/2006/main">
  <fonts count="12">
    <font>
      <sz val="10"/>
      <name val="MS Sans Serif"/>
    </font>
    <font>
      <sz val="10"/>
      <name val="MS Sans Serif"/>
      <family val="2"/>
    </font>
    <font>
      <i/>
      <sz val="8"/>
      <color indexed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b/>
      <u/>
      <sz val="8"/>
      <color indexed="8"/>
      <name val="Arial Narrow"/>
      <family val="2"/>
    </font>
    <font>
      <sz val="8"/>
      <color indexed="8"/>
      <name val="Arial Narrow"/>
      <family val="2"/>
    </font>
    <font>
      <u/>
      <sz val="8"/>
      <color indexed="8"/>
      <name val="Arial Narrow"/>
      <family val="2"/>
    </font>
    <font>
      <b/>
      <sz val="8"/>
      <name val="Arial Narrow"/>
      <family val="2"/>
    </font>
    <font>
      <b/>
      <u/>
      <sz val="8"/>
      <name val="Arial Narrow"/>
      <family val="2"/>
    </font>
    <font>
      <u/>
      <sz val="8"/>
      <name val="Arial Narrow"/>
      <family val="2"/>
    </font>
    <font>
      <i/>
      <sz val="8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4" fontId="6" fillId="0" borderId="0" xfId="0" applyNumberFormat="1" applyFont="1"/>
    <xf numFmtId="0" fontId="7" fillId="0" borderId="0" xfId="0" applyFont="1"/>
    <xf numFmtId="4" fontId="7" fillId="0" borderId="0" xfId="0" applyNumberFormat="1" applyFont="1"/>
    <xf numFmtId="4" fontId="4" fillId="0" borderId="0" xfId="0" applyNumberFormat="1" applyFont="1"/>
    <xf numFmtId="0" fontId="6" fillId="0" borderId="0" xfId="0" applyFont="1" applyAlignment="1">
      <alignment horizontal="right"/>
    </xf>
    <xf numFmtId="2" fontId="6" fillId="0" borderId="0" xfId="0" applyNumberFormat="1" applyFont="1"/>
    <xf numFmtId="2" fontId="4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right" wrapText="1"/>
    </xf>
    <xf numFmtId="0" fontId="9" fillId="0" borderId="0" xfId="0" quotePrefix="1" applyFont="1" applyAlignment="1">
      <alignment horizontal="right" wrapText="1"/>
    </xf>
    <xf numFmtId="0" fontId="3" fillId="0" borderId="0" xfId="0" quotePrefix="1" applyFont="1"/>
    <xf numFmtId="2" fontId="3" fillId="0" borderId="0" xfId="0" quotePrefix="1" applyNumberFormat="1" applyFont="1"/>
    <xf numFmtId="2" fontId="8" fillId="0" borderId="0" xfId="0" quotePrefix="1" applyNumberFormat="1" applyFont="1"/>
    <xf numFmtId="0" fontId="10" fillId="0" borderId="0" xfId="0" quotePrefix="1" applyFont="1"/>
    <xf numFmtId="2" fontId="10" fillId="0" borderId="0" xfId="0" quotePrefix="1" applyNumberFormat="1" applyFont="1"/>
    <xf numFmtId="2" fontId="9" fillId="0" borderId="0" xfId="0" quotePrefix="1" applyNumberFormat="1" applyFont="1"/>
    <xf numFmtId="0" fontId="10" fillId="0" borderId="0" xfId="0" applyFont="1"/>
    <xf numFmtId="2" fontId="3" fillId="0" borderId="0" xfId="0" applyNumberFormat="1" applyFont="1"/>
    <xf numFmtId="2" fontId="8" fillId="0" borderId="0" xfId="0" applyNumberFormat="1" applyFont="1"/>
    <xf numFmtId="0" fontId="11" fillId="0" borderId="0" xfId="0" applyFont="1"/>
    <xf numFmtId="0" fontId="9" fillId="0" borderId="0" xfId="1" quotePrefix="1" applyFont="1" applyAlignment="1">
      <alignment horizontal="right" wrapText="1"/>
    </xf>
    <xf numFmtId="0" fontId="10" fillId="0" borderId="0" xfId="1" applyFont="1" applyAlignment="1">
      <alignment horizontal="right" wrapText="1"/>
    </xf>
    <xf numFmtId="0" fontId="9" fillId="0" borderId="0" xfId="1" applyFont="1" applyAlignment="1">
      <alignment horizontal="right" wrapText="1"/>
    </xf>
    <xf numFmtId="0" fontId="10" fillId="0" borderId="0" xfId="1" quotePrefix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3" fillId="0" borderId="0" xfId="1" quotePrefix="1" applyFont="1"/>
    <xf numFmtId="2" fontId="3" fillId="0" borderId="0" xfId="1" applyNumberFormat="1" applyFont="1"/>
    <xf numFmtId="2" fontId="3" fillId="0" borderId="0" xfId="1" quotePrefix="1" applyNumberFormat="1" applyFont="1"/>
    <xf numFmtId="0" fontId="8" fillId="0" borderId="0" xfId="1" applyFont="1" applyFill="1"/>
    <xf numFmtId="2" fontId="8" fillId="0" borderId="0" xfId="1" applyNumberFormat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sqref="A1:IV65536"/>
    </sheetView>
  </sheetViews>
  <sheetFormatPr defaultColWidth="8.85546875" defaultRowHeight="12.75"/>
  <cols>
    <col min="1" max="1" width="6.85546875" style="5" customWidth="1"/>
    <col min="2" max="3" width="8.85546875" style="5"/>
    <col min="4" max="4" width="10.28515625" style="5" customWidth="1"/>
    <col min="5" max="5" width="8.85546875" style="5"/>
    <col min="6" max="6" width="10.7109375" style="5" customWidth="1"/>
    <col min="7" max="7" width="9.7109375" style="5" customWidth="1"/>
    <col min="8" max="8" width="10.28515625" style="5" customWidth="1"/>
    <col min="9" max="9" width="13.28515625" style="5" customWidth="1"/>
    <col min="10" max="10" width="1.7109375" style="5" customWidth="1"/>
    <col min="11" max="16384" width="8.85546875" style="5"/>
  </cols>
  <sheetData>
    <row r="1" spans="1:9" s="2" customFormat="1" ht="14.45" customHeight="1">
      <c r="C1" s="3" t="s">
        <v>0</v>
      </c>
    </row>
    <row r="2" spans="1:9" s="4" customFormat="1" ht="20.45" customHeight="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spans="1:9">
      <c r="A3" s="5">
        <v>25001</v>
      </c>
      <c r="B3" s="5">
        <v>1</v>
      </c>
      <c r="C3" s="5" t="s">
        <v>10</v>
      </c>
      <c r="D3" s="5" t="s">
        <v>11</v>
      </c>
      <c r="E3" s="5" t="s">
        <v>12</v>
      </c>
      <c r="F3" s="6">
        <v>26154.22</v>
      </c>
      <c r="G3" s="5">
        <v>389.12</v>
      </c>
      <c r="H3" s="5">
        <v>163.19999999999999</v>
      </c>
      <c r="I3" s="6">
        <v>26706.54</v>
      </c>
    </row>
    <row r="4" spans="1:9">
      <c r="A4" s="5">
        <v>25003</v>
      </c>
      <c r="B4" s="5">
        <v>3</v>
      </c>
      <c r="C4" s="5" t="s">
        <v>13</v>
      </c>
      <c r="D4" s="5" t="s">
        <v>11</v>
      </c>
      <c r="E4" s="5" t="s">
        <v>12</v>
      </c>
      <c r="F4" s="6">
        <v>8486.26</v>
      </c>
      <c r="G4" s="5">
        <v>181.54</v>
      </c>
      <c r="H4" s="5">
        <v>378.78</v>
      </c>
      <c r="I4" s="6">
        <v>9046.58</v>
      </c>
    </row>
    <row r="5" spans="1:9">
      <c r="A5" s="5">
        <v>25005</v>
      </c>
      <c r="B5" s="5">
        <v>5</v>
      </c>
      <c r="C5" s="5" t="s">
        <v>14</v>
      </c>
      <c r="D5" s="5" t="s">
        <v>11</v>
      </c>
      <c r="E5" s="5" t="s">
        <v>12</v>
      </c>
      <c r="F5" s="6">
        <v>16032.85</v>
      </c>
      <c r="G5" s="5">
        <v>588.1</v>
      </c>
      <c r="H5" s="6">
        <v>1713.09</v>
      </c>
      <c r="I5" s="6">
        <v>18334.04</v>
      </c>
    </row>
    <row r="6" spans="1:9">
      <c r="A6" s="5">
        <v>25007</v>
      </c>
      <c r="B6" s="5">
        <v>7</v>
      </c>
      <c r="C6" s="5" t="s">
        <v>15</v>
      </c>
      <c r="D6" s="5" t="s">
        <v>11</v>
      </c>
      <c r="E6" s="5" t="s">
        <v>12</v>
      </c>
      <c r="F6" s="6">
        <v>5588.62</v>
      </c>
      <c r="G6" s="5">
        <v>62.73</v>
      </c>
      <c r="H6" s="5">
        <v>10.64</v>
      </c>
      <c r="I6" s="6">
        <v>5661.98</v>
      </c>
    </row>
    <row r="7" spans="1:9">
      <c r="A7" s="5">
        <v>25009</v>
      </c>
      <c r="B7" s="5">
        <v>9</v>
      </c>
      <c r="C7" s="5" t="s">
        <v>16</v>
      </c>
      <c r="D7" s="5" t="s">
        <v>11</v>
      </c>
      <c r="E7" s="5" t="s">
        <v>12</v>
      </c>
      <c r="F7" s="6">
        <v>27464.42</v>
      </c>
      <c r="G7" s="5">
        <v>781.62</v>
      </c>
      <c r="H7" s="6">
        <v>2669.08</v>
      </c>
      <c r="I7" s="6">
        <v>30915.11</v>
      </c>
    </row>
    <row r="8" spans="1:9">
      <c r="A8" s="5">
        <v>25011</v>
      </c>
      <c r="B8" s="5">
        <v>11</v>
      </c>
      <c r="C8" s="5" t="s">
        <v>17</v>
      </c>
      <c r="D8" s="5" t="s">
        <v>11</v>
      </c>
      <c r="E8" s="5" t="s">
        <v>12</v>
      </c>
      <c r="F8" s="6">
        <v>6788.53</v>
      </c>
      <c r="G8" s="5">
        <v>122.68</v>
      </c>
      <c r="H8" s="5">
        <v>438.19</v>
      </c>
      <c r="I8" s="6">
        <v>7349.4</v>
      </c>
    </row>
    <row r="9" spans="1:9">
      <c r="A9" s="5">
        <v>25013</v>
      </c>
      <c r="B9" s="5">
        <v>13</v>
      </c>
      <c r="C9" s="5" t="s">
        <v>18</v>
      </c>
      <c r="D9" s="5" t="s">
        <v>11</v>
      </c>
      <c r="E9" s="5" t="s">
        <v>12</v>
      </c>
      <c r="F9" s="6">
        <v>13091.65</v>
      </c>
      <c r="G9" s="5">
        <v>394.92</v>
      </c>
      <c r="H9" s="6">
        <v>1411.65</v>
      </c>
      <c r="I9" s="6">
        <v>14898.21</v>
      </c>
    </row>
    <row r="10" spans="1:9">
      <c r="A10" s="5">
        <v>25015</v>
      </c>
      <c r="B10" s="5">
        <v>15</v>
      </c>
      <c r="C10" s="5" t="s">
        <v>19</v>
      </c>
      <c r="D10" s="5" t="s">
        <v>11</v>
      </c>
      <c r="E10" s="5" t="s">
        <v>12</v>
      </c>
      <c r="F10" s="6">
        <v>4992.1899999999996</v>
      </c>
      <c r="G10" s="5">
        <v>170.44</v>
      </c>
      <c r="H10" s="5">
        <v>241.02</v>
      </c>
      <c r="I10" s="6">
        <v>5403.65</v>
      </c>
    </row>
    <row r="11" spans="1:9">
      <c r="A11" s="5">
        <v>25017</v>
      </c>
      <c r="B11" s="5">
        <v>17</v>
      </c>
      <c r="C11" s="5" t="s">
        <v>20</v>
      </c>
      <c r="D11" s="5" t="s">
        <v>11</v>
      </c>
      <c r="E11" s="5" t="s">
        <v>12</v>
      </c>
      <c r="F11" s="6">
        <v>53297.57</v>
      </c>
      <c r="G11" s="6">
        <v>1706.78</v>
      </c>
      <c r="H11" s="6">
        <v>4387.91</v>
      </c>
      <c r="I11" s="6">
        <v>59392.26</v>
      </c>
    </row>
    <row r="12" spans="1:9">
      <c r="A12" s="5">
        <v>25019</v>
      </c>
      <c r="B12" s="5">
        <v>19</v>
      </c>
      <c r="C12" s="5" t="s">
        <v>21</v>
      </c>
      <c r="D12" s="5" t="s">
        <v>11</v>
      </c>
      <c r="E12" s="5" t="s">
        <v>12</v>
      </c>
      <c r="F12" s="6">
        <v>3984.05</v>
      </c>
      <c r="G12" s="5">
        <v>75.739999999999995</v>
      </c>
      <c r="H12" s="5">
        <v>8.82</v>
      </c>
      <c r="I12" s="6">
        <v>4068.62</v>
      </c>
    </row>
    <row r="13" spans="1:9">
      <c r="A13" s="5">
        <v>25021</v>
      </c>
      <c r="B13" s="5">
        <v>21</v>
      </c>
      <c r="C13" s="5" t="s">
        <v>22</v>
      </c>
      <c r="D13" s="5" t="s">
        <v>11</v>
      </c>
      <c r="E13" s="5" t="s">
        <v>12</v>
      </c>
      <c r="F13" s="6">
        <v>25109.93</v>
      </c>
      <c r="G13" s="5">
        <v>745.18</v>
      </c>
      <c r="H13" s="6">
        <v>1507.51</v>
      </c>
      <c r="I13" s="6">
        <v>27362.62</v>
      </c>
    </row>
    <row r="14" spans="1:9">
      <c r="A14" s="5">
        <v>25023</v>
      </c>
      <c r="B14" s="5">
        <v>23</v>
      </c>
      <c r="C14" s="5" t="s">
        <v>23</v>
      </c>
      <c r="D14" s="5" t="s">
        <v>11</v>
      </c>
      <c r="E14" s="5" t="s">
        <v>12</v>
      </c>
      <c r="F14" s="6">
        <v>24233.65</v>
      </c>
      <c r="G14" s="5">
        <v>643.11</v>
      </c>
      <c r="H14" s="5">
        <v>700.58</v>
      </c>
      <c r="I14" s="6">
        <v>25577.34</v>
      </c>
    </row>
    <row r="15" spans="1:9">
      <c r="A15" s="5">
        <v>25025</v>
      </c>
      <c r="B15" s="5">
        <v>25</v>
      </c>
      <c r="C15" s="5" t="s">
        <v>24</v>
      </c>
      <c r="D15" s="5" t="s">
        <v>11</v>
      </c>
      <c r="E15" s="5" t="s">
        <v>12</v>
      </c>
      <c r="F15" s="6">
        <v>15771.35</v>
      </c>
      <c r="G15" s="6">
        <v>1708.33</v>
      </c>
      <c r="H15" s="6">
        <v>1054.96</v>
      </c>
      <c r="I15" s="6">
        <v>18534.64</v>
      </c>
    </row>
    <row r="16" spans="1:9" s="7" customFormat="1">
      <c r="A16" s="7">
        <v>25027</v>
      </c>
      <c r="B16" s="7">
        <v>27</v>
      </c>
      <c r="C16" s="7" t="s">
        <v>25</v>
      </c>
      <c r="D16" s="7" t="s">
        <v>11</v>
      </c>
      <c r="E16" s="7" t="s">
        <v>12</v>
      </c>
      <c r="F16" s="8">
        <v>26269.26</v>
      </c>
      <c r="G16" s="8">
        <v>1132.51</v>
      </c>
      <c r="H16" s="8">
        <v>2296.92</v>
      </c>
      <c r="I16" s="8">
        <v>29698.69</v>
      </c>
    </row>
    <row r="17" spans="1:9">
      <c r="C17" s="3" t="s">
        <v>9</v>
      </c>
      <c r="D17" s="3"/>
      <c r="E17" s="3"/>
      <c r="F17" s="9">
        <v>257264.56</v>
      </c>
      <c r="G17" s="9">
        <v>8702.7900000000009</v>
      </c>
      <c r="H17" s="9">
        <v>16982.34</v>
      </c>
      <c r="I17" s="9">
        <v>282949.69</v>
      </c>
    </row>
    <row r="18" spans="1:9" ht="16.899999999999999" customHeight="1">
      <c r="A18" s="5">
        <v>25001</v>
      </c>
      <c r="B18" s="5">
        <v>1</v>
      </c>
      <c r="C18" s="5" t="s">
        <v>10</v>
      </c>
      <c r="D18" s="5" t="s">
        <v>11</v>
      </c>
      <c r="E18" s="5" t="s">
        <v>26</v>
      </c>
      <c r="F18" s="5">
        <v>790.1</v>
      </c>
      <c r="G18" s="5">
        <v>915.88</v>
      </c>
      <c r="H18" s="5">
        <v>27.68</v>
      </c>
      <c r="I18" s="6">
        <v>1733.66</v>
      </c>
    </row>
    <row r="19" spans="1:9">
      <c r="A19" s="5">
        <v>25003</v>
      </c>
      <c r="B19" s="5">
        <v>3</v>
      </c>
      <c r="C19" s="5" t="s">
        <v>13</v>
      </c>
      <c r="D19" s="5" t="s">
        <v>11</v>
      </c>
      <c r="E19" s="5" t="s">
        <v>26</v>
      </c>
      <c r="F19" s="5">
        <v>143.72999999999999</v>
      </c>
      <c r="G19" s="5">
        <v>334.96</v>
      </c>
      <c r="H19" s="5">
        <v>57.47</v>
      </c>
      <c r="I19" s="5">
        <v>536.16999999999996</v>
      </c>
    </row>
    <row r="20" spans="1:9">
      <c r="A20" s="5">
        <v>25005</v>
      </c>
      <c r="B20" s="5">
        <v>5</v>
      </c>
      <c r="C20" s="5" t="s">
        <v>14</v>
      </c>
      <c r="D20" s="5" t="s">
        <v>11</v>
      </c>
      <c r="E20" s="5" t="s">
        <v>26</v>
      </c>
      <c r="F20" s="5">
        <v>344.22</v>
      </c>
      <c r="G20" s="6">
        <v>1098.01</v>
      </c>
      <c r="H20" s="5">
        <v>259.94</v>
      </c>
      <c r="I20" s="6">
        <v>1702.16</v>
      </c>
    </row>
    <row r="21" spans="1:9">
      <c r="A21" s="5">
        <v>25007</v>
      </c>
      <c r="B21" s="5">
        <v>7</v>
      </c>
      <c r="C21" s="5" t="s">
        <v>15</v>
      </c>
      <c r="D21" s="5" t="s">
        <v>11</v>
      </c>
      <c r="E21" s="5" t="s">
        <v>26</v>
      </c>
      <c r="F21" s="5">
        <v>247.35</v>
      </c>
      <c r="G21" s="5">
        <v>196.13</v>
      </c>
      <c r="H21" s="5">
        <v>1.96</v>
      </c>
      <c r="I21" s="5">
        <v>445.45</v>
      </c>
    </row>
    <row r="22" spans="1:9">
      <c r="A22" s="5">
        <v>25009</v>
      </c>
      <c r="B22" s="5">
        <v>9</v>
      </c>
      <c r="C22" s="5" t="s">
        <v>16</v>
      </c>
      <c r="D22" s="5" t="s">
        <v>11</v>
      </c>
      <c r="E22" s="5" t="s">
        <v>26</v>
      </c>
      <c r="F22" s="5">
        <v>580.02</v>
      </c>
      <c r="G22" s="6">
        <v>1488.8</v>
      </c>
      <c r="H22" s="5">
        <v>404.62</v>
      </c>
      <c r="I22" s="6">
        <v>2473.4299999999998</v>
      </c>
    </row>
    <row r="23" spans="1:9">
      <c r="A23" s="5">
        <v>25011</v>
      </c>
      <c r="B23" s="5">
        <v>11</v>
      </c>
      <c r="C23" s="5" t="s">
        <v>17</v>
      </c>
      <c r="D23" s="5" t="s">
        <v>11</v>
      </c>
      <c r="E23" s="5" t="s">
        <v>26</v>
      </c>
      <c r="F23" s="5">
        <v>134.80000000000001</v>
      </c>
      <c r="G23" s="5">
        <v>234.54</v>
      </c>
      <c r="H23" s="5">
        <v>65.239999999999995</v>
      </c>
      <c r="I23" s="5">
        <v>434.57</v>
      </c>
    </row>
    <row r="24" spans="1:9">
      <c r="A24" s="5">
        <v>25013</v>
      </c>
      <c r="B24" s="5">
        <v>13</v>
      </c>
      <c r="C24" s="5" t="s">
        <v>18</v>
      </c>
      <c r="D24" s="5" t="s">
        <v>11</v>
      </c>
      <c r="E24" s="5" t="s">
        <v>26</v>
      </c>
      <c r="F24" s="5">
        <v>219</v>
      </c>
      <c r="G24" s="5">
        <v>716.29</v>
      </c>
      <c r="H24" s="5">
        <v>213.93</v>
      </c>
      <c r="I24" s="6">
        <v>1149.22</v>
      </c>
    </row>
    <row r="25" spans="1:9">
      <c r="A25" s="5">
        <v>25015</v>
      </c>
      <c r="B25" s="5">
        <v>15</v>
      </c>
      <c r="C25" s="5" t="s">
        <v>19</v>
      </c>
      <c r="D25" s="5" t="s">
        <v>11</v>
      </c>
      <c r="E25" s="5" t="s">
        <v>26</v>
      </c>
      <c r="F25" s="5">
        <v>100.17</v>
      </c>
      <c r="G25" s="5">
        <v>319.2</v>
      </c>
      <c r="H25" s="5">
        <v>37.090000000000003</v>
      </c>
      <c r="I25" s="5">
        <v>456.46</v>
      </c>
    </row>
    <row r="26" spans="1:9">
      <c r="A26" s="5">
        <v>25017</v>
      </c>
      <c r="B26" s="5">
        <v>17</v>
      </c>
      <c r="C26" s="5" t="s">
        <v>20</v>
      </c>
      <c r="D26" s="5" t="s">
        <v>11</v>
      </c>
      <c r="E26" s="5" t="s">
        <v>26</v>
      </c>
      <c r="F26" s="5">
        <v>818.23</v>
      </c>
      <c r="G26" s="6">
        <v>3083.27</v>
      </c>
      <c r="H26" s="5">
        <v>680.38</v>
      </c>
      <c r="I26" s="6">
        <v>4581.87</v>
      </c>
    </row>
    <row r="27" spans="1:9">
      <c r="A27" s="5">
        <v>25019</v>
      </c>
      <c r="B27" s="5">
        <v>19</v>
      </c>
      <c r="C27" s="5" t="s">
        <v>21</v>
      </c>
      <c r="D27" s="5" t="s">
        <v>11</v>
      </c>
      <c r="E27" s="5" t="s">
        <v>26</v>
      </c>
      <c r="F27" s="5">
        <v>165.38</v>
      </c>
      <c r="G27" s="5">
        <v>187.59</v>
      </c>
      <c r="H27" s="5">
        <v>1.57</v>
      </c>
      <c r="I27" s="5">
        <v>354.55</v>
      </c>
    </row>
    <row r="28" spans="1:9">
      <c r="A28" s="5">
        <v>25021</v>
      </c>
      <c r="B28" s="5">
        <v>21</v>
      </c>
      <c r="C28" s="5" t="s">
        <v>22</v>
      </c>
      <c r="D28" s="5" t="s">
        <v>11</v>
      </c>
      <c r="E28" s="5" t="s">
        <v>26</v>
      </c>
      <c r="F28" s="5">
        <v>413.76</v>
      </c>
      <c r="G28" s="6">
        <v>1355.61</v>
      </c>
      <c r="H28" s="5">
        <v>239.91</v>
      </c>
      <c r="I28" s="6">
        <v>2009.28</v>
      </c>
    </row>
    <row r="29" spans="1:9">
      <c r="A29" s="5">
        <v>25023</v>
      </c>
      <c r="B29" s="5">
        <v>23</v>
      </c>
      <c r="C29" s="5" t="s">
        <v>23</v>
      </c>
      <c r="D29" s="5" t="s">
        <v>11</v>
      </c>
      <c r="E29" s="5" t="s">
        <v>26</v>
      </c>
      <c r="F29" s="5">
        <v>581.80999999999995</v>
      </c>
      <c r="G29" s="6">
        <v>1269.74</v>
      </c>
      <c r="H29" s="5">
        <v>112.99</v>
      </c>
      <c r="I29" s="6">
        <v>1964.54</v>
      </c>
    </row>
    <row r="30" spans="1:9">
      <c r="A30" s="5">
        <v>25025</v>
      </c>
      <c r="B30" s="5">
        <v>25</v>
      </c>
      <c r="C30" s="5" t="s">
        <v>24</v>
      </c>
      <c r="D30" s="5" t="s">
        <v>11</v>
      </c>
      <c r="E30" s="5" t="s">
        <v>26</v>
      </c>
      <c r="F30" s="5">
        <v>304.25</v>
      </c>
      <c r="G30" s="6">
        <v>1580.01</v>
      </c>
      <c r="H30" s="5">
        <v>209.97</v>
      </c>
      <c r="I30" s="6">
        <v>2094.2399999999998</v>
      </c>
    </row>
    <row r="31" spans="1:9" s="7" customFormat="1">
      <c r="A31" s="7">
        <v>25027</v>
      </c>
      <c r="B31" s="7">
        <v>27</v>
      </c>
      <c r="C31" s="7" t="s">
        <v>25</v>
      </c>
      <c r="D31" s="7" t="s">
        <v>11</v>
      </c>
      <c r="E31" s="7" t="s">
        <v>26</v>
      </c>
      <c r="F31" s="7">
        <v>503.53</v>
      </c>
      <c r="G31" s="8">
        <v>2068.92</v>
      </c>
      <c r="H31" s="7">
        <v>350.65</v>
      </c>
      <c r="I31" s="8">
        <v>2923.1</v>
      </c>
    </row>
    <row r="32" spans="1:9" s="3" customFormat="1" ht="16.149999999999999" customHeight="1">
      <c r="C32" s="3" t="s">
        <v>9</v>
      </c>
      <c r="F32" s="9">
        <v>5346.35</v>
      </c>
      <c r="G32" s="9">
        <v>14848.95</v>
      </c>
      <c r="H32" s="9">
        <v>2663.39</v>
      </c>
      <c r="I32" s="9">
        <v>22858.69</v>
      </c>
    </row>
    <row r="33" spans="1:9" ht="18.600000000000001" customHeight="1">
      <c r="A33" s="5">
        <v>25001</v>
      </c>
      <c r="B33" s="5">
        <v>1</v>
      </c>
      <c r="C33" s="5" t="s">
        <v>10</v>
      </c>
      <c r="D33" s="5" t="s">
        <v>11</v>
      </c>
      <c r="E33" s="5" t="s">
        <v>27</v>
      </c>
      <c r="F33" s="5">
        <v>121.25</v>
      </c>
      <c r="G33" s="5">
        <v>58.34</v>
      </c>
      <c r="H33" s="5">
        <v>0.41</v>
      </c>
      <c r="I33" s="5">
        <v>180.01</v>
      </c>
    </row>
    <row r="34" spans="1:9">
      <c r="A34" s="5">
        <v>25003</v>
      </c>
      <c r="B34" s="5">
        <v>3</v>
      </c>
      <c r="C34" s="5" t="s">
        <v>13</v>
      </c>
      <c r="D34" s="5" t="s">
        <v>11</v>
      </c>
      <c r="E34" s="5" t="s">
        <v>27</v>
      </c>
      <c r="F34" s="5">
        <v>60.71</v>
      </c>
      <c r="G34" s="5">
        <v>28.46</v>
      </c>
      <c r="H34" s="5">
        <v>0.92</v>
      </c>
      <c r="I34" s="5">
        <v>90.09</v>
      </c>
    </row>
    <row r="35" spans="1:9">
      <c r="A35" s="5">
        <v>25005</v>
      </c>
      <c r="B35" s="5">
        <v>5</v>
      </c>
      <c r="C35" s="5" t="s">
        <v>14</v>
      </c>
      <c r="D35" s="5" t="s">
        <v>11</v>
      </c>
      <c r="E35" s="5" t="s">
        <v>27</v>
      </c>
      <c r="F35" s="5">
        <v>51.51</v>
      </c>
      <c r="G35" s="5">
        <v>90.98</v>
      </c>
      <c r="H35" s="5">
        <v>4.18</v>
      </c>
      <c r="I35" s="5">
        <v>146.68</v>
      </c>
    </row>
    <row r="36" spans="1:9">
      <c r="A36" s="5">
        <v>25007</v>
      </c>
      <c r="B36" s="5">
        <v>7</v>
      </c>
      <c r="C36" s="5" t="s">
        <v>15</v>
      </c>
      <c r="D36" s="5" t="s">
        <v>11</v>
      </c>
      <c r="E36" s="5" t="s">
        <v>27</v>
      </c>
      <c r="F36" s="5">
        <v>25.37</v>
      </c>
      <c r="G36" s="5">
        <v>8.6199999999999992</v>
      </c>
      <c r="H36" s="5">
        <v>0.04</v>
      </c>
      <c r="I36" s="5">
        <v>34.03</v>
      </c>
    </row>
    <row r="37" spans="1:9">
      <c r="A37" s="5">
        <v>25009</v>
      </c>
      <c r="B37" s="5">
        <v>9</v>
      </c>
      <c r="C37" s="5" t="s">
        <v>16</v>
      </c>
      <c r="D37" s="5" t="s">
        <v>11</v>
      </c>
      <c r="E37" s="5" t="s">
        <v>27</v>
      </c>
      <c r="F37" s="5">
        <v>96.62</v>
      </c>
      <c r="G37" s="5">
        <v>120.9</v>
      </c>
      <c r="H37" s="5">
        <v>6.52</v>
      </c>
      <c r="I37" s="5">
        <v>224.03</v>
      </c>
    </row>
    <row r="38" spans="1:9">
      <c r="A38" s="5">
        <v>25011</v>
      </c>
      <c r="B38" s="5">
        <v>11</v>
      </c>
      <c r="C38" s="5" t="s">
        <v>17</v>
      </c>
      <c r="D38" s="5" t="s">
        <v>11</v>
      </c>
      <c r="E38" s="5" t="s">
        <v>27</v>
      </c>
      <c r="F38" s="5">
        <v>56.92</v>
      </c>
      <c r="G38" s="5">
        <v>19.350000000000001</v>
      </c>
      <c r="H38" s="5">
        <v>1.06</v>
      </c>
      <c r="I38" s="5">
        <v>77.34</v>
      </c>
    </row>
    <row r="39" spans="1:9">
      <c r="A39" s="5">
        <v>25013</v>
      </c>
      <c r="B39" s="5">
        <v>13</v>
      </c>
      <c r="C39" s="5" t="s">
        <v>18</v>
      </c>
      <c r="D39" s="5" t="s">
        <v>11</v>
      </c>
      <c r="E39" s="5" t="s">
        <v>27</v>
      </c>
      <c r="F39" s="5">
        <v>46.73</v>
      </c>
      <c r="G39" s="5">
        <v>61.4</v>
      </c>
      <c r="H39" s="5">
        <v>3.45</v>
      </c>
      <c r="I39" s="5">
        <v>111.57</v>
      </c>
    </row>
    <row r="40" spans="1:9">
      <c r="A40" s="5">
        <v>25015</v>
      </c>
      <c r="B40" s="5">
        <v>15</v>
      </c>
      <c r="C40" s="5" t="s">
        <v>19</v>
      </c>
      <c r="D40" s="5" t="s">
        <v>11</v>
      </c>
      <c r="E40" s="5" t="s">
        <v>27</v>
      </c>
      <c r="F40" s="5">
        <v>19.71</v>
      </c>
      <c r="G40" s="5">
        <v>26.71</v>
      </c>
      <c r="H40" s="5">
        <v>0.59</v>
      </c>
      <c r="I40" s="5">
        <v>47</v>
      </c>
    </row>
    <row r="41" spans="1:9">
      <c r="A41" s="5">
        <v>25017</v>
      </c>
      <c r="B41" s="5">
        <v>17</v>
      </c>
      <c r="C41" s="5" t="s">
        <v>20</v>
      </c>
      <c r="D41" s="5" t="s">
        <v>11</v>
      </c>
      <c r="E41" s="5" t="s">
        <v>27</v>
      </c>
      <c r="F41" s="5">
        <v>171.61</v>
      </c>
      <c r="G41" s="5">
        <v>266.01</v>
      </c>
      <c r="H41" s="5">
        <v>10.81</v>
      </c>
      <c r="I41" s="5">
        <v>448.44</v>
      </c>
    </row>
    <row r="42" spans="1:9">
      <c r="A42" s="5">
        <v>25019</v>
      </c>
      <c r="B42" s="5">
        <v>19</v>
      </c>
      <c r="C42" s="5" t="s">
        <v>21</v>
      </c>
      <c r="D42" s="5" t="s">
        <v>11</v>
      </c>
      <c r="E42" s="5" t="s">
        <v>27</v>
      </c>
      <c r="F42" s="5">
        <v>17.559999999999999</v>
      </c>
      <c r="G42" s="5">
        <v>10.73</v>
      </c>
      <c r="H42" s="5">
        <v>0.04</v>
      </c>
      <c r="I42" s="5">
        <v>28.33</v>
      </c>
    </row>
    <row r="43" spans="1:9">
      <c r="A43" s="5">
        <v>25021</v>
      </c>
      <c r="B43" s="5">
        <v>21</v>
      </c>
      <c r="C43" s="5" t="s">
        <v>22</v>
      </c>
      <c r="D43" s="5" t="s">
        <v>11</v>
      </c>
      <c r="E43" s="5" t="s">
        <v>27</v>
      </c>
      <c r="F43" s="5">
        <v>83.95</v>
      </c>
      <c r="G43" s="5">
        <v>116.21</v>
      </c>
      <c r="H43" s="5">
        <v>3.74</v>
      </c>
      <c r="I43" s="5">
        <v>203.9</v>
      </c>
    </row>
    <row r="44" spans="1:9">
      <c r="A44" s="5">
        <v>25023</v>
      </c>
      <c r="B44" s="5">
        <v>23</v>
      </c>
      <c r="C44" s="5" t="s">
        <v>23</v>
      </c>
      <c r="D44" s="5" t="s">
        <v>11</v>
      </c>
      <c r="E44" s="5" t="s">
        <v>27</v>
      </c>
      <c r="F44" s="5">
        <v>100.62</v>
      </c>
      <c r="G44" s="5">
        <v>99.17</v>
      </c>
      <c r="H44" s="5">
        <v>1.74</v>
      </c>
      <c r="I44" s="5">
        <v>201.53</v>
      </c>
    </row>
    <row r="45" spans="1:9">
      <c r="A45" s="5">
        <v>25025</v>
      </c>
      <c r="B45" s="5">
        <v>25</v>
      </c>
      <c r="C45" s="5" t="s">
        <v>24</v>
      </c>
      <c r="D45" s="5" t="s">
        <v>11</v>
      </c>
      <c r="E45" s="5" t="s">
        <v>27</v>
      </c>
      <c r="F45" s="5">
        <v>44.51</v>
      </c>
      <c r="G45" s="5">
        <v>128.91</v>
      </c>
      <c r="H45" s="5">
        <v>8.76</v>
      </c>
      <c r="I45" s="5">
        <v>182.18</v>
      </c>
    </row>
    <row r="46" spans="1:9" s="7" customFormat="1">
      <c r="A46" s="7">
        <v>25027</v>
      </c>
      <c r="B46" s="7">
        <v>27</v>
      </c>
      <c r="C46" s="7" t="s">
        <v>25</v>
      </c>
      <c r="D46" s="7" t="s">
        <v>11</v>
      </c>
      <c r="E46" s="7" t="s">
        <v>27</v>
      </c>
      <c r="F46" s="7">
        <v>98.48</v>
      </c>
      <c r="G46" s="7">
        <v>175.72</v>
      </c>
      <c r="H46" s="7">
        <v>5.64</v>
      </c>
      <c r="I46" s="7">
        <v>279.83999999999997</v>
      </c>
    </row>
    <row r="47" spans="1:9" s="3" customFormat="1">
      <c r="C47" s="3" t="s">
        <v>9</v>
      </c>
      <c r="F47" s="3">
        <v>995.55</v>
      </c>
      <c r="G47" s="9">
        <v>1211.51</v>
      </c>
      <c r="H47" s="3">
        <v>47.92</v>
      </c>
      <c r="I47" s="9">
        <v>2254.98</v>
      </c>
    </row>
    <row r="48" spans="1:9">
      <c r="A48" s="1"/>
    </row>
    <row r="49" spans="1:9">
      <c r="A49" s="5">
        <v>25001</v>
      </c>
      <c r="B49" s="5">
        <v>1</v>
      </c>
      <c r="C49" s="5" t="s">
        <v>10</v>
      </c>
      <c r="D49" s="5" t="s">
        <v>11</v>
      </c>
      <c r="E49" s="5" t="s">
        <v>28</v>
      </c>
      <c r="F49" s="5">
        <v>111.55</v>
      </c>
      <c r="G49" s="5">
        <v>56.59</v>
      </c>
      <c r="H49" s="5">
        <v>0.41</v>
      </c>
      <c r="I49" s="5">
        <v>168.56</v>
      </c>
    </row>
    <row r="50" spans="1:9">
      <c r="A50" s="5">
        <v>25003</v>
      </c>
      <c r="B50" s="5">
        <v>3</v>
      </c>
      <c r="C50" s="5" t="s">
        <v>13</v>
      </c>
      <c r="D50" s="5" t="s">
        <v>11</v>
      </c>
      <c r="E50" s="5" t="s">
        <v>28</v>
      </c>
      <c r="F50" s="5">
        <v>55.85</v>
      </c>
      <c r="G50" s="5">
        <v>27.61</v>
      </c>
      <c r="H50" s="5">
        <v>0.92</v>
      </c>
      <c r="I50" s="5">
        <v>84.38</v>
      </c>
    </row>
    <row r="51" spans="1:9">
      <c r="A51" s="5">
        <v>25005</v>
      </c>
      <c r="B51" s="5">
        <v>5</v>
      </c>
      <c r="C51" s="5" t="s">
        <v>14</v>
      </c>
      <c r="D51" s="5" t="s">
        <v>11</v>
      </c>
      <c r="E51" s="5" t="s">
        <v>28</v>
      </c>
      <c r="F51" s="5">
        <v>47.39</v>
      </c>
      <c r="G51" s="5">
        <v>88.25</v>
      </c>
      <c r="H51" s="5">
        <v>4.18</v>
      </c>
      <c r="I51" s="5">
        <v>139.83000000000001</v>
      </c>
    </row>
    <row r="52" spans="1:9">
      <c r="A52" s="5">
        <v>25007</v>
      </c>
      <c r="B52" s="5">
        <v>7</v>
      </c>
      <c r="C52" s="5" t="s">
        <v>15</v>
      </c>
      <c r="D52" s="5" t="s">
        <v>11</v>
      </c>
      <c r="E52" s="5" t="s">
        <v>28</v>
      </c>
      <c r="F52" s="5">
        <v>23.34</v>
      </c>
      <c r="G52" s="5">
        <v>8.36</v>
      </c>
      <c r="H52" s="5">
        <v>0.04</v>
      </c>
      <c r="I52" s="5">
        <v>31.74</v>
      </c>
    </row>
    <row r="53" spans="1:9">
      <c r="A53" s="5">
        <v>25009</v>
      </c>
      <c r="B53" s="5">
        <v>9</v>
      </c>
      <c r="C53" s="5" t="s">
        <v>16</v>
      </c>
      <c r="D53" s="5" t="s">
        <v>11</v>
      </c>
      <c r="E53" s="5" t="s">
        <v>28</v>
      </c>
      <c r="F53" s="5">
        <v>88.89</v>
      </c>
      <c r="G53" s="5">
        <v>117.27</v>
      </c>
      <c r="H53" s="5">
        <v>6.52</v>
      </c>
      <c r="I53" s="5">
        <v>212.68</v>
      </c>
    </row>
    <row r="54" spans="1:9">
      <c r="A54" s="5">
        <v>25011</v>
      </c>
      <c r="B54" s="5">
        <v>11</v>
      </c>
      <c r="C54" s="5" t="s">
        <v>17</v>
      </c>
      <c r="D54" s="5" t="s">
        <v>11</v>
      </c>
      <c r="E54" s="5" t="s">
        <v>28</v>
      </c>
      <c r="F54" s="5">
        <v>52.37</v>
      </c>
      <c r="G54" s="5">
        <v>18.77</v>
      </c>
      <c r="H54" s="5">
        <v>1.06</v>
      </c>
      <c r="I54" s="5">
        <v>72.2</v>
      </c>
    </row>
    <row r="55" spans="1:9">
      <c r="A55" s="5">
        <v>25013</v>
      </c>
      <c r="B55" s="5">
        <v>13</v>
      </c>
      <c r="C55" s="5" t="s">
        <v>18</v>
      </c>
      <c r="D55" s="5" t="s">
        <v>11</v>
      </c>
      <c r="E55" s="5" t="s">
        <v>28</v>
      </c>
      <c r="F55" s="5">
        <v>42.99</v>
      </c>
      <c r="G55" s="5">
        <v>59.56</v>
      </c>
      <c r="H55" s="5">
        <v>3.45</v>
      </c>
      <c r="I55" s="5">
        <v>105.99</v>
      </c>
    </row>
    <row r="56" spans="1:9">
      <c r="A56" s="5">
        <v>25015</v>
      </c>
      <c r="B56" s="5">
        <v>15</v>
      </c>
      <c r="C56" s="5" t="s">
        <v>19</v>
      </c>
      <c r="D56" s="5" t="s">
        <v>11</v>
      </c>
      <c r="E56" s="5" t="s">
        <v>28</v>
      </c>
      <c r="F56" s="5">
        <v>18.13</v>
      </c>
      <c r="G56" s="5">
        <v>25.91</v>
      </c>
      <c r="H56" s="5">
        <v>0.59</v>
      </c>
      <c r="I56" s="5">
        <v>44.63</v>
      </c>
    </row>
    <row r="57" spans="1:9">
      <c r="A57" s="5">
        <v>25017</v>
      </c>
      <c r="B57" s="5">
        <v>17</v>
      </c>
      <c r="C57" s="5" t="s">
        <v>20</v>
      </c>
      <c r="D57" s="5" t="s">
        <v>11</v>
      </c>
      <c r="E57" s="5" t="s">
        <v>28</v>
      </c>
      <c r="F57" s="5">
        <v>157.88999999999999</v>
      </c>
      <c r="G57" s="5">
        <v>258.02999999999997</v>
      </c>
      <c r="H57" s="5">
        <v>10.81</v>
      </c>
      <c r="I57" s="5">
        <v>426.73</v>
      </c>
    </row>
    <row r="59" spans="1:9">
      <c r="E59" s="10" t="s">
        <v>29</v>
      </c>
    </row>
    <row r="60" spans="1:9">
      <c r="A60" s="5">
        <v>25019</v>
      </c>
      <c r="B60" s="5">
        <v>19</v>
      </c>
      <c r="C60" s="5" t="s">
        <v>21</v>
      </c>
      <c r="D60" s="5" t="s">
        <v>11</v>
      </c>
      <c r="E60" s="5" t="s">
        <v>28</v>
      </c>
      <c r="F60" s="5">
        <v>16.149999999999999</v>
      </c>
      <c r="G60" s="5">
        <v>10.41</v>
      </c>
      <c r="H60" s="5">
        <v>0.04</v>
      </c>
      <c r="I60" s="5">
        <v>26.6</v>
      </c>
    </row>
    <row r="61" spans="1:9">
      <c r="A61" s="5">
        <v>25021</v>
      </c>
      <c r="B61" s="5">
        <v>21</v>
      </c>
      <c r="C61" s="5" t="s">
        <v>22</v>
      </c>
      <c r="D61" s="5" t="s">
        <v>11</v>
      </c>
      <c r="E61" s="5" t="s">
        <v>28</v>
      </c>
      <c r="F61" s="5">
        <v>77.239999999999995</v>
      </c>
      <c r="G61" s="5">
        <v>112.72</v>
      </c>
      <c r="H61" s="5">
        <v>3.74</v>
      </c>
      <c r="I61" s="5">
        <v>193.7</v>
      </c>
    </row>
    <row r="62" spans="1:9">
      <c r="A62" s="5">
        <v>25023</v>
      </c>
      <c r="B62" s="5">
        <v>23</v>
      </c>
      <c r="C62" s="5" t="s">
        <v>23</v>
      </c>
      <c r="D62" s="5" t="s">
        <v>11</v>
      </c>
      <c r="E62" s="5" t="s">
        <v>28</v>
      </c>
      <c r="F62" s="5">
        <v>92.57</v>
      </c>
      <c r="G62" s="5">
        <v>96.19</v>
      </c>
      <c r="H62" s="5">
        <v>1.74</v>
      </c>
      <c r="I62" s="5">
        <v>190.51</v>
      </c>
    </row>
    <row r="63" spans="1:9">
      <c r="A63" s="5">
        <v>25025</v>
      </c>
      <c r="B63" s="5">
        <v>25</v>
      </c>
      <c r="C63" s="5" t="s">
        <v>24</v>
      </c>
      <c r="D63" s="5" t="s">
        <v>11</v>
      </c>
      <c r="E63" s="5" t="s">
        <v>28</v>
      </c>
      <c r="F63" s="5">
        <v>40.97</v>
      </c>
      <c r="G63" s="5">
        <v>125</v>
      </c>
      <c r="H63" s="5">
        <v>8.76</v>
      </c>
      <c r="I63" s="5">
        <v>174.73</v>
      </c>
    </row>
    <row r="64" spans="1:9" s="7" customFormat="1">
      <c r="A64" s="7">
        <v>25027</v>
      </c>
      <c r="B64" s="7">
        <v>27</v>
      </c>
      <c r="C64" s="7" t="s">
        <v>25</v>
      </c>
      <c r="D64" s="7" t="s">
        <v>11</v>
      </c>
      <c r="E64" s="7" t="s">
        <v>28</v>
      </c>
      <c r="F64" s="7">
        <v>90.6</v>
      </c>
      <c r="G64" s="7">
        <v>170.45</v>
      </c>
      <c r="H64" s="7">
        <v>5.64</v>
      </c>
      <c r="I64" s="7">
        <v>266.69</v>
      </c>
    </row>
    <row r="65" spans="1:9" s="3" customFormat="1">
      <c r="C65" s="3" t="s">
        <v>9</v>
      </c>
      <c r="F65" s="3">
        <v>915.93</v>
      </c>
      <c r="G65" s="9">
        <v>1175.1199999999999</v>
      </c>
      <c r="H65" s="3">
        <v>47.91</v>
      </c>
      <c r="I65" s="9">
        <v>2138.9699999999998</v>
      </c>
    </row>
    <row r="66" spans="1:9" ht="19.149999999999999" customHeight="1">
      <c r="A66" s="5">
        <v>25001</v>
      </c>
      <c r="B66" s="5">
        <v>1</v>
      </c>
      <c r="C66" s="5" t="s">
        <v>10</v>
      </c>
      <c r="D66" s="5" t="s">
        <v>11</v>
      </c>
      <c r="E66" s="5" t="s">
        <v>30</v>
      </c>
      <c r="F66" s="5">
        <v>2.56</v>
      </c>
      <c r="G66" s="5">
        <v>2.0499999999999998</v>
      </c>
      <c r="H66" s="5">
        <v>0.08</v>
      </c>
      <c r="I66" s="5">
        <v>4.6900000000000004</v>
      </c>
    </row>
    <row r="67" spans="1:9">
      <c r="A67" s="5">
        <v>25003</v>
      </c>
      <c r="B67" s="5">
        <v>3</v>
      </c>
      <c r="C67" s="5" t="s">
        <v>13</v>
      </c>
      <c r="D67" s="5" t="s">
        <v>11</v>
      </c>
      <c r="E67" s="5" t="s">
        <v>30</v>
      </c>
      <c r="F67" s="5">
        <v>0.88</v>
      </c>
      <c r="G67" s="5">
        <v>0.82</v>
      </c>
      <c r="H67" s="5">
        <v>0.18</v>
      </c>
      <c r="I67" s="5">
        <v>1.88</v>
      </c>
    </row>
    <row r="68" spans="1:9">
      <c r="A68" s="5">
        <v>25005</v>
      </c>
      <c r="B68" s="5">
        <v>5</v>
      </c>
      <c r="C68" s="5" t="s">
        <v>14</v>
      </c>
      <c r="D68" s="5" t="s">
        <v>11</v>
      </c>
      <c r="E68" s="5" t="s">
        <v>30</v>
      </c>
      <c r="F68" s="5">
        <v>1.34</v>
      </c>
      <c r="G68" s="5">
        <v>2.7</v>
      </c>
      <c r="H68" s="5">
        <v>0.8</v>
      </c>
      <c r="I68" s="5">
        <v>4.84</v>
      </c>
    </row>
    <row r="69" spans="1:9">
      <c r="A69" s="5">
        <v>25007</v>
      </c>
      <c r="B69" s="5">
        <v>7</v>
      </c>
      <c r="C69" s="5" t="s">
        <v>15</v>
      </c>
      <c r="D69" s="5" t="s">
        <v>11</v>
      </c>
      <c r="E69" s="5" t="s">
        <v>30</v>
      </c>
      <c r="F69" s="5">
        <v>0.66</v>
      </c>
      <c r="G69" s="5">
        <v>0.41</v>
      </c>
      <c r="H69" s="5">
        <v>0.02</v>
      </c>
      <c r="I69" s="5">
        <v>1.0900000000000001</v>
      </c>
    </row>
    <row r="70" spans="1:9">
      <c r="A70" s="5">
        <v>25009</v>
      </c>
      <c r="B70" s="5">
        <v>9</v>
      </c>
      <c r="C70" s="5" t="s">
        <v>16</v>
      </c>
      <c r="D70" s="5" t="s">
        <v>11</v>
      </c>
      <c r="E70" s="5" t="s">
        <v>30</v>
      </c>
      <c r="F70" s="5">
        <v>2.2599999999999998</v>
      </c>
      <c r="G70" s="5">
        <v>3.63</v>
      </c>
      <c r="H70" s="5">
        <v>1.25</v>
      </c>
      <c r="I70" s="5">
        <v>7.15</v>
      </c>
    </row>
    <row r="71" spans="1:9">
      <c r="A71" s="5">
        <v>25011</v>
      </c>
      <c r="B71" s="5">
        <v>11</v>
      </c>
      <c r="C71" s="5" t="s">
        <v>17</v>
      </c>
      <c r="D71" s="5" t="s">
        <v>11</v>
      </c>
      <c r="E71" s="5" t="s">
        <v>30</v>
      </c>
      <c r="F71" s="5">
        <v>0.9</v>
      </c>
      <c r="G71" s="5">
        <v>0.57999999999999996</v>
      </c>
      <c r="H71" s="5">
        <v>0.2</v>
      </c>
      <c r="I71" s="5">
        <v>1.68</v>
      </c>
    </row>
    <row r="72" spans="1:9">
      <c r="A72" s="5">
        <v>25013</v>
      </c>
      <c r="B72" s="5">
        <v>13</v>
      </c>
      <c r="C72" s="5" t="s">
        <v>18</v>
      </c>
      <c r="D72" s="5" t="s">
        <v>11</v>
      </c>
      <c r="E72" s="5" t="s">
        <v>30</v>
      </c>
      <c r="F72" s="5">
        <v>1</v>
      </c>
      <c r="G72" s="5">
        <v>1.78</v>
      </c>
      <c r="H72" s="5">
        <v>0.66</v>
      </c>
      <c r="I72" s="5">
        <v>3.45</v>
      </c>
    </row>
    <row r="73" spans="1:9">
      <c r="A73" s="5">
        <v>25015</v>
      </c>
      <c r="B73" s="5">
        <v>15</v>
      </c>
      <c r="C73" s="5" t="s">
        <v>19</v>
      </c>
      <c r="D73" s="5" t="s">
        <v>11</v>
      </c>
      <c r="E73" s="5" t="s">
        <v>30</v>
      </c>
      <c r="F73" s="5">
        <v>0.41</v>
      </c>
      <c r="G73" s="5">
        <v>0.78</v>
      </c>
      <c r="H73" s="5">
        <v>0.11</v>
      </c>
      <c r="I73" s="5">
        <v>1.3</v>
      </c>
    </row>
    <row r="74" spans="1:9">
      <c r="A74" s="5">
        <v>25017</v>
      </c>
      <c r="B74" s="5">
        <v>17</v>
      </c>
      <c r="C74" s="5" t="s">
        <v>20</v>
      </c>
      <c r="D74" s="5" t="s">
        <v>11</v>
      </c>
      <c r="E74" s="5" t="s">
        <v>30</v>
      </c>
      <c r="F74" s="5">
        <v>3.89</v>
      </c>
      <c r="G74" s="5">
        <v>7.57</v>
      </c>
      <c r="H74" s="5">
        <v>2.1</v>
      </c>
      <c r="I74" s="5">
        <v>13.56</v>
      </c>
    </row>
    <row r="75" spans="1:9">
      <c r="A75" s="5">
        <v>25019</v>
      </c>
      <c r="B75" s="5">
        <v>19</v>
      </c>
      <c r="C75" s="5" t="s">
        <v>21</v>
      </c>
      <c r="D75" s="5" t="s">
        <v>11</v>
      </c>
      <c r="E75" s="5" t="s">
        <v>30</v>
      </c>
      <c r="F75" s="5">
        <v>0.45</v>
      </c>
      <c r="G75" s="5">
        <v>0.42</v>
      </c>
      <c r="H75" s="5">
        <v>0.02</v>
      </c>
      <c r="I75" s="5">
        <v>0.89</v>
      </c>
    </row>
    <row r="76" spans="1:9">
      <c r="A76" s="5">
        <v>25021</v>
      </c>
      <c r="B76" s="5">
        <v>21</v>
      </c>
      <c r="C76" s="5" t="s">
        <v>22</v>
      </c>
      <c r="D76" s="5" t="s">
        <v>11</v>
      </c>
      <c r="E76" s="5" t="s">
        <v>30</v>
      </c>
      <c r="F76" s="5">
        <v>1.9</v>
      </c>
      <c r="G76" s="5">
        <v>3.29</v>
      </c>
      <c r="H76" s="5">
        <v>0.72</v>
      </c>
      <c r="I76" s="5">
        <v>5.91</v>
      </c>
    </row>
    <row r="77" spans="1:9">
      <c r="A77" s="5">
        <v>25023</v>
      </c>
      <c r="B77" s="5">
        <v>23</v>
      </c>
      <c r="C77" s="5" t="s">
        <v>23</v>
      </c>
      <c r="D77" s="5" t="s">
        <v>11</v>
      </c>
      <c r="E77" s="5" t="s">
        <v>30</v>
      </c>
      <c r="F77" s="5">
        <v>2.15</v>
      </c>
      <c r="G77" s="5">
        <v>3.01</v>
      </c>
      <c r="H77" s="5">
        <v>0.34</v>
      </c>
      <c r="I77" s="5">
        <v>5.49</v>
      </c>
    </row>
    <row r="78" spans="1:9">
      <c r="A78" s="5">
        <v>25025</v>
      </c>
      <c r="B78" s="5">
        <v>25</v>
      </c>
      <c r="C78" s="5" t="s">
        <v>24</v>
      </c>
      <c r="D78" s="5" t="s">
        <v>11</v>
      </c>
      <c r="E78" s="5" t="s">
        <v>30</v>
      </c>
      <c r="F78" s="5">
        <v>1.61</v>
      </c>
      <c r="G78" s="5">
        <v>5.64</v>
      </c>
      <c r="H78" s="5">
        <v>7.43</v>
      </c>
      <c r="I78" s="5">
        <v>14.68</v>
      </c>
    </row>
    <row r="79" spans="1:9" s="7" customFormat="1">
      <c r="A79" s="7">
        <v>25027</v>
      </c>
      <c r="B79" s="7">
        <v>27</v>
      </c>
      <c r="C79" s="7" t="s">
        <v>25</v>
      </c>
      <c r="D79" s="7" t="s">
        <v>11</v>
      </c>
      <c r="E79" s="7" t="s">
        <v>30</v>
      </c>
      <c r="F79" s="7">
        <v>2.13</v>
      </c>
      <c r="G79" s="7">
        <v>5.0999999999999996</v>
      </c>
      <c r="H79" s="7">
        <v>1.1000000000000001</v>
      </c>
      <c r="I79" s="7">
        <v>8.34</v>
      </c>
    </row>
    <row r="80" spans="1:9" s="3" customFormat="1">
      <c r="C80" s="3" t="s">
        <v>9</v>
      </c>
      <c r="F80" s="3">
        <v>22.13</v>
      </c>
      <c r="G80" s="3">
        <v>37.79</v>
      </c>
      <c r="H80" s="3">
        <v>15.02</v>
      </c>
      <c r="I80" s="3">
        <v>74.94</v>
      </c>
    </row>
    <row r="81" spans="1:9" ht="19.899999999999999" customHeight="1">
      <c r="A81" s="5">
        <v>25001</v>
      </c>
      <c r="B81" s="5">
        <v>1</v>
      </c>
      <c r="C81" s="5" t="s">
        <v>10</v>
      </c>
      <c r="D81" s="5" t="s">
        <v>11</v>
      </c>
      <c r="E81" s="5" t="s">
        <v>31</v>
      </c>
      <c r="F81" s="6">
        <v>4411.13</v>
      </c>
      <c r="G81" s="5">
        <v>77.81</v>
      </c>
      <c r="H81" s="5">
        <v>6.48</v>
      </c>
      <c r="I81" s="6">
        <v>4495.42</v>
      </c>
    </row>
    <row r="82" spans="1:9">
      <c r="A82" s="5">
        <v>25003</v>
      </c>
      <c r="B82" s="5">
        <v>3</v>
      </c>
      <c r="C82" s="5" t="s">
        <v>13</v>
      </c>
      <c r="D82" s="5" t="s">
        <v>11</v>
      </c>
      <c r="E82" s="5" t="s">
        <v>31</v>
      </c>
      <c r="F82" s="6">
        <v>2084.87</v>
      </c>
      <c r="G82" s="5">
        <v>33.82</v>
      </c>
      <c r="H82" s="5">
        <v>14.51</v>
      </c>
      <c r="I82" s="6">
        <v>2133.1999999999998</v>
      </c>
    </row>
    <row r="83" spans="1:9">
      <c r="A83" s="5">
        <v>25005</v>
      </c>
      <c r="B83" s="5">
        <v>5</v>
      </c>
      <c r="C83" s="5" t="s">
        <v>14</v>
      </c>
      <c r="D83" s="5" t="s">
        <v>11</v>
      </c>
      <c r="E83" s="5" t="s">
        <v>31</v>
      </c>
      <c r="F83" s="6">
        <v>1936.09</v>
      </c>
      <c r="G83" s="5">
        <v>108.36</v>
      </c>
      <c r="H83" s="5">
        <v>65.45</v>
      </c>
      <c r="I83" s="6">
        <v>2109.9</v>
      </c>
    </row>
    <row r="84" spans="1:9">
      <c r="A84" s="5">
        <v>25007</v>
      </c>
      <c r="B84" s="5">
        <v>7</v>
      </c>
      <c r="C84" s="5" t="s">
        <v>15</v>
      </c>
      <c r="D84" s="5" t="s">
        <v>11</v>
      </c>
      <c r="E84" s="5" t="s">
        <v>31</v>
      </c>
      <c r="F84" s="6">
        <v>1184.8</v>
      </c>
      <c r="G84" s="5">
        <v>13.23</v>
      </c>
      <c r="H84" s="5">
        <v>0.44</v>
      </c>
      <c r="I84" s="6">
        <v>1198.47</v>
      </c>
    </row>
    <row r="85" spans="1:9">
      <c r="A85" s="5">
        <v>25009</v>
      </c>
      <c r="B85" s="5">
        <v>9</v>
      </c>
      <c r="C85" s="5" t="s">
        <v>16</v>
      </c>
      <c r="D85" s="5" t="s">
        <v>11</v>
      </c>
      <c r="E85" s="5" t="s">
        <v>31</v>
      </c>
      <c r="F85" s="6">
        <v>3084.35</v>
      </c>
      <c r="G85" s="5">
        <v>145.34</v>
      </c>
      <c r="H85" s="5">
        <v>101.94</v>
      </c>
      <c r="I85" s="6">
        <v>3331.64</v>
      </c>
    </row>
    <row r="86" spans="1:9">
      <c r="A86" s="5">
        <v>25011</v>
      </c>
      <c r="B86" s="5">
        <v>11</v>
      </c>
      <c r="C86" s="5" t="s">
        <v>17</v>
      </c>
      <c r="D86" s="5" t="s">
        <v>11</v>
      </c>
      <c r="E86" s="5" t="s">
        <v>31</v>
      </c>
      <c r="F86" s="6">
        <v>2208.79</v>
      </c>
      <c r="G86" s="5">
        <v>22.4</v>
      </c>
      <c r="H86" s="5">
        <v>16.670000000000002</v>
      </c>
      <c r="I86" s="6">
        <v>2247.86</v>
      </c>
    </row>
    <row r="87" spans="1:9">
      <c r="A87" s="5">
        <v>25013</v>
      </c>
      <c r="B87" s="5">
        <v>13</v>
      </c>
      <c r="C87" s="5" t="s">
        <v>18</v>
      </c>
      <c r="D87" s="5" t="s">
        <v>11</v>
      </c>
      <c r="E87" s="5" t="s">
        <v>31</v>
      </c>
      <c r="F87" s="6">
        <v>1401.94</v>
      </c>
      <c r="G87" s="5">
        <v>72.510000000000005</v>
      </c>
      <c r="H87" s="5">
        <v>53.92</v>
      </c>
      <c r="I87" s="6">
        <v>1528.37</v>
      </c>
    </row>
    <row r="88" spans="1:9">
      <c r="A88" s="5">
        <v>25015</v>
      </c>
      <c r="B88" s="5">
        <v>15</v>
      </c>
      <c r="C88" s="5" t="s">
        <v>19</v>
      </c>
      <c r="D88" s="5" t="s">
        <v>11</v>
      </c>
      <c r="E88" s="5" t="s">
        <v>31</v>
      </c>
      <c r="F88" s="5">
        <v>681.4</v>
      </c>
      <c r="G88" s="5">
        <v>31.57</v>
      </c>
      <c r="H88" s="5">
        <v>9.25</v>
      </c>
      <c r="I88" s="5">
        <v>722.22</v>
      </c>
    </row>
    <row r="89" spans="1:9">
      <c r="A89" s="5">
        <v>25017</v>
      </c>
      <c r="B89" s="5">
        <v>17</v>
      </c>
      <c r="C89" s="5" t="s">
        <v>20</v>
      </c>
      <c r="D89" s="5" t="s">
        <v>11</v>
      </c>
      <c r="E89" s="5" t="s">
        <v>31</v>
      </c>
      <c r="F89" s="6">
        <v>4294.17</v>
      </c>
      <c r="G89" s="5">
        <v>319.10000000000002</v>
      </c>
      <c r="H89" s="5">
        <v>168.54</v>
      </c>
      <c r="I89" s="6">
        <v>4781.8</v>
      </c>
    </row>
    <row r="90" spans="1:9">
      <c r="A90" s="5">
        <v>25019</v>
      </c>
      <c r="B90" s="5">
        <v>19</v>
      </c>
      <c r="C90" s="5" t="s">
        <v>21</v>
      </c>
      <c r="D90" s="5" t="s">
        <v>11</v>
      </c>
      <c r="E90" s="5" t="s">
        <v>31</v>
      </c>
      <c r="F90" s="5">
        <v>741.75</v>
      </c>
      <c r="G90" s="5">
        <v>14.77</v>
      </c>
      <c r="H90" s="5">
        <v>0.36</v>
      </c>
      <c r="I90" s="5">
        <v>756.88</v>
      </c>
    </row>
    <row r="91" spans="1:9">
      <c r="A91" s="5">
        <v>25021</v>
      </c>
      <c r="B91" s="5">
        <v>21</v>
      </c>
      <c r="C91" s="5" t="s">
        <v>22</v>
      </c>
      <c r="D91" s="5" t="s">
        <v>11</v>
      </c>
      <c r="E91" s="5" t="s">
        <v>31</v>
      </c>
      <c r="F91" s="6">
        <v>2384.29</v>
      </c>
      <c r="G91" s="5">
        <v>141.18</v>
      </c>
      <c r="H91" s="5">
        <v>58.29</v>
      </c>
      <c r="I91" s="6">
        <v>2583.7600000000002</v>
      </c>
    </row>
    <row r="92" spans="1:9">
      <c r="A92" s="5">
        <v>25023</v>
      </c>
      <c r="B92" s="5">
        <v>23</v>
      </c>
      <c r="C92" s="5" t="s">
        <v>23</v>
      </c>
      <c r="D92" s="5" t="s">
        <v>11</v>
      </c>
      <c r="E92" s="5" t="s">
        <v>31</v>
      </c>
      <c r="F92" s="6">
        <v>3509.12</v>
      </c>
      <c r="G92" s="5">
        <v>122.89</v>
      </c>
      <c r="H92" s="5">
        <v>27.24</v>
      </c>
      <c r="I92" s="6">
        <v>3659.25</v>
      </c>
    </row>
    <row r="93" spans="1:9">
      <c r="A93" s="5">
        <v>25025</v>
      </c>
      <c r="B93" s="5">
        <v>25</v>
      </c>
      <c r="C93" s="5" t="s">
        <v>24</v>
      </c>
      <c r="D93" s="5" t="s">
        <v>11</v>
      </c>
      <c r="E93" s="5" t="s">
        <v>31</v>
      </c>
      <c r="F93" s="6">
        <v>1526.61</v>
      </c>
      <c r="G93" s="5">
        <v>181.34</v>
      </c>
      <c r="H93" s="5">
        <v>42.71</v>
      </c>
      <c r="I93" s="6">
        <v>1750.66</v>
      </c>
    </row>
    <row r="94" spans="1:9" s="7" customFormat="1">
      <c r="A94" s="7">
        <v>25027</v>
      </c>
      <c r="B94" s="7">
        <v>27</v>
      </c>
      <c r="C94" s="7" t="s">
        <v>25</v>
      </c>
      <c r="D94" s="7" t="s">
        <v>11</v>
      </c>
      <c r="E94" s="7" t="s">
        <v>31</v>
      </c>
      <c r="F94" s="8">
        <v>3201.58</v>
      </c>
      <c r="G94" s="7">
        <v>208.82</v>
      </c>
      <c r="H94" s="7">
        <v>87.95</v>
      </c>
      <c r="I94" s="8">
        <v>3498.35</v>
      </c>
    </row>
    <row r="95" spans="1:9" s="3" customFormat="1">
      <c r="C95" s="3" t="s">
        <v>9</v>
      </c>
      <c r="F95" s="9">
        <v>32650.91</v>
      </c>
      <c r="G95" s="9">
        <v>1493.14</v>
      </c>
      <c r="H95" s="3">
        <v>653.74</v>
      </c>
      <c r="I95" s="9">
        <v>34797.79</v>
      </c>
    </row>
    <row r="97" spans="1:9">
      <c r="A97" s="5">
        <v>25001</v>
      </c>
      <c r="B97" s="5">
        <v>1</v>
      </c>
      <c r="C97" s="5" t="s">
        <v>10</v>
      </c>
      <c r="D97" s="5" t="s">
        <v>32</v>
      </c>
      <c r="E97" s="5" t="s">
        <v>33</v>
      </c>
      <c r="F97" s="11">
        <v>1.9773709045443</v>
      </c>
      <c r="G97" s="11">
        <v>0.85868792864980004</v>
      </c>
      <c r="H97" s="11">
        <v>0</v>
      </c>
      <c r="I97" s="11">
        <f>SUM(F97:H97)</f>
        <v>2.8360588331940999</v>
      </c>
    </row>
    <row r="98" spans="1:9">
      <c r="A98" s="5">
        <v>25003</v>
      </c>
      <c r="B98" s="5">
        <v>3</v>
      </c>
      <c r="C98" s="5" t="s">
        <v>13</v>
      </c>
      <c r="D98" s="5" t="s">
        <v>32</v>
      </c>
      <c r="E98" s="5" t="s">
        <v>33</v>
      </c>
      <c r="F98" s="11">
        <v>0.70504933236800005</v>
      </c>
      <c r="G98" s="11">
        <v>0.35602944161799999</v>
      </c>
      <c r="H98" s="11">
        <v>0</v>
      </c>
      <c r="I98" s="11">
        <f t="shared" ref="I98:I111" si="0">SUM(F98:H98)</f>
        <v>1.0610787739859999</v>
      </c>
    </row>
    <row r="99" spans="1:9">
      <c r="A99" s="5">
        <v>25005</v>
      </c>
      <c r="B99" s="5">
        <v>5</v>
      </c>
      <c r="C99" s="5" t="s">
        <v>14</v>
      </c>
      <c r="D99" s="5" t="s">
        <v>32</v>
      </c>
      <c r="E99" s="5" t="s">
        <v>33</v>
      </c>
      <c r="F99" s="11">
        <v>1.0177153233180001</v>
      </c>
      <c r="G99" s="11">
        <v>1.165053128464</v>
      </c>
      <c r="H99" s="11">
        <v>0</v>
      </c>
      <c r="I99" s="11">
        <f t="shared" si="0"/>
        <v>2.1827684517820001</v>
      </c>
    </row>
    <row r="100" spans="1:9">
      <c r="A100" s="5">
        <v>25007</v>
      </c>
      <c r="B100" s="5">
        <v>7</v>
      </c>
      <c r="C100" s="5" t="s">
        <v>15</v>
      </c>
      <c r="D100" s="5" t="s">
        <v>32</v>
      </c>
      <c r="E100" s="5" t="s">
        <v>33</v>
      </c>
      <c r="F100" s="11">
        <v>0.51053669602419005</v>
      </c>
      <c r="G100" s="11">
        <v>0.1643181192566</v>
      </c>
      <c r="H100" s="11">
        <v>0</v>
      </c>
      <c r="I100" s="11">
        <f t="shared" si="0"/>
        <v>0.67485481528079005</v>
      </c>
    </row>
    <row r="101" spans="1:9">
      <c r="A101" s="5">
        <v>25009</v>
      </c>
      <c r="B101" s="5">
        <v>9</v>
      </c>
      <c r="C101" s="5" t="s">
        <v>16</v>
      </c>
      <c r="D101" s="5" t="s">
        <v>32</v>
      </c>
      <c r="E101" s="5" t="s">
        <v>33</v>
      </c>
      <c r="F101" s="11">
        <v>1.7181109672899999</v>
      </c>
      <c r="G101" s="11">
        <v>1.5631868303780001</v>
      </c>
      <c r="H101" s="11">
        <v>0</v>
      </c>
      <c r="I101" s="11">
        <f t="shared" si="0"/>
        <v>3.281297797668</v>
      </c>
    </row>
    <row r="102" spans="1:9">
      <c r="A102" s="5">
        <v>25011</v>
      </c>
      <c r="B102" s="5">
        <v>11</v>
      </c>
      <c r="C102" s="5" t="s">
        <v>17</v>
      </c>
      <c r="D102" s="5" t="s">
        <v>32</v>
      </c>
      <c r="E102" s="5" t="s">
        <v>33</v>
      </c>
      <c r="F102" s="11">
        <v>0.72622715677780003</v>
      </c>
      <c r="G102" s="11">
        <v>0.24973973601499999</v>
      </c>
      <c r="H102" s="11">
        <v>0</v>
      </c>
      <c r="I102" s="11">
        <f t="shared" si="0"/>
        <v>0.97596689279280002</v>
      </c>
    </row>
    <row r="103" spans="1:9">
      <c r="A103" s="5">
        <v>25013</v>
      </c>
      <c r="B103" s="5">
        <v>13</v>
      </c>
      <c r="C103" s="5" t="s">
        <v>18</v>
      </c>
      <c r="D103" s="5" t="s">
        <v>32</v>
      </c>
      <c r="E103" s="5" t="s">
        <v>33</v>
      </c>
      <c r="F103" s="11">
        <v>0.76065994790699998</v>
      </c>
      <c r="G103" s="11">
        <v>0.77016600277199998</v>
      </c>
      <c r="H103" s="11">
        <v>0</v>
      </c>
      <c r="I103" s="11">
        <f t="shared" si="0"/>
        <v>1.5308259506790001</v>
      </c>
    </row>
    <row r="104" spans="1:9">
      <c r="A104" s="5">
        <v>25015</v>
      </c>
      <c r="B104" s="5">
        <v>15</v>
      </c>
      <c r="C104" s="5" t="s">
        <v>19</v>
      </c>
      <c r="D104" s="5" t="s">
        <v>32</v>
      </c>
      <c r="E104" s="5" t="s">
        <v>33</v>
      </c>
      <c r="F104" s="11">
        <v>0.31823895957300002</v>
      </c>
      <c r="G104" s="11">
        <v>0.33638323120000002</v>
      </c>
      <c r="H104" s="11">
        <v>0</v>
      </c>
      <c r="I104" s="11">
        <f t="shared" si="0"/>
        <v>0.6546221907730001</v>
      </c>
    </row>
    <row r="105" spans="1:9">
      <c r="A105" s="5">
        <v>25017</v>
      </c>
      <c r="B105" s="5">
        <v>17</v>
      </c>
      <c r="C105" s="5" t="s">
        <v>20</v>
      </c>
      <c r="D105" s="5" t="s">
        <v>32</v>
      </c>
      <c r="E105" s="5" t="s">
        <v>33</v>
      </c>
      <c r="F105" s="11">
        <v>2.9183887478999999</v>
      </c>
      <c r="G105" s="11">
        <v>3.2768031996700002</v>
      </c>
      <c r="H105" s="11">
        <v>0</v>
      </c>
      <c r="I105" s="11">
        <f t="shared" si="0"/>
        <v>6.1951919475700006</v>
      </c>
    </row>
    <row r="106" spans="1:9">
      <c r="A106" s="5">
        <v>25019</v>
      </c>
      <c r="B106" s="5">
        <v>19</v>
      </c>
      <c r="C106" s="5" t="s">
        <v>21</v>
      </c>
      <c r="D106" s="5" t="s">
        <v>32</v>
      </c>
      <c r="E106" s="5" t="s">
        <v>33</v>
      </c>
      <c r="F106" s="11">
        <v>0.34581685914775001</v>
      </c>
      <c r="G106" s="11">
        <v>0.17087854903374999</v>
      </c>
      <c r="H106" s="11">
        <v>0</v>
      </c>
      <c r="I106" s="11">
        <f t="shared" si="0"/>
        <v>0.51669540818150006</v>
      </c>
    </row>
    <row r="107" spans="1:9">
      <c r="A107" s="5">
        <v>25021</v>
      </c>
      <c r="B107" s="5">
        <v>21</v>
      </c>
      <c r="C107" s="5" t="s">
        <v>22</v>
      </c>
      <c r="D107" s="5" t="s">
        <v>32</v>
      </c>
      <c r="E107" s="5" t="s">
        <v>33</v>
      </c>
      <c r="F107" s="11">
        <v>1.4337038187319999</v>
      </c>
      <c r="G107" s="11">
        <v>1.4234166885066999</v>
      </c>
      <c r="H107" s="11">
        <v>0</v>
      </c>
      <c r="I107" s="11">
        <f t="shared" si="0"/>
        <v>2.8571205072387</v>
      </c>
    </row>
    <row r="108" spans="1:9">
      <c r="A108" s="5">
        <v>25023</v>
      </c>
      <c r="B108" s="5">
        <v>23</v>
      </c>
      <c r="C108" s="5" t="s">
        <v>23</v>
      </c>
      <c r="D108" s="5" t="s">
        <v>32</v>
      </c>
      <c r="E108" s="5" t="s">
        <v>33</v>
      </c>
      <c r="F108" s="11">
        <v>1.653455101294</v>
      </c>
      <c r="G108" s="11">
        <v>1.2881889463859999</v>
      </c>
      <c r="H108" s="11">
        <v>0</v>
      </c>
      <c r="I108" s="11">
        <f t="shared" si="0"/>
        <v>2.9416440476799997</v>
      </c>
    </row>
    <row r="109" spans="1:9">
      <c r="A109" s="5">
        <v>25025</v>
      </c>
      <c r="B109" s="5">
        <v>25</v>
      </c>
      <c r="C109" s="5" t="s">
        <v>24</v>
      </c>
      <c r="D109" s="5" t="s">
        <v>32</v>
      </c>
      <c r="E109" s="5" t="s">
        <v>33</v>
      </c>
      <c r="F109" s="11">
        <v>0.89985097906559997</v>
      </c>
      <c r="G109" s="11">
        <v>1.5816165795817501</v>
      </c>
      <c r="H109" s="11">
        <v>0</v>
      </c>
      <c r="I109" s="11">
        <f t="shared" si="0"/>
        <v>2.48146755864735</v>
      </c>
    </row>
    <row r="110" spans="1:9">
      <c r="A110" s="5">
        <v>25027</v>
      </c>
      <c r="B110" s="5">
        <v>27</v>
      </c>
      <c r="C110" s="5" t="s">
        <v>25</v>
      </c>
      <c r="D110" s="5" t="s">
        <v>32</v>
      </c>
      <c r="E110" s="5" t="s">
        <v>33</v>
      </c>
      <c r="F110" s="11">
        <v>1.6276812784729999</v>
      </c>
      <c r="G110" s="11">
        <v>2.2081222181459998</v>
      </c>
      <c r="H110" s="11">
        <v>0</v>
      </c>
      <c r="I110" s="11">
        <f t="shared" si="0"/>
        <v>3.8358034966189996</v>
      </c>
    </row>
    <row r="111" spans="1:9">
      <c r="C111" s="3" t="s">
        <v>9</v>
      </c>
      <c r="F111" s="12">
        <f>SUM(F97:F110)</f>
        <v>16.612806072414639</v>
      </c>
      <c r="G111" s="12">
        <f>SUM(G97:G110)</f>
        <v>15.412590599677602</v>
      </c>
      <c r="H111" s="12">
        <f>SUM(H97:H110)</f>
        <v>0</v>
      </c>
      <c r="I111" s="12">
        <f t="shared" si="0"/>
        <v>32.025396672092242</v>
      </c>
    </row>
    <row r="112" spans="1:9">
      <c r="A112" s="1" t="s">
        <v>34</v>
      </c>
    </row>
    <row r="114" spans="5:5">
      <c r="E114" s="10" t="s">
        <v>35</v>
      </c>
    </row>
  </sheetData>
  <printOptions gridLines="1"/>
  <pageMargins left="0.95" right="0.45" top="0.25" bottom="0.2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30"/>
  <sheetViews>
    <sheetView workbookViewId="0">
      <selection sqref="A1:IV65536"/>
    </sheetView>
  </sheetViews>
  <sheetFormatPr defaultColWidth="8.85546875" defaultRowHeight="12.75"/>
  <cols>
    <col min="1" max="2" width="8.7109375" style="2" customWidth="1"/>
    <col min="3" max="3" width="6.5703125" style="2" customWidth="1"/>
    <col min="4" max="4" width="5.5703125" style="2" customWidth="1"/>
    <col min="5" max="5" width="6.7109375" style="2" customWidth="1"/>
    <col min="6" max="6" width="6.140625" style="2" customWidth="1"/>
    <col min="7" max="7" width="6.85546875" style="2" customWidth="1"/>
    <col min="8" max="8" width="5.5703125" style="2" customWidth="1"/>
    <col min="9" max="9" width="6.140625" style="2" customWidth="1"/>
    <col min="10" max="10" width="6.42578125" style="2" customWidth="1"/>
    <col min="11" max="11" width="7.140625" style="2" customWidth="1"/>
    <col min="12" max="12" width="8.28515625" style="2" customWidth="1"/>
    <col min="13" max="13" width="10.42578125" style="2" customWidth="1"/>
    <col min="14" max="14" width="7.28515625" style="2" customWidth="1"/>
    <col min="15" max="15" width="6.85546875" style="2" customWidth="1"/>
    <col min="16" max="16" width="7.5703125" style="2" customWidth="1"/>
    <col min="17" max="17" width="6.7109375" style="2" customWidth="1"/>
    <col min="18" max="18" width="1.42578125" style="2" customWidth="1"/>
    <col min="19" max="16384" width="8.85546875" style="2"/>
  </cols>
  <sheetData>
    <row r="1" spans="1:21" ht="22.15" customHeight="1">
      <c r="C1" s="13" t="s">
        <v>36</v>
      </c>
      <c r="U1" s="13"/>
    </row>
    <row r="2" spans="1:21" s="14" customFormat="1" ht="54" customHeight="1">
      <c r="A2" s="14" t="s">
        <v>37</v>
      </c>
      <c r="B2" s="15" t="s">
        <v>38</v>
      </c>
      <c r="C2" s="15" t="s">
        <v>39</v>
      </c>
      <c r="D2" s="15" t="s">
        <v>40</v>
      </c>
      <c r="E2" s="15" t="s">
        <v>41</v>
      </c>
      <c r="F2" s="15" t="s">
        <v>42</v>
      </c>
      <c r="G2" s="15" t="s">
        <v>43</v>
      </c>
      <c r="H2" s="15" t="s">
        <v>44</v>
      </c>
      <c r="I2" s="15" t="s">
        <v>45</v>
      </c>
      <c r="J2" s="15" t="s">
        <v>46</v>
      </c>
      <c r="K2" s="15" t="s">
        <v>47</v>
      </c>
      <c r="L2" s="14" t="s">
        <v>48</v>
      </c>
      <c r="M2" s="15" t="s">
        <v>49</v>
      </c>
      <c r="N2" s="15" t="s">
        <v>50</v>
      </c>
      <c r="O2" s="15" t="s">
        <v>51</v>
      </c>
      <c r="P2" s="15" t="s">
        <v>52</v>
      </c>
      <c r="Q2" s="15" t="s">
        <v>53</v>
      </c>
    </row>
    <row r="3" spans="1:21" ht="18" customHeight="1">
      <c r="A3" s="16" t="s">
        <v>54</v>
      </c>
      <c r="B3" s="16" t="s">
        <v>55</v>
      </c>
      <c r="C3" s="17">
        <v>12.918006952699301</v>
      </c>
      <c r="D3" s="17">
        <v>3.0863289500481828E-2</v>
      </c>
      <c r="E3" s="17">
        <v>0.84438040138260684</v>
      </c>
      <c r="F3" s="17">
        <v>0.12056525653353332</v>
      </c>
      <c r="G3" s="17">
        <v>0.3862355482785953</v>
      </c>
      <c r="H3" s="17">
        <v>1.7758444928825547</v>
      </c>
      <c r="I3" s="17">
        <v>1.1097505934370597</v>
      </c>
      <c r="J3" s="17">
        <v>0.15816639428300175</v>
      </c>
      <c r="K3" s="17">
        <v>0.64305267408088163</v>
      </c>
      <c r="L3" s="18">
        <f>SUM(C3:K3)</f>
        <v>17.986865603078012</v>
      </c>
      <c r="M3" s="17">
        <v>5.6963761980741312</v>
      </c>
      <c r="N3" s="17">
        <v>126.21413994776503</v>
      </c>
      <c r="O3" s="17">
        <v>0.30930153748864658</v>
      </c>
      <c r="P3" s="17">
        <v>0.72934542047212525</v>
      </c>
      <c r="Q3" s="17">
        <v>0.68417339535929544</v>
      </c>
    </row>
    <row r="4" spans="1:21" ht="18" customHeight="1">
      <c r="A4" s="16" t="s">
        <v>56</v>
      </c>
      <c r="B4" s="16" t="s">
        <v>57</v>
      </c>
      <c r="C4" s="17">
        <v>5.7254981417083055</v>
      </c>
      <c r="D4" s="17">
        <v>5.6129883568953959E-2</v>
      </c>
      <c r="E4" s="17">
        <v>0.41344507884680143</v>
      </c>
      <c r="F4" s="17">
        <v>7.125378028671718E-2</v>
      </c>
      <c r="G4" s="17">
        <v>0.22192199610916225</v>
      </c>
      <c r="H4" s="17">
        <v>0.78860014368688391</v>
      </c>
      <c r="I4" s="17">
        <v>0.5499742741489132</v>
      </c>
      <c r="J4" s="17">
        <v>8.5848309543275589E-2</v>
      </c>
      <c r="K4" s="17">
        <v>0.36069863619743187</v>
      </c>
      <c r="L4" s="18">
        <f t="shared" ref="L4:L13" si="0">SUM(C4:K4)</f>
        <v>8.2733702440964461</v>
      </c>
      <c r="M4" s="17">
        <v>5.9500756944483486</v>
      </c>
      <c r="N4" s="17">
        <v>80.011457944416662</v>
      </c>
      <c r="O4" s="17">
        <v>0.39685888912061834</v>
      </c>
      <c r="P4" s="17">
        <v>0.59801981095013745</v>
      </c>
      <c r="Q4" s="17">
        <v>0.57101281015459526</v>
      </c>
    </row>
    <row r="5" spans="1:21" ht="18" customHeight="1">
      <c r="A5" s="16" t="s">
        <v>58</v>
      </c>
      <c r="B5" s="16" t="s">
        <v>59</v>
      </c>
      <c r="C5" s="17">
        <v>3.2931207108014511</v>
      </c>
      <c r="D5" s="17">
        <v>3.8692889925399615E-3</v>
      </c>
      <c r="E5" s="17">
        <v>0.26351226703881214</v>
      </c>
      <c r="F5" s="17">
        <v>2.0532724712615455E-2</v>
      </c>
      <c r="G5" s="17">
        <v>5.0735192136867856E-2</v>
      </c>
      <c r="H5" s="17">
        <v>0.59100219234524809</v>
      </c>
      <c r="I5" s="17">
        <v>0.3431450911811576</v>
      </c>
      <c r="J5" s="17">
        <v>2.4738649394938528E-2</v>
      </c>
      <c r="K5" s="17">
        <v>8.6120139130653223E-2</v>
      </c>
      <c r="L5" s="18">
        <f t="shared" si="0"/>
        <v>4.6767762557342838</v>
      </c>
      <c r="M5" s="17">
        <v>1.3429307900417318</v>
      </c>
      <c r="N5" s="17">
        <v>24.4363441207982</v>
      </c>
      <c r="O5" s="17">
        <v>5.910138774899832E-2</v>
      </c>
      <c r="P5" s="17">
        <v>0.13041520565486703</v>
      </c>
      <c r="Q5" s="17">
        <v>0.12190428955382029</v>
      </c>
    </row>
    <row r="6" spans="1:21" ht="18" customHeight="1">
      <c r="A6" s="16" t="s">
        <v>60</v>
      </c>
      <c r="B6" s="16" t="s">
        <v>61</v>
      </c>
      <c r="C6" s="17">
        <v>9.4735878325929779</v>
      </c>
      <c r="D6" s="17">
        <v>9.0281538035270281E-2</v>
      </c>
      <c r="E6" s="17">
        <v>0.60827679127182344</v>
      </c>
      <c r="F6" s="17">
        <v>0.11523739770651029</v>
      </c>
      <c r="G6" s="17">
        <v>0.41330057359870825</v>
      </c>
      <c r="H6" s="17">
        <v>1.1373460432444944</v>
      </c>
      <c r="I6" s="17">
        <v>0.7551783529879682</v>
      </c>
      <c r="J6" s="17">
        <v>0.17098190750673128</v>
      </c>
      <c r="K6" s="17">
        <v>0.74033448113156175</v>
      </c>
      <c r="L6" s="18">
        <f t="shared" si="0"/>
        <v>13.504524918076045</v>
      </c>
      <c r="M6" s="17">
        <v>8.6960772038205842</v>
      </c>
      <c r="N6" s="17">
        <v>143.55069910610592</v>
      </c>
      <c r="O6" s="17">
        <v>0.54191142232549394</v>
      </c>
      <c r="P6" s="17">
        <v>0.92832976409749979</v>
      </c>
      <c r="Q6" s="17">
        <v>0.88220180008510185</v>
      </c>
    </row>
    <row r="7" spans="1:21" ht="18" customHeight="1">
      <c r="A7" s="16" t="s">
        <v>62</v>
      </c>
      <c r="B7" s="16" t="s">
        <v>63</v>
      </c>
      <c r="C7" s="17">
        <v>14.05827808374322</v>
      </c>
      <c r="D7" s="17">
        <v>0.16092685860842801</v>
      </c>
      <c r="E7" s="17">
        <v>0.77390518835794309</v>
      </c>
      <c r="F7" s="17">
        <v>0.21500991831674751</v>
      </c>
      <c r="G7" s="17">
        <v>0.90984607489477676</v>
      </c>
      <c r="H7" s="17">
        <v>1.1790866972465519</v>
      </c>
      <c r="I7" s="17">
        <v>0.84043122174651896</v>
      </c>
      <c r="J7" s="17">
        <v>0.36394688432434869</v>
      </c>
      <c r="K7" s="17">
        <v>1.6177055798990145</v>
      </c>
      <c r="L7" s="18">
        <f t="shared" si="0"/>
        <v>20.119136507137551</v>
      </c>
      <c r="M7" s="17">
        <v>16.468752129076559</v>
      </c>
      <c r="N7" s="17">
        <v>284.37522294095527</v>
      </c>
      <c r="O7" s="17">
        <v>1.1239322396785514</v>
      </c>
      <c r="P7" s="17">
        <v>1.8888669745541535</v>
      </c>
      <c r="Q7" s="17">
        <v>1.7980932872804618</v>
      </c>
    </row>
    <row r="8" spans="1:21" ht="18" customHeight="1">
      <c r="A8" s="16" t="s">
        <v>64</v>
      </c>
      <c r="B8" s="16" t="s">
        <v>65</v>
      </c>
      <c r="C8" s="17">
        <v>2.1486272504663675</v>
      </c>
      <c r="D8" s="17">
        <v>2.5857280821384707E-3</v>
      </c>
      <c r="E8" s="17">
        <v>0.16540986566971039</v>
      </c>
      <c r="F8" s="17">
        <v>1.2526939782651642E-2</v>
      </c>
      <c r="G8" s="17">
        <v>3.2599011029298082E-2</v>
      </c>
      <c r="H8" s="17">
        <v>0.37156951224119972</v>
      </c>
      <c r="I8" s="17">
        <v>0.2118455176895746</v>
      </c>
      <c r="J8" s="17">
        <v>1.9995160202849822E-2</v>
      </c>
      <c r="K8" s="17">
        <v>7.9098410952993178E-2</v>
      </c>
      <c r="L8" s="18">
        <f t="shared" si="0"/>
        <v>3.0442573961167834</v>
      </c>
      <c r="M8" s="17">
        <v>1.1176039609815893</v>
      </c>
      <c r="N8" s="17">
        <v>18.737277388044024</v>
      </c>
      <c r="O8" s="17">
        <v>6.0370963091719222E-2</v>
      </c>
      <c r="P8" s="17">
        <v>0.11434514862120247</v>
      </c>
      <c r="Q8" s="17">
        <v>0.10759018930355345</v>
      </c>
    </row>
    <row r="9" spans="1:21" ht="18" customHeight="1">
      <c r="A9" s="16" t="s">
        <v>66</v>
      </c>
      <c r="B9" s="16" t="s">
        <v>67</v>
      </c>
      <c r="C9" s="17">
        <v>7.4352916830950742</v>
      </c>
      <c r="D9" s="17">
        <v>6.4820496338941658E-2</v>
      </c>
      <c r="E9" s="17">
        <v>0.42970687296897025</v>
      </c>
      <c r="F9" s="17">
        <v>0.10876848008859963</v>
      </c>
      <c r="G9" s="17">
        <v>0.45768591664449759</v>
      </c>
      <c r="H9" s="17">
        <v>0.6970983884589117</v>
      </c>
      <c r="I9" s="17">
        <v>0.50323166638367667</v>
      </c>
      <c r="J9" s="17">
        <v>0.16286950067758643</v>
      </c>
      <c r="K9" s="17">
        <v>0.69025747713737273</v>
      </c>
      <c r="L9" s="18">
        <f t="shared" si="0"/>
        <v>10.549730481793631</v>
      </c>
      <c r="M9" s="17">
        <v>7.0814848831085184</v>
      </c>
      <c r="N9" s="17">
        <v>127.567579648647</v>
      </c>
      <c r="O9" s="17">
        <v>0.48445296704373442</v>
      </c>
      <c r="P9" s="17">
        <v>0.84250117647816303</v>
      </c>
      <c r="Q9" s="17">
        <v>0.80089246267908631</v>
      </c>
    </row>
    <row r="10" spans="1:21" ht="18" customHeight="1">
      <c r="A10" s="16" t="s">
        <v>68</v>
      </c>
      <c r="B10" s="16" t="s">
        <v>69</v>
      </c>
      <c r="C10" s="17">
        <v>10.426298453892112</v>
      </c>
      <c r="D10" s="17">
        <v>4.60924460223575E-2</v>
      </c>
      <c r="E10" s="17">
        <v>0.64479522732405037</v>
      </c>
      <c r="F10" s="17">
        <v>0.11279682323474791</v>
      </c>
      <c r="G10" s="17">
        <v>0.40334767847912928</v>
      </c>
      <c r="H10" s="17">
        <v>1.2712892435577026</v>
      </c>
      <c r="I10" s="17">
        <v>0.85083170386531715</v>
      </c>
      <c r="J10" s="17">
        <v>0.14532280814644835</v>
      </c>
      <c r="K10" s="17">
        <v>0.58710705443613398</v>
      </c>
      <c r="L10" s="18">
        <f t="shared" si="0"/>
        <v>14.487881438957997</v>
      </c>
      <c r="M10" s="17">
        <v>6.7662044590249142</v>
      </c>
      <c r="N10" s="17">
        <v>117.91166282265071</v>
      </c>
      <c r="O10" s="17">
        <v>0.44646208485560368</v>
      </c>
      <c r="P10" s="17">
        <v>0.82557705927631864</v>
      </c>
      <c r="Q10" s="17">
        <v>0.78168752722274915</v>
      </c>
    </row>
    <row r="11" spans="1:21" ht="18" customHeight="1">
      <c r="A11" s="16" t="s">
        <v>70</v>
      </c>
      <c r="B11" s="16" t="s">
        <v>71</v>
      </c>
      <c r="C11" s="17">
        <v>4.5415544152406753</v>
      </c>
      <c r="D11" s="17">
        <v>4.1902768808388495E-2</v>
      </c>
      <c r="E11" s="17">
        <v>0.3701721109990338</v>
      </c>
      <c r="F11" s="17">
        <v>7.8465750864419079E-2</v>
      </c>
      <c r="G11" s="17">
        <v>0.23368918778590839</v>
      </c>
      <c r="H11" s="17">
        <v>0.645487756204985</v>
      </c>
      <c r="I11" s="17">
        <v>0.45796468195133155</v>
      </c>
      <c r="J11" s="17">
        <v>8.568134830857016E-2</v>
      </c>
      <c r="K11" s="17">
        <v>0.36912327106140647</v>
      </c>
      <c r="L11" s="18">
        <f t="shared" si="0"/>
        <v>6.8240412912247193</v>
      </c>
      <c r="M11" s="17">
        <v>7.1513276401203747</v>
      </c>
      <c r="N11" s="17">
        <v>75.305144675028259</v>
      </c>
      <c r="O11" s="17">
        <v>0.56666573318328151</v>
      </c>
      <c r="P11" s="17">
        <v>0.7424398653036044</v>
      </c>
      <c r="Q11" s="17">
        <v>0.71238040946622183</v>
      </c>
    </row>
    <row r="12" spans="1:21" s="22" customFormat="1" ht="18" customHeight="1">
      <c r="A12" s="19" t="s">
        <v>72</v>
      </c>
      <c r="B12" s="19" t="s">
        <v>73</v>
      </c>
      <c r="C12" s="20">
        <v>10.026023244315793</v>
      </c>
      <c r="D12" s="20">
        <v>8.8258873196085427E-2</v>
      </c>
      <c r="E12" s="20">
        <v>0.58964192574226115</v>
      </c>
      <c r="F12" s="20">
        <v>0.12230584541944417</v>
      </c>
      <c r="G12" s="20">
        <v>0.42178733598986562</v>
      </c>
      <c r="H12" s="20">
        <v>1.089096948556342</v>
      </c>
      <c r="I12" s="20">
        <v>0.81017766133087987</v>
      </c>
      <c r="J12" s="20">
        <v>0.15942919496762326</v>
      </c>
      <c r="K12" s="20">
        <v>0.67854360199662689</v>
      </c>
      <c r="L12" s="21">
        <f t="shared" si="0"/>
        <v>13.985264631514921</v>
      </c>
      <c r="M12" s="20">
        <v>10.454068236116514</v>
      </c>
      <c r="N12" s="20">
        <v>135.80578399206007</v>
      </c>
      <c r="O12" s="20">
        <v>0.75470752564748944</v>
      </c>
      <c r="P12" s="20">
        <v>1.1650854293908306</v>
      </c>
      <c r="Q12" s="20">
        <v>1.1118607708671155</v>
      </c>
    </row>
    <row r="13" spans="1:21" ht="25.9" customHeight="1">
      <c r="A13" s="13" t="s">
        <v>74</v>
      </c>
      <c r="C13" s="23">
        <f t="shared" ref="C13:K13" si="1">SUM(C3:C12)</f>
        <v>80.046286768555277</v>
      </c>
      <c r="D13" s="23">
        <f t="shared" si="1"/>
        <v>0.58573117115358553</v>
      </c>
      <c r="E13" s="23">
        <f t="shared" si="1"/>
        <v>5.1032457296020128</v>
      </c>
      <c r="F13" s="23">
        <f t="shared" si="1"/>
        <v>0.9774629169459863</v>
      </c>
      <c r="G13" s="23">
        <f t="shared" si="1"/>
        <v>3.5311485149468096</v>
      </c>
      <c r="H13" s="23">
        <f t="shared" si="1"/>
        <v>9.5464214184248739</v>
      </c>
      <c r="I13" s="23">
        <f t="shared" si="1"/>
        <v>6.4325307647223982</v>
      </c>
      <c r="J13" s="23">
        <f t="shared" si="1"/>
        <v>1.3769801573553737</v>
      </c>
      <c r="K13" s="23">
        <f t="shared" si="1"/>
        <v>5.8520413260240769</v>
      </c>
      <c r="L13" s="18">
        <f t="shared" si="0"/>
        <v>113.45184876773038</v>
      </c>
      <c r="M13" s="24">
        <f>SUM(M3:M12)</f>
        <v>70.724901194813256</v>
      </c>
      <c r="N13" s="24">
        <f>SUM(N3:N12)</f>
        <v>1133.9153125864711</v>
      </c>
      <c r="O13" s="24">
        <f>SUM(O3:O12)</f>
        <v>4.7437647501841367</v>
      </c>
      <c r="P13" s="24">
        <f>SUM(P3:P12)</f>
        <v>7.9649258547989019</v>
      </c>
      <c r="Q13" s="24">
        <f>SUM(Q3:Q12)</f>
        <v>7.5717969419720017</v>
      </c>
    </row>
    <row r="14" spans="1:21" ht="13.15" customHeight="1">
      <c r="A14" s="13"/>
      <c r="C14" s="23"/>
      <c r="D14" s="23"/>
      <c r="E14" s="23"/>
      <c r="F14" s="23"/>
      <c r="G14" s="23"/>
      <c r="H14" s="23"/>
      <c r="I14" s="23"/>
      <c r="J14" s="23"/>
      <c r="K14" s="23"/>
      <c r="L14" s="18"/>
      <c r="M14" s="24"/>
      <c r="N14" s="24"/>
      <c r="O14" s="24"/>
      <c r="P14" s="24"/>
      <c r="Q14" s="24"/>
    </row>
    <row r="15" spans="1:21" ht="24" customHeight="1">
      <c r="A15" s="14" t="s">
        <v>37</v>
      </c>
    </row>
    <row r="16" spans="1:21" ht="18.600000000000001" customHeight="1">
      <c r="A16" s="16" t="s">
        <v>75</v>
      </c>
      <c r="B16" s="16" t="s">
        <v>76</v>
      </c>
      <c r="C16" s="17">
        <v>3.8562129882828193</v>
      </c>
      <c r="D16" s="17">
        <v>2.7851104478444241E-2</v>
      </c>
      <c r="E16" s="17">
        <v>0.27885707439450924</v>
      </c>
      <c r="F16" s="17">
        <v>6.1936212349458099E-2</v>
      </c>
      <c r="G16" s="17">
        <v>0.21593655457131361</v>
      </c>
      <c r="H16" s="17">
        <v>0.30848889918138234</v>
      </c>
      <c r="I16" s="17">
        <v>0.29642336952388149</v>
      </c>
      <c r="J16" s="17">
        <v>4.1169319686992674E-2</v>
      </c>
      <c r="K16" s="17">
        <v>0.14917877126258069</v>
      </c>
      <c r="L16" s="18">
        <f>SUM(C16:K16)</f>
        <v>5.2360542937313816</v>
      </c>
      <c r="M16" s="17">
        <v>1.8678338768798532</v>
      </c>
      <c r="N16" s="17">
        <v>32.453445568233256</v>
      </c>
      <c r="O16" s="17">
        <v>0.1268853466782873</v>
      </c>
      <c r="P16" s="17">
        <v>0.27635653306951569</v>
      </c>
      <c r="Q16" s="17">
        <v>0.26097114728396703</v>
      </c>
    </row>
    <row r="17" spans="1:17">
      <c r="A17" s="16" t="s">
        <v>77</v>
      </c>
      <c r="B17" s="16" t="s">
        <v>78</v>
      </c>
      <c r="C17" s="17">
        <v>2.1816746898662416</v>
      </c>
      <c r="D17" s="17">
        <v>1.5604589726303669E-2</v>
      </c>
      <c r="E17" s="17">
        <v>0.26956081432677564</v>
      </c>
      <c r="F17" s="17">
        <v>1.8811997238499804E-2</v>
      </c>
      <c r="G17" s="17">
        <v>5.6546051532198945E-2</v>
      </c>
      <c r="H17" s="17">
        <v>0.31693328830612211</v>
      </c>
      <c r="I17" s="17">
        <v>0.31257359538898211</v>
      </c>
      <c r="J17" s="17">
        <v>1.8692766232538623E-2</v>
      </c>
      <c r="K17" s="17">
        <v>7.8141092685697439E-2</v>
      </c>
      <c r="L17" s="18">
        <f>SUM(C17:K17)</f>
        <v>3.2685388853033595</v>
      </c>
      <c r="M17" s="17">
        <v>1.453137218855507</v>
      </c>
      <c r="N17" s="17">
        <v>18.868555838632513</v>
      </c>
      <c r="O17" s="17">
        <v>9.127491648809373E-2</v>
      </c>
      <c r="P17" s="17">
        <v>0.16068404153475835</v>
      </c>
      <c r="Q17" s="17">
        <v>0.15267547860861541</v>
      </c>
    </row>
    <row r="18" spans="1:17">
      <c r="A18" s="16" t="s">
        <v>79</v>
      </c>
      <c r="B18" s="16" t="s">
        <v>80</v>
      </c>
      <c r="C18" s="17">
        <v>4.3730042050351576</v>
      </c>
      <c r="D18" s="17">
        <v>5.0631343997760585E-2</v>
      </c>
      <c r="E18" s="17">
        <v>0.31099766981736227</v>
      </c>
      <c r="F18" s="17">
        <v>7.1711203661939088E-2</v>
      </c>
      <c r="G18" s="17">
        <v>0.24811259355162246</v>
      </c>
      <c r="H18" s="17">
        <v>0.37492299028423909</v>
      </c>
      <c r="I18" s="17">
        <v>0.28430405577751711</v>
      </c>
      <c r="J18" s="17">
        <v>7.7870326454190272E-2</v>
      </c>
      <c r="K18" s="17">
        <v>0.35840707848475839</v>
      </c>
      <c r="L18" s="18">
        <f>SUM(C18:K18)</f>
        <v>6.1499614670645482</v>
      </c>
      <c r="M18" s="17">
        <v>4.1347262755629162</v>
      </c>
      <c r="N18" s="17">
        <v>67.764809650332069</v>
      </c>
      <c r="O18" s="17">
        <v>0.26664162964244725</v>
      </c>
      <c r="P18" s="17">
        <v>0.46114571773081087</v>
      </c>
      <c r="Q18" s="17">
        <v>0.43859590283966532</v>
      </c>
    </row>
    <row r="19" spans="1:17">
      <c r="A19" s="16" t="s">
        <v>81</v>
      </c>
      <c r="B19" s="16" t="s">
        <v>82</v>
      </c>
      <c r="C19" s="17">
        <v>2.0194785450311774</v>
      </c>
      <c r="D19" s="17">
        <v>1.1249500956939251E-2</v>
      </c>
      <c r="E19" s="17">
        <v>0.14516142717942698</v>
      </c>
      <c r="F19" s="17">
        <v>2.2880107955463583E-2</v>
      </c>
      <c r="G19" s="17">
        <v>7.0487520442976515E-2</v>
      </c>
      <c r="H19" s="17">
        <v>0.20736979045091994</v>
      </c>
      <c r="I19" s="17">
        <v>0.15528034407797667</v>
      </c>
      <c r="J19" s="17">
        <v>2.6491417553767143E-2</v>
      </c>
      <c r="K19" s="17">
        <v>0.12463419685141387</v>
      </c>
      <c r="L19" s="18">
        <f>SUM(C19:K19)</f>
        <v>2.783032850500061</v>
      </c>
      <c r="M19" s="17">
        <v>1.6746222964245487</v>
      </c>
      <c r="N19" s="17">
        <v>24.230847921830307</v>
      </c>
      <c r="O19" s="17">
        <v>0.11953697448219305</v>
      </c>
      <c r="P19" s="17">
        <v>0.19740219896147262</v>
      </c>
      <c r="Q19" s="17">
        <v>0.18787440718409656</v>
      </c>
    </row>
    <row r="20" spans="1:17" ht="22.15" customHeight="1">
      <c r="A20" s="13" t="s">
        <v>74</v>
      </c>
      <c r="C20" s="23">
        <f>SUM(C16:C19)</f>
        <v>12.430370428215396</v>
      </c>
      <c r="D20" s="23">
        <f t="shared" ref="D20:K20" si="2">SUM(D16:D19)</f>
        <v>0.10533653915944774</v>
      </c>
      <c r="E20" s="23">
        <f t="shared" si="2"/>
        <v>1.0045769857180742</v>
      </c>
      <c r="F20" s="23">
        <f t="shared" si="2"/>
        <v>0.17533952120536056</v>
      </c>
      <c r="G20" s="23">
        <f t="shared" si="2"/>
        <v>0.59108272009811147</v>
      </c>
      <c r="H20" s="23">
        <f t="shared" si="2"/>
        <v>1.2077149682226636</v>
      </c>
      <c r="I20" s="23">
        <f t="shared" si="2"/>
        <v>1.0485813647683573</v>
      </c>
      <c r="J20" s="23">
        <f t="shared" si="2"/>
        <v>0.16422382992748871</v>
      </c>
      <c r="K20" s="23">
        <f t="shared" si="2"/>
        <v>0.71036113928445033</v>
      </c>
      <c r="L20" s="18">
        <f>SUM(C20:K20)</f>
        <v>17.437587496599352</v>
      </c>
      <c r="M20" s="23">
        <f>SUM(M16:M19)</f>
        <v>9.1303196677228247</v>
      </c>
      <c r="N20" s="23">
        <f>SUM(N16:N19)</f>
        <v>143.31765897902815</v>
      </c>
      <c r="O20" s="23">
        <f>SUM(O16:O19)</f>
        <v>0.60433886729102138</v>
      </c>
      <c r="P20" s="23">
        <f>SUM(P16:P19)</f>
        <v>1.0955884912965577</v>
      </c>
      <c r="Q20" s="23">
        <f>SUM(Q16:Q19)</f>
        <v>1.0401169359163442</v>
      </c>
    </row>
    <row r="22" spans="1:17">
      <c r="A22" s="13" t="s">
        <v>83</v>
      </c>
      <c r="C22" s="23">
        <f>SUM(C13,C20)</f>
        <v>92.476657196770674</v>
      </c>
      <c r="D22" s="23">
        <f t="shared" ref="D22:Q22" si="3">SUM(D13,D20)</f>
        <v>0.69106771031303327</v>
      </c>
      <c r="E22" s="23">
        <f t="shared" si="3"/>
        <v>6.1078227153200872</v>
      </c>
      <c r="F22" s="23">
        <f t="shared" si="3"/>
        <v>1.1528024381513469</v>
      </c>
      <c r="G22" s="23">
        <f t="shared" si="3"/>
        <v>4.1222312350449215</v>
      </c>
      <c r="H22" s="23">
        <f t="shared" si="3"/>
        <v>10.754136386647538</v>
      </c>
      <c r="I22" s="23">
        <f t="shared" si="3"/>
        <v>7.4811121294907554</v>
      </c>
      <c r="J22" s="23">
        <f t="shared" si="3"/>
        <v>1.5412039872828625</v>
      </c>
      <c r="K22" s="23">
        <f t="shared" si="3"/>
        <v>6.5624024653085273</v>
      </c>
      <c r="L22" s="24">
        <f t="shared" si="3"/>
        <v>130.88943626432973</v>
      </c>
      <c r="M22" s="24">
        <f t="shared" si="3"/>
        <v>79.855220862536086</v>
      </c>
      <c r="N22" s="24">
        <f t="shared" si="3"/>
        <v>1277.2329715654994</v>
      </c>
      <c r="O22" s="24">
        <f t="shared" si="3"/>
        <v>5.3481036174751582</v>
      </c>
      <c r="P22" s="24">
        <f t="shared" si="3"/>
        <v>9.0605143460954594</v>
      </c>
      <c r="Q22" s="24">
        <f t="shared" si="3"/>
        <v>8.6119138778883464</v>
      </c>
    </row>
    <row r="24" spans="1:17">
      <c r="A24" s="25" t="s">
        <v>84</v>
      </c>
    </row>
    <row r="30" spans="1:17">
      <c r="J30" s="2" t="s">
        <v>85</v>
      </c>
    </row>
  </sheetData>
  <printOptions gridLines="1" gridLinesSet="0"/>
  <pageMargins left="0.75" right="0.5" top="0.5" bottom="0.5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8"/>
  <sheetViews>
    <sheetView tabSelected="1" topLeftCell="B1" workbookViewId="0">
      <selection activeCell="B1" sqref="B1"/>
    </sheetView>
  </sheetViews>
  <sheetFormatPr defaultRowHeight="12.75"/>
  <cols>
    <col min="1" max="1" width="6.42578125" style="5" customWidth="1"/>
    <col min="2" max="2" width="9" style="5" customWidth="1"/>
    <col min="3" max="3" width="7.7109375" style="5" customWidth="1"/>
    <col min="4" max="4" width="9.140625" style="5"/>
    <col min="5" max="5" width="10.42578125" style="5" customWidth="1"/>
    <col min="6" max="6" width="8.7109375" style="5" customWidth="1"/>
    <col min="7" max="7" width="10" style="5" customWidth="1"/>
    <col min="8" max="8" width="8.7109375" style="5" customWidth="1"/>
    <col min="9" max="9" width="8.42578125" style="5" customWidth="1"/>
    <col min="10" max="10" width="9.42578125" style="5" customWidth="1"/>
    <col min="11" max="12" width="8.5703125" style="5" customWidth="1"/>
    <col min="13" max="13" width="8.85546875" style="5" customWidth="1"/>
    <col min="14" max="14" width="8.140625" style="5" customWidth="1"/>
    <col min="15" max="15" width="1.85546875" style="5" customWidth="1"/>
    <col min="16" max="16" width="9" style="5" customWidth="1"/>
    <col min="17" max="16384" width="9.140625" style="5"/>
  </cols>
  <sheetData>
    <row r="1" spans="1:20" ht="24" customHeight="1">
      <c r="D1" s="3" t="s">
        <v>86</v>
      </c>
    </row>
    <row r="2" spans="1:20" s="30" customFormat="1" ht="74.25" customHeight="1">
      <c r="A2" s="26" t="s">
        <v>87</v>
      </c>
      <c r="B2" s="26" t="s">
        <v>38</v>
      </c>
      <c r="C2" s="27" t="s">
        <v>31</v>
      </c>
      <c r="D2" s="28" t="s">
        <v>88</v>
      </c>
      <c r="E2" s="29" t="s">
        <v>49</v>
      </c>
      <c r="F2" s="26" t="s">
        <v>89</v>
      </c>
      <c r="G2" s="29" t="s">
        <v>50</v>
      </c>
      <c r="H2" s="26" t="s">
        <v>90</v>
      </c>
      <c r="I2" s="29" t="s">
        <v>51</v>
      </c>
      <c r="J2" s="26" t="s">
        <v>91</v>
      </c>
      <c r="K2" s="29" t="s">
        <v>52</v>
      </c>
      <c r="L2" s="26" t="s">
        <v>92</v>
      </c>
      <c r="M2" s="29" t="s">
        <v>53</v>
      </c>
      <c r="N2" s="26" t="s">
        <v>93</v>
      </c>
    </row>
    <row r="3" spans="1:20">
      <c r="A3" s="31" t="s">
        <v>54</v>
      </c>
      <c r="B3" s="31" t="s">
        <v>10</v>
      </c>
      <c r="C3" s="32">
        <v>18</v>
      </c>
      <c r="D3" s="32">
        <f>SUM(C3*0.8144)</f>
        <v>14.6592</v>
      </c>
      <c r="E3" s="33">
        <v>5.6963761980741312</v>
      </c>
      <c r="F3" s="32">
        <f>SUM(E3*0.9813)</f>
        <v>5.5898539631701443</v>
      </c>
      <c r="G3" s="33">
        <v>126.21413994776503</v>
      </c>
      <c r="H3" s="32">
        <f>SUM(G3*0.927)</f>
        <v>117.0005077315782</v>
      </c>
      <c r="I3" s="33">
        <v>0.30930153748864658</v>
      </c>
      <c r="J3" s="32">
        <f>SUM(I3*1.035)</f>
        <v>0.32012709130074918</v>
      </c>
      <c r="K3" s="33">
        <v>0.72934542047212525</v>
      </c>
      <c r="L3" s="32">
        <f>SUM(K3*0.9552)</f>
        <v>0.69667074563497411</v>
      </c>
      <c r="M3" s="33">
        <v>0.68417339535929544</v>
      </c>
      <c r="N3" s="32">
        <f>SUM(M3*0.9559)</f>
        <v>0.65400134862395054</v>
      </c>
    </row>
    <row r="4" spans="1:20">
      <c r="A4" s="31" t="s">
        <v>75</v>
      </c>
      <c r="B4" s="31" t="s">
        <v>94</v>
      </c>
      <c r="C4" s="11">
        <v>5.2</v>
      </c>
      <c r="D4" s="32">
        <f t="shared" ref="D4:D17" si="0">SUM(C4*0.8144)</f>
        <v>4.2348800000000004</v>
      </c>
      <c r="E4" s="33">
        <v>1.8678338768798532</v>
      </c>
      <c r="F4" s="32">
        <f t="shared" ref="F4:F17" si="1">SUM(E4*0.9813)</f>
        <v>1.8329053833822</v>
      </c>
      <c r="G4" s="33">
        <v>32.453445568233256</v>
      </c>
      <c r="H4" s="32">
        <f t="shared" ref="H4:H17" si="2">SUM(G4*0.927)</f>
        <v>30.084344041752232</v>
      </c>
      <c r="I4" s="33">
        <v>0.1268853466782873</v>
      </c>
      <c r="J4" s="32">
        <f t="shared" ref="J4:J17" si="3">SUM(I4*1.035)</f>
        <v>0.13132633381202735</v>
      </c>
      <c r="K4" s="33">
        <v>0.27635653306951569</v>
      </c>
      <c r="L4" s="32">
        <f t="shared" ref="L4:L17" si="4">SUM(K4*0.9552)</f>
        <v>0.26397576038800141</v>
      </c>
      <c r="M4" s="33">
        <v>0.26097114728396703</v>
      </c>
      <c r="N4" s="32">
        <f t="shared" ref="N4:N17" si="5">SUM(M4*0.9559)</f>
        <v>0.24946231968874408</v>
      </c>
      <c r="S4" s="31"/>
      <c r="T4" s="31"/>
    </row>
    <row r="5" spans="1:20">
      <c r="A5" s="31" t="s">
        <v>56</v>
      </c>
      <c r="B5" s="31" t="s">
        <v>95</v>
      </c>
      <c r="C5" s="32">
        <v>8.3000000000000007</v>
      </c>
      <c r="D5" s="32">
        <f t="shared" si="0"/>
        <v>6.7595200000000011</v>
      </c>
      <c r="E5" s="33">
        <v>5.9500756944483486</v>
      </c>
      <c r="F5" s="32">
        <f t="shared" si="1"/>
        <v>5.838809278962164</v>
      </c>
      <c r="G5" s="33">
        <v>80.011457944416662</v>
      </c>
      <c r="H5" s="32">
        <f t="shared" si="2"/>
        <v>74.170621514474249</v>
      </c>
      <c r="I5" s="33">
        <v>0.39685888912061834</v>
      </c>
      <c r="J5" s="32">
        <f t="shared" si="3"/>
        <v>0.41074895023983993</v>
      </c>
      <c r="K5" s="33">
        <v>0.59801981095013745</v>
      </c>
      <c r="L5" s="32">
        <f t="shared" si="4"/>
        <v>0.57122852341957131</v>
      </c>
      <c r="M5" s="33">
        <v>0.57101281015459526</v>
      </c>
      <c r="N5" s="32">
        <f t="shared" si="5"/>
        <v>0.54583114522677756</v>
      </c>
    </row>
    <row r="6" spans="1:20">
      <c r="A6" s="31" t="s">
        <v>58</v>
      </c>
      <c r="B6" s="31" t="s">
        <v>15</v>
      </c>
      <c r="C6" s="32">
        <v>4.7</v>
      </c>
      <c r="D6" s="32">
        <f t="shared" si="0"/>
        <v>3.8276800000000004</v>
      </c>
      <c r="E6" s="33">
        <v>1.3429307900417318</v>
      </c>
      <c r="F6" s="32">
        <f t="shared" si="1"/>
        <v>1.3178179842679514</v>
      </c>
      <c r="G6" s="33">
        <v>24.4363441207982</v>
      </c>
      <c r="H6" s="32">
        <f t="shared" si="2"/>
        <v>22.652490999979932</v>
      </c>
      <c r="I6" s="33">
        <v>5.910138774899832E-2</v>
      </c>
      <c r="J6" s="32">
        <f t="shared" si="3"/>
        <v>6.116993632021326E-2</v>
      </c>
      <c r="K6" s="33">
        <v>0.13041520565486703</v>
      </c>
      <c r="L6" s="32">
        <f t="shared" si="4"/>
        <v>0.124572604441529</v>
      </c>
      <c r="M6" s="33">
        <v>0.12190428955382029</v>
      </c>
      <c r="N6" s="32">
        <f t="shared" si="5"/>
        <v>0.11652831038449682</v>
      </c>
    </row>
    <row r="7" spans="1:20">
      <c r="A7" s="31" t="s">
        <v>60</v>
      </c>
      <c r="B7" s="31" t="s">
        <v>16</v>
      </c>
      <c r="C7" s="32">
        <v>13.5</v>
      </c>
      <c r="D7" s="32">
        <f t="shared" si="0"/>
        <v>10.994400000000001</v>
      </c>
      <c r="E7" s="33">
        <v>8.6960772038205842</v>
      </c>
      <c r="F7" s="32">
        <f t="shared" si="1"/>
        <v>8.5334605601091393</v>
      </c>
      <c r="G7" s="33">
        <v>143.55069910610592</v>
      </c>
      <c r="H7" s="32">
        <f t="shared" si="2"/>
        <v>133.0714980713602</v>
      </c>
      <c r="I7" s="33">
        <v>0.54191142232549394</v>
      </c>
      <c r="J7" s="32">
        <f t="shared" si="3"/>
        <v>0.56087832210688615</v>
      </c>
      <c r="K7" s="33">
        <v>0.92832976409749979</v>
      </c>
      <c r="L7" s="32">
        <f t="shared" si="4"/>
        <v>0.8867405906659318</v>
      </c>
      <c r="M7" s="33">
        <v>0.88220180008510185</v>
      </c>
      <c r="N7" s="32">
        <f t="shared" si="5"/>
        <v>0.84329670070134888</v>
      </c>
    </row>
    <row r="8" spans="1:20">
      <c r="A8" s="31" t="s">
        <v>77</v>
      </c>
      <c r="B8" s="31" t="s">
        <v>96</v>
      </c>
      <c r="C8" s="11">
        <v>3.3</v>
      </c>
      <c r="D8" s="32">
        <f t="shared" si="0"/>
        <v>2.6875199999999997</v>
      </c>
      <c r="E8" s="33">
        <v>1.453137218855507</v>
      </c>
      <c r="F8" s="32">
        <f t="shared" si="1"/>
        <v>1.4259635528629089</v>
      </c>
      <c r="G8" s="33">
        <v>18.868555838632513</v>
      </c>
      <c r="H8" s="32">
        <f t="shared" si="2"/>
        <v>17.491151262412341</v>
      </c>
      <c r="I8" s="33">
        <v>9.127491648809373E-2</v>
      </c>
      <c r="J8" s="32">
        <f t="shared" si="3"/>
        <v>9.4469538565177008E-2</v>
      </c>
      <c r="K8" s="33">
        <v>0.16068404153475835</v>
      </c>
      <c r="L8" s="32">
        <f t="shared" si="4"/>
        <v>0.1534853964740012</v>
      </c>
      <c r="M8" s="33">
        <v>0.15267547860861541</v>
      </c>
      <c r="N8" s="32">
        <f t="shared" si="5"/>
        <v>0.14594249000197546</v>
      </c>
      <c r="S8" s="31"/>
      <c r="T8" s="31"/>
    </row>
    <row r="9" spans="1:20">
      <c r="A9" s="31" t="s">
        <v>79</v>
      </c>
      <c r="B9" s="31" t="s">
        <v>18</v>
      </c>
      <c r="C9" s="11">
        <v>6.1</v>
      </c>
      <c r="D9" s="32">
        <f t="shared" si="0"/>
        <v>4.9678399999999998</v>
      </c>
      <c r="E9" s="33">
        <v>4.1347262755629162</v>
      </c>
      <c r="F9" s="32">
        <f t="shared" si="1"/>
        <v>4.0574068942098895</v>
      </c>
      <c r="G9" s="33">
        <v>67.764809650332069</v>
      </c>
      <c r="H9" s="32">
        <f t="shared" si="2"/>
        <v>62.817978545857834</v>
      </c>
      <c r="I9" s="33">
        <v>0.26664162964244725</v>
      </c>
      <c r="J9" s="32">
        <f t="shared" si="3"/>
        <v>0.2759740866799329</v>
      </c>
      <c r="K9" s="33">
        <v>0.46114571773081087</v>
      </c>
      <c r="L9" s="32">
        <f t="shared" si="4"/>
        <v>0.44048638957647057</v>
      </c>
      <c r="M9" s="33">
        <v>0.43859590283966532</v>
      </c>
      <c r="N9" s="32">
        <f t="shared" si="5"/>
        <v>0.41925382352443608</v>
      </c>
      <c r="S9" s="31"/>
      <c r="T9" s="31"/>
    </row>
    <row r="10" spans="1:20">
      <c r="A10" s="31" t="s">
        <v>81</v>
      </c>
      <c r="B10" s="31" t="s">
        <v>19</v>
      </c>
      <c r="C10" s="11">
        <v>2.8</v>
      </c>
      <c r="D10" s="32">
        <f t="shared" si="0"/>
        <v>2.2803199999999997</v>
      </c>
      <c r="E10" s="33">
        <v>1.6746222964245487</v>
      </c>
      <c r="F10" s="32">
        <f t="shared" si="1"/>
        <v>1.6433068594814095</v>
      </c>
      <c r="G10" s="33">
        <v>24.230847921830307</v>
      </c>
      <c r="H10" s="32">
        <f t="shared" si="2"/>
        <v>22.461996023536695</v>
      </c>
      <c r="I10" s="33">
        <v>0.11953697448219305</v>
      </c>
      <c r="J10" s="32">
        <f t="shared" si="3"/>
        <v>0.1237207685890698</v>
      </c>
      <c r="K10" s="33">
        <v>0.19740219896147262</v>
      </c>
      <c r="L10" s="32">
        <f t="shared" si="4"/>
        <v>0.18855858044799867</v>
      </c>
      <c r="M10" s="33">
        <v>0.18787440718409656</v>
      </c>
      <c r="N10" s="32">
        <f t="shared" si="5"/>
        <v>0.17958914582727789</v>
      </c>
      <c r="S10" s="31"/>
      <c r="T10" s="31"/>
    </row>
    <row r="11" spans="1:20">
      <c r="A11" s="31" t="s">
        <v>62</v>
      </c>
      <c r="B11" s="31" t="s">
        <v>20</v>
      </c>
      <c r="C11" s="32">
        <v>20.100000000000001</v>
      </c>
      <c r="D11" s="32">
        <f t="shared" si="0"/>
        <v>16.369440000000001</v>
      </c>
      <c r="E11" s="33">
        <v>16.468752129076559</v>
      </c>
      <c r="F11" s="32">
        <f t="shared" si="1"/>
        <v>16.160786464262827</v>
      </c>
      <c r="G11" s="33">
        <v>284.37522294095527</v>
      </c>
      <c r="H11" s="32">
        <f t="shared" si="2"/>
        <v>263.61583166626554</v>
      </c>
      <c r="I11" s="33">
        <v>1.1239322396785514</v>
      </c>
      <c r="J11" s="32">
        <f t="shared" si="3"/>
        <v>1.1632698680673006</v>
      </c>
      <c r="K11" s="33">
        <v>1.8888669745541535</v>
      </c>
      <c r="L11" s="32">
        <f t="shared" si="4"/>
        <v>1.8042457340941276</v>
      </c>
      <c r="M11" s="33">
        <v>1.7980932872804618</v>
      </c>
      <c r="N11" s="32">
        <f t="shared" si="5"/>
        <v>1.7187973733113935</v>
      </c>
    </row>
    <row r="12" spans="1:20">
      <c r="A12" s="31" t="s">
        <v>64</v>
      </c>
      <c r="B12" s="31" t="s">
        <v>97</v>
      </c>
      <c r="C12" s="32">
        <v>3</v>
      </c>
      <c r="D12" s="32">
        <f t="shared" si="0"/>
        <v>2.4432</v>
      </c>
      <c r="E12" s="33">
        <v>1.1176039609815893</v>
      </c>
      <c r="F12" s="32">
        <f t="shared" si="1"/>
        <v>1.0967047669112335</v>
      </c>
      <c r="G12" s="33">
        <v>18.737277388044024</v>
      </c>
      <c r="H12" s="32">
        <f t="shared" si="2"/>
        <v>17.36945613871681</v>
      </c>
      <c r="I12" s="33">
        <v>6.0370963091719222E-2</v>
      </c>
      <c r="J12" s="32">
        <f t="shared" si="3"/>
        <v>6.2483946799929392E-2</v>
      </c>
      <c r="K12" s="33">
        <v>0.11434514862120247</v>
      </c>
      <c r="L12" s="32">
        <f t="shared" si="4"/>
        <v>0.10922248596297261</v>
      </c>
      <c r="M12" s="33">
        <v>0.10759018930355345</v>
      </c>
      <c r="N12" s="32">
        <f t="shared" si="5"/>
        <v>0.10284546195526674</v>
      </c>
    </row>
    <row r="13" spans="1:20">
      <c r="A13" s="31" t="s">
        <v>66</v>
      </c>
      <c r="B13" s="31" t="s">
        <v>22</v>
      </c>
      <c r="C13" s="32">
        <v>10.5</v>
      </c>
      <c r="D13" s="32">
        <f t="shared" si="0"/>
        <v>8.5511999999999997</v>
      </c>
      <c r="E13" s="33">
        <v>7.0814848831085184</v>
      </c>
      <c r="F13" s="32">
        <f t="shared" si="1"/>
        <v>6.9490611157943887</v>
      </c>
      <c r="G13" s="33">
        <v>127.567579648647</v>
      </c>
      <c r="H13" s="32">
        <f t="shared" si="2"/>
        <v>118.25514633429577</v>
      </c>
      <c r="I13" s="33">
        <v>0.48445296704373442</v>
      </c>
      <c r="J13" s="32">
        <f t="shared" si="3"/>
        <v>0.50140882089026506</v>
      </c>
      <c r="K13" s="33">
        <v>0.84250117647816303</v>
      </c>
      <c r="L13" s="32">
        <f t="shared" si="4"/>
        <v>0.80475712377194142</v>
      </c>
      <c r="M13" s="33">
        <v>0.80089246267908631</v>
      </c>
      <c r="N13" s="32">
        <f t="shared" si="5"/>
        <v>0.76557310507493859</v>
      </c>
    </row>
    <row r="14" spans="1:20">
      <c r="A14" s="31" t="s">
        <v>68</v>
      </c>
      <c r="B14" s="31" t="s">
        <v>23</v>
      </c>
      <c r="C14" s="32">
        <v>14.5</v>
      </c>
      <c r="D14" s="32">
        <f t="shared" si="0"/>
        <v>11.8088</v>
      </c>
      <c r="E14" s="33">
        <v>6.7662044590249142</v>
      </c>
      <c r="F14" s="32">
        <f t="shared" si="1"/>
        <v>6.6396764356411477</v>
      </c>
      <c r="G14" s="33">
        <v>117.91166282265071</v>
      </c>
      <c r="H14" s="32">
        <f t="shared" si="2"/>
        <v>109.30411143659721</v>
      </c>
      <c r="I14" s="33">
        <v>0.44646208485560368</v>
      </c>
      <c r="J14" s="32">
        <f t="shared" si="3"/>
        <v>0.4620882578255498</v>
      </c>
      <c r="K14" s="33">
        <v>0.82557705927631864</v>
      </c>
      <c r="L14" s="32">
        <f t="shared" si="4"/>
        <v>0.78859120702073959</v>
      </c>
      <c r="M14" s="33">
        <v>0.78168752722274915</v>
      </c>
      <c r="N14" s="32">
        <f t="shared" si="5"/>
        <v>0.74721510727222584</v>
      </c>
    </row>
    <row r="15" spans="1:20">
      <c r="A15" s="31" t="s">
        <v>70</v>
      </c>
      <c r="B15" s="31" t="s">
        <v>24</v>
      </c>
      <c r="C15" s="32">
        <v>6.8</v>
      </c>
      <c r="D15" s="32">
        <f t="shared" si="0"/>
        <v>5.5379199999999997</v>
      </c>
      <c r="E15" s="33">
        <v>7.1513276401203747</v>
      </c>
      <c r="F15" s="32">
        <f t="shared" si="1"/>
        <v>7.0175978132501236</v>
      </c>
      <c r="G15" s="33">
        <v>75.305144675028259</v>
      </c>
      <c r="H15" s="32">
        <f t="shared" si="2"/>
        <v>69.807869113751195</v>
      </c>
      <c r="I15" s="33">
        <v>0.56666573318328151</v>
      </c>
      <c r="J15" s="32">
        <f t="shared" si="3"/>
        <v>0.58649903384469626</v>
      </c>
      <c r="K15" s="33">
        <v>0.7424398653036044</v>
      </c>
      <c r="L15" s="32">
        <f t="shared" si="4"/>
        <v>0.709178559338003</v>
      </c>
      <c r="M15" s="33">
        <v>0.71238040946622183</v>
      </c>
      <c r="N15" s="32">
        <f t="shared" si="5"/>
        <v>0.68096443340876145</v>
      </c>
    </row>
    <row r="16" spans="1:20">
      <c r="A16" s="31" t="s">
        <v>72</v>
      </c>
      <c r="B16" s="31" t="s">
        <v>25</v>
      </c>
      <c r="C16" s="32">
        <v>14</v>
      </c>
      <c r="D16" s="32">
        <f t="shared" si="0"/>
        <v>11.4016</v>
      </c>
      <c r="E16" s="33">
        <v>10.454068236116514</v>
      </c>
      <c r="F16" s="32">
        <f t="shared" si="1"/>
        <v>10.258577160101135</v>
      </c>
      <c r="G16" s="33">
        <v>135.80578399206007</v>
      </c>
      <c r="H16" s="32">
        <f t="shared" si="2"/>
        <v>125.89196176063969</v>
      </c>
      <c r="I16" s="33">
        <v>0.75470752564748944</v>
      </c>
      <c r="J16" s="32">
        <f t="shared" si="3"/>
        <v>0.78112228904515146</v>
      </c>
      <c r="K16" s="33">
        <v>1.1650854293908306</v>
      </c>
      <c r="L16" s="32">
        <f t="shared" si="4"/>
        <v>1.1128896021541215</v>
      </c>
      <c r="M16" s="33">
        <v>1.1118607708671155</v>
      </c>
      <c r="N16" s="32">
        <f t="shared" si="5"/>
        <v>1.0628277108718758</v>
      </c>
    </row>
    <row r="17" spans="1:14" s="3" customFormat="1" ht="23.25" customHeight="1">
      <c r="B17" s="34" t="s">
        <v>9</v>
      </c>
      <c r="C17" s="12">
        <f>SUM(C3:C16)</f>
        <v>130.80000000000001</v>
      </c>
      <c r="D17" s="35">
        <f t="shared" si="0"/>
        <v>106.52352</v>
      </c>
      <c r="E17" s="12">
        <f>SUM(E3:E16)</f>
        <v>79.855220862536086</v>
      </c>
      <c r="F17" s="35">
        <f t="shared" si="1"/>
        <v>78.361928232406655</v>
      </c>
      <c r="G17" s="12">
        <f t="shared" ref="G17:M17" si="6">SUM(G3:G16)</f>
        <v>1277.2329715654994</v>
      </c>
      <c r="H17" s="35">
        <f t="shared" si="2"/>
        <v>1183.9949646412181</v>
      </c>
      <c r="I17" s="12">
        <f>SUM(I3:I16)</f>
        <v>5.3481036174751582</v>
      </c>
      <c r="J17" s="35">
        <f t="shared" si="3"/>
        <v>5.5352872440867884</v>
      </c>
      <c r="K17" s="12">
        <f t="shared" si="6"/>
        <v>9.0605143460954594</v>
      </c>
      <c r="L17" s="35">
        <f t="shared" si="4"/>
        <v>8.6546033033903829</v>
      </c>
      <c r="M17" s="12">
        <f t="shared" si="6"/>
        <v>8.6119138778883446</v>
      </c>
      <c r="N17" s="35">
        <f t="shared" si="5"/>
        <v>8.2321284758734681</v>
      </c>
    </row>
    <row r="18" spans="1:14" s="3" customFormat="1"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s="3" customFormat="1">
      <c r="A19" s="3" t="s">
        <v>98</v>
      </c>
      <c r="B19" s="3" t="s">
        <v>98</v>
      </c>
      <c r="C19" s="12">
        <f>SUM(C4,C8,C9,C10)</f>
        <v>17.399999999999999</v>
      </c>
      <c r="D19" s="12">
        <f t="shared" ref="D19:N19" si="7">SUM(D4,D8,D9,D10)</f>
        <v>14.170559999999998</v>
      </c>
      <c r="E19" s="12">
        <f t="shared" si="7"/>
        <v>9.1303196677228247</v>
      </c>
      <c r="F19" s="12">
        <f t="shared" si="7"/>
        <v>8.9595826899364077</v>
      </c>
      <c r="G19" s="12">
        <f t="shared" si="7"/>
        <v>143.31765897902815</v>
      </c>
      <c r="H19" s="12">
        <f t="shared" si="7"/>
        <v>132.85546987355912</v>
      </c>
      <c r="I19" s="12">
        <f t="shared" si="7"/>
        <v>0.60433886729102138</v>
      </c>
      <c r="J19" s="12">
        <f t="shared" si="7"/>
        <v>0.62549072764620706</v>
      </c>
      <c r="K19" s="12">
        <f t="shared" si="7"/>
        <v>1.0955884912965577</v>
      </c>
      <c r="L19" s="12">
        <f t="shared" si="7"/>
        <v>1.0465061268864719</v>
      </c>
      <c r="M19" s="12">
        <f t="shared" si="7"/>
        <v>1.0401169359163442</v>
      </c>
      <c r="N19" s="12">
        <f t="shared" si="7"/>
        <v>0.99424777904243355</v>
      </c>
    </row>
    <row r="20" spans="1:14" s="3" customFormat="1">
      <c r="A20" s="3" t="s">
        <v>99</v>
      </c>
      <c r="B20" s="3" t="s">
        <v>99</v>
      </c>
      <c r="C20" s="12">
        <f>SUM(C17-C19)</f>
        <v>113.4</v>
      </c>
      <c r="D20" s="12">
        <f t="shared" ref="D20:N20" si="8">SUM(D17-D19)</f>
        <v>92.35296000000001</v>
      </c>
      <c r="E20" s="12">
        <f t="shared" si="8"/>
        <v>70.724901194813256</v>
      </c>
      <c r="F20" s="12">
        <f t="shared" si="8"/>
        <v>69.402345542470243</v>
      </c>
      <c r="G20" s="12">
        <f t="shared" si="8"/>
        <v>1133.9153125864711</v>
      </c>
      <c r="H20" s="12">
        <f t="shared" si="8"/>
        <v>1051.139494767659</v>
      </c>
      <c r="I20" s="12">
        <f t="shared" si="8"/>
        <v>4.7437647501841367</v>
      </c>
      <c r="J20" s="12">
        <f t="shared" si="8"/>
        <v>4.909796516440581</v>
      </c>
      <c r="K20" s="12">
        <f t="shared" si="8"/>
        <v>7.9649258547989019</v>
      </c>
      <c r="L20" s="12">
        <f t="shared" si="8"/>
        <v>7.6080971765039109</v>
      </c>
      <c r="M20" s="12">
        <f t="shared" si="8"/>
        <v>7.5717969419719999</v>
      </c>
      <c r="N20" s="12">
        <f t="shared" si="8"/>
        <v>7.2378806968310343</v>
      </c>
    </row>
    <row r="22" spans="1:14">
      <c r="B22" s="1" t="s">
        <v>100</v>
      </c>
    </row>
    <row r="28" spans="1:14">
      <c r="H28" s="5" t="s">
        <v>101</v>
      </c>
    </row>
  </sheetData>
  <printOptions gridLines="1"/>
  <pageMargins left="0.7" right="0.7" top="0.75" bottom="0.75" header="0.3" footer="0.3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1MA-TPY-EPA</vt:lpstr>
      <vt:lpstr>2EMA-WMA-TPSD</vt:lpstr>
      <vt:lpstr>3MA-TPSD-ADJ</vt:lpstr>
      <vt:lpstr>emission_Totals_by_County</vt:lpstr>
      <vt:lpstr>'1MA-TPY-EPA'!Print_Titles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Santlal, Kenneth (DEP)</dc:creator>
  <cp:lastModifiedBy>MWERT</cp:lastModifiedBy>
  <cp:lastPrinted>2015-05-13T21:38:13Z</cp:lastPrinted>
  <dcterms:created xsi:type="dcterms:W3CDTF">2015-03-16T18:24:50Z</dcterms:created>
  <dcterms:modified xsi:type="dcterms:W3CDTF">2015-06-17T19:46:54Z</dcterms:modified>
</cp:coreProperties>
</file>