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1" documentId="13_ncr:1_{9A7C678D-9A9B-4659-97B5-090DA62DFBE4}" xr6:coauthVersionLast="47" xr6:coauthVersionMax="47" xr10:uidLastSave="{0DF5F79D-BA64-4E0F-B6AF-36087800AAA7}"/>
  <bookViews>
    <workbookView xWindow="384" yWindow="384" windowWidth="17280" windowHeight="8964" xr2:uid="{990E7F03-1C82-4270-BC8B-015A23C2F022}"/>
  </bookViews>
  <sheets>
    <sheet name="Summary" sheetId="2" r:id="rId1"/>
    <sheet name="Snapshot" sheetId="1" r:id="rId2"/>
  </sheets>
  <externalReferences>
    <externalReference r:id="rId3"/>
  </externalReferences>
  <definedNames>
    <definedName name="GRPCODE">'[1]Caseload by group'!#REF!</definedName>
    <definedName name="_xlnm.Print_Area" localSheetId="1">Snapshot!$A$1:$CA$217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17" i="1" l="1"/>
  <c r="BY216" i="1"/>
  <c r="BY215" i="1"/>
  <c r="BY214" i="1"/>
  <c r="BY213" i="1"/>
  <c r="BY212" i="1"/>
  <c r="BY211" i="1"/>
  <c r="BY210" i="1"/>
  <c r="BY209" i="1"/>
  <c r="BY208" i="1"/>
  <c r="BY207" i="1"/>
  <c r="BY206" i="1"/>
  <c r="BY205" i="1"/>
  <c r="BY204" i="1"/>
  <c r="BY203" i="1"/>
  <c r="BY202" i="1"/>
  <c r="BY201" i="1"/>
  <c r="BY200" i="1"/>
  <c r="BY199" i="1"/>
  <c r="BY198" i="1"/>
  <c r="BY197" i="1"/>
  <c r="BY196" i="1"/>
  <c r="BY195" i="1"/>
  <c r="BY194" i="1"/>
  <c r="BY193" i="1"/>
  <c r="BY192" i="1"/>
  <c r="BY191" i="1"/>
  <c r="BY190" i="1"/>
  <c r="BY189" i="1"/>
  <c r="BY188" i="1"/>
  <c r="AG188" i="1"/>
  <c r="BY187" i="1"/>
  <c r="BY186" i="1"/>
  <c r="BY185" i="1"/>
  <c r="BY184" i="1"/>
  <c r="BY183" i="1"/>
  <c r="BY182" i="1"/>
  <c r="BY178" i="1"/>
  <c r="BY176" i="1"/>
  <c r="BY175" i="1"/>
  <c r="BP201" i="1"/>
  <c r="BI192" i="1"/>
  <c r="BH188" i="1"/>
  <c r="BG188" i="1"/>
  <c r="AU192" i="1"/>
  <c r="U192" i="1"/>
  <c r="O192" i="1"/>
  <c r="L188" i="1"/>
  <c r="K188" i="1"/>
  <c r="BY174" i="1"/>
  <c r="BZ174" i="1"/>
  <c r="CA174" i="1" s="1"/>
  <c r="BY173" i="1"/>
  <c r="BW173" i="1"/>
  <c r="BX173" i="1" s="1"/>
  <c r="BY172" i="1"/>
  <c r="BY171" i="1"/>
  <c r="BZ171" i="1"/>
  <c r="CA171" i="1" s="1"/>
  <c r="BY170" i="1"/>
  <c r="BT200" i="1"/>
  <c r="BO200" i="1"/>
  <c r="BM200" i="1"/>
  <c r="BL200" i="1"/>
  <c r="BG200" i="1"/>
  <c r="BE200" i="1"/>
  <c r="BD200" i="1"/>
  <c r="AY200" i="1"/>
  <c r="AW200" i="1"/>
  <c r="AV200" i="1"/>
  <c r="AQ200" i="1"/>
  <c r="AO200" i="1"/>
  <c r="AN200" i="1"/>
  <c r="AI200" i="1"/>
  <c r="AG200" i="1"/>
  <c r="AF200" i="1"/>
  <c r="AA200" i="1"/>
  <c r="Y200" i="1"/>
  <c r="X200" i="1"/>
  <c r="S200" i="1"/>
  <c r="Q200" i="1"/>
  <c r="P200" i="1"/>
  <c r="K200" i="1"/>
  <c r="BY169" i="1"/>
  <c r="BZ169" i="1"/>
  <c r="CA169" i="1" s="1"/>
  <c r="BY168" i="1"/>
  <c r="BZ168" i="1"/>
  <c r="CA168" i="1" s="1"/>
  <c r="BG176" i="1"/>
  <c r="AA176" i="1"/>
  <c r="BY164" i="1"/>
  <c r="BY163" i="1"/>
  <c r="BZ163" i="1"/>
  <c r="CA163" i="1" s="1"/>
  <c r="BY162" i="1"/>
  <c r="BW162" i="1"/>
  <c r="BX162" i="1" s="1"/>
  <c r="BT164" i="1"/>
  <c r="BQ164" i="1"/>
  <c r="BP164" i="1"/>
  <c r="BN164" i="1"/>
  <c r="BL164" i="1"/>
  <c r="BI164" i="1"/>
  <c r="BH164" i="1"/>
  <c r="BF164" i="1"/>
  <c r="BD164" i="1"/>
  <c r="AZ164" i="1"/>
  <c r="AX164" i="1"/>
  <c r="AV164" i="1"/>
  <c r="AR164" i="1"/>
  <c r="AP164" i="1"/>
  <c r="AJ164" i="1"/>
  <c r="AH164" i="1"/>
  <c r="AF164" i="1"/>
  <c r="AB164" i="1"/>
  <c r="Z164" i="1"/>
  <c r="X164" i="1"/>
  <c r="T164" i="1"/>
  <c r="R164" i="1"/>
  <c r="P164" i="1"/>
  <c r="L164" i="1"/>
  <c r="BY158" i="1"/>
  <c r="BA158" i="1"/>
  <c r="V158" i="1"/>
  <c r="N158" i="1"/>
  <c r="BY157" i="1"/>
  <c r="BU158" i="1"/>
  <c r="BT158" i="1"/>
  <c r="BS158" i="1"/>
  <c r="BR158" i="1"/>
  <c r="BQ158" i="1"/>
  <c r="BP158" i="1"/>
  <c r="BO158" i="1"/>
  <c r="BN158" i="1"/>
  <c r="BM158" i="1"/>
  <c r="BL158" i="1"/>
  <c r="BK158" i="1"/>
  <c r="BJ158" i="1"/>
  <c r="BI158" i="1"/>
  <c r="BH158" i="1"/>
  <c r="BG158" i="1"/>
  <c r="BF158" i="1"/>
  <c r="BE158" i="1"/>
  <c r="BD158" i="1"/>
  <c r="BC158" i="1"/>
  <c r="BB158"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U158" i="1"/>
  <c r="T158" i="1"/>
  <c r="S158" i="1"/>
  <c r="R158" i="1"/>
  <c r="Q158" i="1"/>
  <c r="P158" i="1"/>
  <c r="O158" i="1"/>
  <c r="M158" i="1"/>
  <c r="L158" i="1"/>
  <c r="K158" i="1"/>
  <c r="BY153" i="1"/>
  <c r="BY152" i="1"/>
  <c r="BW152" i="1"/>
  <c r="BX152" i="1" s="1"/>
  <c r="BZ152" i="1"/>
  <c r="CA152" i="1" s="1"/>
  <c r="BY151" i="1"/>
  <c r="BT153" i="1"/>
  <c r="BR153" i="1"/>
  <c r="BQ153" i="1"/>
  <c r="BP153" i="1"/>
  <c r="BO153" i="1"/>
  <c r="BM153" i="1"/>
  <c r="BL153" i="1"/>
  <c r="BJ153" i="1"/>
  <c r="BI153" i="1"/>
  <c r="BG153" i="1"/>
  <c r="BE153" i="1"/>
  <c r="BD153" i="1"/>
  <c r="BB153" i="1"/>
  <c r="BA153" i="1"/>
  <c r="AY153" i="1"/>
  <c r="AW153" i="1"/>
  <c r="AV153" i="1"/>
  <c r="AT153" i="1"/>
  <c r="AS153" i="1"/>
  <c r="AQ153" i="1"/>
  <c r="AO153" i="1"/>
  <c r="AN153" i="1"/>
  <c r="AL153" i="1"/>
  <c r="AK153" i="1"/>
  <c r="AI153" i="1"/>
  <c r="AG153" i="1"/>
  <c r="AF153" i="1"/>
  <c r="AD153" i="1"/>
  <c r="AC153" i="1"/>
  <c r="AA153" i="1"/>
  <c r="Y153" i="1"/>
  <c r="X153" i="1"/>
  <c r="V153" i="1"/>
  <c r="U153" i="1"/>
  <c r="S153" i="1"/>
  <c r="Q153" i="1"/>
  <c r="P153" i="1"/>
  <c r="N153" i="1"/>
  <c r="M153" i="1"/>
  <c r="K153" i="1"/>
  <c r="BY147" i="1"/>
  <c r="BY146" i="1"/>
  <c r="BY145" i="1"/>
  <c r="BW145" i="1"/>
  <c r="BX145" i="1" s="1"/>
  <c r="BZ145" i="1"/>
  <c r="CA145" i="1" s="1"/>
  <c r="BY144" i="1"/>
  <c r="BW144" i="1"/>
  <c r="BX144" i="1" s="1"/>
  <c r="BY143" i="1"/>
  <c r="BY141" i="1"/>
  <c r="BZ141" i="1"/>
  <c r="CA141" i="1" s="1"/>
  <c r="BY140" i="1"/>
  <c r="BW140" i="1"/>
  <c r="BX140" i="1" s="1"/>
  <c r="BY138" i="1"/>
  <c r="BY137" i="1"/>
  <c r="BY133" i="1"/>
  <c r="BZ131" i="1"/>
  <c r="CA131" i="1" s="1"/>
  <c r="BY130" i="1"/>
  <c r="BW130" i="1"/>
  <c r="BX130" i="1" s="1"/>
  <c r="BZ128" i="1"/>
  <c r="CA128" i="1" s="1"/>
  <c r="BY128" i="1"/>
  <c r="BY127" i="1"/>
  <c r="BZ127" i="1"/>
  <c r="CA127" i="1" s="1"/>
  <c r="BY125" i="1"/>
  <c r="BW125" i="1"/>
  <c r="BX125" i="1" s="1"/>
  <c r="BY124" i="1"/>
  <c r="BY119" i="1"/>
  <c r="BY118" i="1"/>
  <c r="BY117" i="1"/>
  <c r="BY116" i="1"/>
  <c r="BW116" i="1"/>
  <c r="BX116" i="1" s="1"/>
  <c r="BZ116" i="1"/>
  <c r="CA116" i="1" s="1"/>
  <c r="BY115" i="1"/>
  <c r="BZ115" i="1"/>
  <c r="CA115" i="1" s="1"/>
  <c r="BY114" i="1"/>
  <c r="BW114" i="1"/>
  <c r="BX114" i="1" s="1"/>
  <c r="BZ114" i="1"/>
  <c r="CA114" i="1" s="1"/>
  <c r="BY113" i="1"/>
  <c r="BY112" i="1"/>
  <c r="BZ112" i="1"/>
  <c r="CA112" i="1" s="1"/>
  <c r="BY111" i="1"/>
  <c r="BW111" i="1"/>
  <c r="BX111" i="1" s="1"/>
  <c r="BY110" i="1"/>
  <c r="BZ110" i="1"/>
  <c r="CA110" i="1" s="1"/>
  <c r="BY109" i="1"/>
  <c r="BW109" i="1"/>
  <c r="BX109" i="1" s="1"/>
  <c r="BZ109" i="1"/>
  <c r="CA109" i="1" s="1"/>
  <c r="BY108" i="1"/>
  <c r="BZ108" i="1"/>
  <c r="CA108" i="1" s="1"/>
  <c r="BY107" i="1"/>
  <c r="BZ107" i="1"/>
  <c r="CA107" i="1" s="1"/>
  <c r="BY106" i="1"/>
  <c r="BW106" i="1"/>
  <c r="BX106" i="1" s="1"/>
  <c r="BY105" i="1"/>
  <c r="BY104" i="1"/>
  <c r="BY103" i="1"/>
  <c r="BY102" i="1"/>
  <c r="BZ102" i="1"/>
  <c r="CA102" i="1" s="1"/>
  <c r="BY99" i="1"/>
  <c r="BH99" i="1"/>
  <c r="AZ99" i="1"/>
  <c r="U99" i="1"/>
  <c r="T99" i="1"/>
  <c r="BY98" i="1"/>
  <c r="BS210" i="1"/>
  <c r="BR210" i="1"/>
  <c r="BQ99" i="1"/>
  <c r="BP99" i="1"/>
  <c r="BO99" i="1"/>
  <c r="BK210" i="1"/>
  <c r="BJ210" i="1"/>
  <c r="BI99" i="1"/>
  <c r="BG99" i="1"/>
  <c r="BC210" i="1"/>
  <c r="BB210" i="1"/>
  <c r="BA99" i="1"/>
  <c r="AY99" i="1"/>
  <c r="AU210" i="1"/>
  <c r="AT210" i="1"/>
  <c r="AS99" i="1"/>
  <c r="AR99" i="1"/>
  <c r="AQ99" i="1"/>
  <c r="AM210" i="1"/>
  <c r="AL210" i="1"/>
  <c r="AK99" i="1"/>
  <c r="AJ99" i="1"/>
  <c r="AI99" i="1"/>
  <c r="AE210" i="1"/>
  <c r="AD210" i="1"/>
  <c r="AC99" i="1"/>
  <c r="AB99" i="1"/>
  <c r="AA99" i="1"/>
  <c r="W210" i="1"/>
  <c r="V210" i="1"/>
  <c r="S99" i="1"/>
  <c r="O210" i="1"/>
  <c r="N210" i="1"/>
  <c r="M99" i="1"/>
  <c r="L99" i="1"/>
  <c r="K99" i="1"/>
  <c r="BY95" i="1"/>
  <c r="BY94" i="1"/>
  <c r="BW94" i="1"/>
  <c r="BX94" i="1" s="1"/>
  <c r="BZ94" i="1"/>
  <c r="CA94" i="1" s="1"/>
  <c r="BY93" i="1"/>
  <c r="BY92" i="1"/>
  <c r="BW92" i="1"/>
  <c r="BX92" i="1" s="1"/>
  <c r="BY91" i="1"/>
  <c r="BZ91" i="1"/>
  <c r="CA91" i="1" s="1"/>
  <c r="BY90" i="1"/>
  <c r="BZ90" i="1"/>
  <c r="CA90" i="1" s="1"/>
  <c r="BY89" i="1"/>
  <c r="BZ89" i="1"/>
  <c r="CA89" i="1" s="1"/>
  <c r="BY88" i="1"/>
  <c r="BW88" i="1"/>
  <c r="BX88" i="1" s="1"/>
  <c r="BU207" i="1"/>
  <c r="BS207" i="1"/>
  <c r="BR207" i="1"/>
  <c r="BP207" i="1"/>
  <c r="BM207" i="1"/>
  <c r="BK207" i="1"/>
  <c r="BJ207" i="1"/>
  <c r="BH207" i="1"/>
  <c r="BE207" i="1"/>
  <c r="BC207" i="1"/>
  <c r="BB207" i="1"/>
  <c r="AZ207" i="1"/>
  <c r="AW207" i="1"/>
  <c r="AU207" i="1"/>
  <c r="AT207" i="1"/>
  <c r="AR207" i="1"/>
  <c r="AP207" i="1"/>
  <c r="AO207" i="1"/>
  <c r="AM207" i="1"/>
  <c r="AL207" i="1"/>
  <c r="AJ207" i="1"/>
  <c r="AH207" i="1"/>
  <c r="AG207" i="1"/>
  <c r="AE207" i="1"/>
  <c r="AD207" i="1"/>
  <c r="AB207" i="1"/>
  <c r="Z207" i="1"/>
  <c r="Y207" i="1"/>
  <c r="W207" i="1"/>
  <c r="V207" i="1"/>
  <c r="T207" i="1"/>
  <c r="R207" i="1"/>
  <c r="Q207" i="1"/>
  <c r="O207" i="1"/>
  <c r="N207" i="1"/>
  <c r="L207" i="1"/>
  <c r="BY87" i="1"/>
  <c r="BZ87" i="1"/>
  <c r="CA87" i="1" s="1"/>
  <c r="BY86" i="1"/>
  <c r="BZ86" i="1"/>
  <c r="CA86" i="1" s="1"/>
  <c r="BY85" i="1"/>
  <c r="BY84" i="1"/>
  <c r="BY81" i="1"/>
  <c r="BQ81" i="1"/>
  <c r="BP81" i="1"/>
  <c r="BO81" i="1"/>
  <c r="BN81" i="1"/>
  <c r="BM81" i="1"/>
  <c r="BL81" i="1"/>
  <c r="BK81" i="1"/>
  <c r="BJ81" i="1"/>
  <c r="BI81" i="1"/>
  <c r="BH81" i="1"/>
  <c r="BG81" i="1"/>
  <c r="BF81" i="1"/>
  <c r="BE81" i="1"/>
  <c r="BD81" i="1"/>
  <c r="BC81" i="1"/>
  <c r="BB81" i="1"/>
  <c r="BA81" i="1"/>
  <c r="AZ81" i="1"/>
  <c r="AY81" i="1"/>
  <c r="AX81" i="1"/>
  <c r="AW81" i="1"/>
  <c r="AV81" i="1"/>
  <c r="AU81" i="1"/>
  <c r="AT81" i="1"/>
  <c r="AS81" i="1"/>
  <c r="AR81" i="1"/>
  <c r="AQ81" i="1"/>
  <c r="AP81" i="1"/>
  <c r="AO81" i="1"/>
  <c r="AN81" i="1"/>
  <c r="AM81" i="1"/>
  <c r="AL81" i="1"/>
  <c r="AK81" i="1"/>
  <c r="AJ81" i="1"/>
  <c r="BY79" i="1"/>
  <c r="BY78" i="1"/>
  <c r="AE79" i="1"/>
  <c r="BY77" i="1"/>
  <c r="AB79" i="1"/>
  <c r="W79" i="1"/>
  <c r="T79" i="1"/>
  <c r="L79" i="1"/>
  <c r="BZ76" i="1"/>
  <c r="CA76" i="1" s="1"/>
  <c r="BY76" i="1"/>
  <c r="AF79" i="1"/>
  <c r="AC79" i="1"/>
  <c r="V79" i="1"/>
  <c r="U79" i="1"/>
  <c r="P79" i="1"/>
  <c r="O79" i="1"/>
  <c r="M79" i="1"/>
  <c r="BY73" i="1"/>
  <c r="BY72" i="1"/>
  <c r="BZ72" i="1"/>
  <c r="CA72" i="1" s="1"/>
  <c r="BY71" i="1"/>
  <c r="BY70" i="1"/>
  <c r="O199" i="1"/>
  <c r="BY69" i="1"/>
  <c r="BY65" i="1"/>
  <c r="BY63" i="1"/>
  <c r="BY62" i="1"/>
  <c r="BY61" i="1"/>
  <c r="BB208" i="1"/>
  <c r="AT208" i="1"/>
  <c r="AL208" i="1"/>
  <c r="AD208" i="1"/>
  <c r="W208" i="1"/>
  <c r="V208" i="1"/>
  <c r="O208" i="1"/>
  <c r="N208" i="1"/>
  <c r="BY60" i="1"/>
  <c r="BW60" i="1"/>
  <c r="BX60" i="1" s="1"/>
  <c r="BY59" i="1"/>
  <c r="BY58" i="1"/>
  <c r="BW58" i="1"/>
  <c r="BX58" i="1" s="1"/>
  <c r="BU209" i="1"/>
  <c r="BT209" i="1"/>
  <c r="BS209" i="1"/>
  <c r="BR209" i="1"/>
  <c r="BQ209" i="1"/>
  <c r="BP209" i="1"/>
  <c r="BO209" i="1"/>
  <c r="BN209" i="1"/>
  <c r="BM209" i="1"/>
  <c r="BL209" i="1"/>
  <c r="BK209" i="1"/>
  <c r="BI209" i="1"/>
  <c r="BH209" i="1"/>
  <c r="BG209" i="1"/>
  <c r="BF209" i="1"/>
  <c r="BE209" i="1"/>
  <c r="BD209" i="1"/>
  <c r="BC209" i="1"/>
  <c r="BB209"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C209" i="1"/>
  <c r="AB209" i="1"/>
  <c r="AA209" i="1"/>
  <c r="Z209" i="1"/>
  <c r="Y209" i="1"/>
  <c r="X209" i="1"/>
  <c r="W209" i="1"/>
  <c r="V209" i="1"/>
  <c r="U209" i="1"/>
  <c r="T209" i="1"/>
  <c r="S209" i="1"/>
  <c r="R209" i="1"/>
  <c r="Q209" i="1"/>
  <c r="P209" i="1"/>
  <c r="O209" i="1"/>
  <c r="N209" i="1"/>
  <c r="M209" i="1"/>
  <c r="L209" i="1"/>
  <c r="K209" i="1"/>
  <c r="J209" i="1"/>
  <c r="BZ209" i="1" s="1"/>
  <c r="CA209" i="1" s="1"/>
  <c r="BY57" i="1"/>
  <c r="BY54" i="1"/>
  <c r="BY53" i="1"/>
  <c r="BW53" i="1"/>
  <c r="BX53" i="1" s="1"/>
  <c r="BY52" i="1"/>
  <c r="BZ52" i="1"/>
  <c r="CA52" i="1" s="1"/>
  <c r="BY50" i="1"/>
  <c r="BZ50" i="1"/>
  <c r="CA50" i="1" s="1"/>
  <c r="BY49" i="1"/>
  <c r="BW49" i="1"/>
  <c r="BX49" i="1" s="1"/>
  <c r="BY47" i="1"/>
  <c r="BY46" i="1"/>
  <c r="BZ44" i="1"/>
  <c r="CA44" i="1" s="1"/>
  <c r="BY44" i="1"/>
  <c r="BY43" i="1"/>
  <c r="BW43" i="1"/>
  <c r="BX43" i="1" s="1"/>
  <c r="BZ43" i="1"/>
  <c r="CA43" i="1" s="1"/>
  <c r="BY41" i="1"/>
  <c r="BY40" i="1"/>
  <c r="BY39" i="1"/>
  <c r="V54" i="1"/>
  <c r="N54" i="1"/>
  <c r="BY37" i="1"/>
  <c r="BW37" i="1"/>
  <c r="BX37" i="1" s="1"/>
  <c r="BY36" i="1"/>
  <c r="BW36" i="1"/>
  <c r="BX36" i="1" s="1"/>
  <c r="BZ36" i="1"/>
  <c r="CA36" i="1" s="1"/>
  <c r="BY34" i="1"/>
  <c r="W197" i="1"/>
  <c r="O197" i="1"/>
  <c r="BY33" i="1"/>
  <c r="BW33" i="1"/>
  <c r="BX33" i="1" s="1"/>
  <c r="BZ33" i="1"/>
  <c r="CA33" i="1" s="1"/>
  <c r="BY29" i="1"/>
  <c r="BY28" i="1"/>
  <c r="BY27" i="1"/>
  <c r="BP215" i="1"/>
  <c r="BH215" i="1"/>
  <c r="AZ215" i="1"/>
  <c r="AR215" i="1"/>
  <c r="AJ215" i="1"/>
  <c r="AB215" i="1"/>
  <c r="T215" i="1"/>
  <c r="L215" i="1"/>
  <c r="BZ27" i="1"/>
  <c r="CA27" i="1" s="1"/>
  <c r="BY25" i="1"/>
  <c r="BW25" i="1"/>
  <c r="BX25" i="1" s="1"/>
  <c r="BZ25" i="1"/>
  <c r="CA25" i="1" s="1"/>
  <c r="BY24" i="1"/>
  <c r="BW24" i="1"/>
  <c r="BX24" i="1" s="1"/>
  <c r="BY23" i="1"/>
  <c r="BP213" i="1"/>
  <c r="BH213" i="1"/>
  <c r="AZ213" i="1"/>
  <c r="AR213" i="1"/>
  <c r="AJ213" i="1"/>
  <c r="AB213" i="1"/>
  <c r="T213" i="1"/>
  <c r="L213" i="1"/>
  <c r="BY21" i="1"/>
  <c r="BZ21" i="1"/>
  <c r="CA21" i="1" s="1"/>
  <c r="BY20" i="1"/>
  <c r="BW20" i="1"/>
  <c r="BX20" i="1" s="1"/>
  <c r="BN212" i="1"/>
  <c r="BF212" i="1"/>
  <c r="AX212" i="1"/>
  <c r="AP212" i="1"/>
  <c r="AH212" i="1"/>
  <c r="Z212" i="1"/>
  <c r="R212" i="1"/>
  <c r="J212" i="1"/>
  <c r="BY18" i="1"/>
  <c r="BY17" i="1"/>
  <c r="Y29" i="1"/>
  <c r="BZ15" i="1"/>
  <c r="CA15" i="1" s="1"/>
  <c r="BY15" i="1"/>
  <c r="BW15" i="1"/>
  <c r="BX15" i="1" s="1"/>
  <c r="BY14" i="1"/>
  <c r="BY12" i="1"/>
  <c r="BZ12" i="1"/>
  <c r="CA12" i="1" s="1"/>
  <c r="BY11" i="1"/>
  <c r="BT205" i="1"/>
  <c r="BN205" i="1"/>
  <c r="BL205" i="1"/>
  <c r="BF205" i="1"/>
  <c r="BD205" i="1"/>
  <c r="AX205" i="1"/>
  <c r="AV205" i="1"/>
  <c r="AP205" i="1"/>
  <c r="AN205" i="1"/>
  <c r="AH205" i="1"/>
  <c r="AF205" i="1"/>
  <c r="Z205" i="1"/>
  <c r="X205" i="1"/>
  <c r="R205" i="1"/>
  <c r="P205" i="1"/>
  <c r="J205" i="1"/>
  <c r="BY9" i="1"/>
  <c r="BY8" i="1"/>
  <c r="BZ8" i="1"/>
  <c r="CA8" i="1" s="1"/>
  <c r="BW8" i="1" l="1"/>
  <c r="BX8" i="1" s="1"/>
  <c r="BW40" i="1"/>
  <c r="BX40" i="1" s="1"/>
  <c r="BZ46" i="1"/>
  <c r="CA46" i="1" s="1"/>
  <c r="BW47" i="1"/>
  <c r="BX47" i="1" s="1"/>
  <c r="AL63" i="1"/>
  <c r="BW90" i="1"/>
  <c r="BX90" i="1" s="1"/>
  <c r="BZ104" i="1"/>
  <c r="CA104" i="1" s="1"/>
  <c r="BW105" i="1"/>
  <c r="BX105" i="1" s="1"/>
  <c r="BW133" i="1"/>
  <c r="BX133" i="1" s="1"/>
  <c r="BW134" i="1"/>
  <c r="BX134" i="1" s="1"/>
  <c r="BZ162" i="1"/>
  <c r="CA162" i="1" s="1"/>
  <c r="AN164" i="1"/>
  <c r="BW171" i="1"/>
  <c r="BX171" i="1" s="1"/>
  <c r="AE63" i="1"/>
  <c r="BK63" i="1"/>
  <c r="BW172" i="1"/>
  <c r="BX172" i="1" s="1"/>
  <c r="BZ9" i="1"/>
  <c r="CA9" i="1" s="1"/>
  <c r="BZ28" i="1"/>
  <c r="CA28" i="1" s="1"/>
  <c r="AE197" i="1"/>
  <c r="AM197" i="1"/>
  <c r="AU197" i="1"/>
  <c r="BC197" i="1"/>
  <c r="BK197" i="1"/>
  <c r="BS197" i="1"/>
  <c r="BZ41" i="1"/>
  <c r="CA41" i="1" s="1"/>
  <c r="BZ49" i="1"/>
  <c r="CA49" i="1" s="1"/>
  <c r="BW84" i="1"/>
  <c r="BX84" i="1" s="1"/>
  <c r="BW107" i="1"/>
  <c r="BX107" i="1" s="1"/>
  <c r="BW108" i="1"/>
  <c r="BX108" i="1" s="1"/>
  <c r="BZ113" i="1"/>
  <c r="CA113" i="1" s="1"/>
  <c r="BZ124" i="1"/>
  <c r="CA124" i="1" s="1"/>
  <c r="BZ134" i="1"/>
  <c r="CA134" i="1" s="1"/>
  <c r="BZ137" i="1"/>
  <c r="CA137" i="1" s="1"/>
  <c r="AL184" i="1"/>
  <c r="AZ191" i="1"/>
  <c r="BW86" i="1"/>
  <c r="BX86" i="1" s="1"/>
  <c r="BW127" i="1"/>
  <c r="BX127" i="1" s="1"/>
  <c r="BW174" i="1"/>
  <c r="BX174" i="1" s="1"/>
  <c r="BW23" i="1"/>
  <c r="BX23" i="1" s="1"/>
  <c r="BB54" i="1"/>
  <c r="BR99" i="1"/>
  <c r="BJ208" i="1"/>
  <c r="BR208" i="1"/>
  <c r="AG73" i="1"/>
  <c r="BW87" i="1"/>
  <c r="BX87" i="1" s="1"/>
  <c r="BE119" i="1"/>
  <c r="BW128" i="1"/>
  <c r="BX128" i="1" s="1"/>
  <c r="BW143" i="1"/>
  <c r="BX143" i="1" s="1"/>
  <c r="AE208" i="1"/>
  <c r="AM208" i="1"/>
  <c r="BW112" i="1"/>
  <c r="BX112" i="1" s="1"/>
  <c r="Q205" i="1"/>
  <c r="Y205" i="1"/>
  <c r="AG205" i="1"/>
  <c r="AO205" i="1"/>
  <c r="AW205" i="1"/>
  <c r="BE205" i="1"/>
  <c r="BM205" i="1"/>
  <c r="BU205" i="1"/>
  <c r="BZ205" i="1" s="1"/>
  <c r="CA205" i="1" s="1"/>
  <c r="BW18" i="1"/>
  <c r="BX18" i="1" s="1"/>
  <c r="P54" i="1"/>
  <c r="X54" i="1"/>
  <c r="AV54" i="1"/>
  <c r="BD54" i="1"/>
  <c r="BL54" i="1"/>
  <c r="BW44" i="1"/>
  <c r="BX44" i="1" s="1"/>
  <c r="BZ53" i="1"/>
  <c r="CA53" i="1" s="1"/>
  <c r="BZ58" i="1"/>
  <c r="CA58" i="1" s="1"/>
  <c r="Q63" i="1"/>
  <c r="M208" i="1"/>
  <c r="U208" i="1"/>
  <c r="AC208" i="1"/>
  <c r="AK208" i="1"/>
  <c r="AS208" i="1"/>
  <c r="BA208" i="1"/>
  <c r="BI208" i="1"/>
  <c r="X79" i="1"/>
  <c r="AR147" i="1"/>
  <c r="BZ24" i="1"/>
  <c r="CA24" i="1" s="1"/>
  <c r="BZ37" i="1"/>
  <c r="CA37" i="1" s="1"/>
  <c r="BK54" i="1"/>
  <c r="P197" i="1"/>
  <c r="X197" i="1"/>
  <c r="AF197" i="1"/>
  <c r="AN197" i="1"/>
  <c r="AV197" i="1"/>
  <c r="BD197" i="1"/>
  <c r="BL197" i="1"/>
  <c r="BT197" i="1"/>
  <c r="O54" i="1"/>
  <c r="W54" i="1"/>
  <c r="AM54" i="1"/>
  <c r="AU54" i="1"/>
  <c r="BS54" i="1"/>
  <c r="BZ60" i="1"/>
  <c r="CA60" i="1" s="1"/>
  <c r="BZ70" i="1"/>
  <c r="CA70" i="1" s="1"/>
  <c r="K95" i="1"/>
  <c r="S95" i="1"/>
  <c r="AA183" i="1"/>
  <c r="AI95" i="1"/>
  <c r="AQ95" i="1"/>
  <c r="AY95" i="1"/>
  <c r="BG183" i="1"/>
  <c r="P213" i="1"/>
  <c r="X213" i="1"/>
  <c r="Q197" i="1"/>
  <c r="Y197" i="1"/>
  <c r="AG197" i="1"/>
  <c r="AO197" i="1"/>
  <c r="AW197" i="1"/>
  <c r="BE197" i="1"/>
  <c r="BM197" i="1"/>
  <c r="AN54" i="1"/>
  <c r="BW46" i="1"/>
  <c r="BX46" i="1" s="1"/>
  <c r="P208" i="1"/>
  <c r="X208" i="1"/>
  <c r="AF208" i="1"/>
  <c r="AN208" i="1"/>
  <c r="AV208" i="1"/>
  <c r="BD208" i="1"/>
  <c r="BL208" i="1"/>
  <c r="BT208" i="1"/>
  <c r="T73" i="1"/>
  <c r="T81" i="1" s="1"/>
  <c r="AX29" i="1"/>
  <c r="L212" i="1"/>
  <c r="T212" i="1"/>
  <c r="AB212" i="1"/>
  <c r="AJ212" i="1"/>
  <c r="AR212" i="1"/>
  <c r="AZ212" i="1"/>
  <c r="BH212" i="1"/>
  <c r="BP212" i="1"/>
  <c r="BZ40" i="1"/>
  <c r="CA40" i="1" s="1"/>
  <c r="AE54" i="1"/>
  <c r="BC54" i="1"/>
  <c r="BW117" i="1"/>
  <c r="BX117" i="1" s="1"/>
  <c r="BZ117" i="1"/>
  <c r="CA117" i="1" s="1"/>
  <c r="AA29" i="1"/>
  <c r="AY29" i="1"/>
  <c r="AH29" i="1"/>
  <c r="O211" i="1"/>
  <c r="W211" i="1"/>
  <c r="AE211" i="1"/>
  <c r="AM211" i="1"/>
  <c r="AU211" i="1"/>
  <c r="BC211" i="1"/>
  <c r="BK211" i="1"/>
  <c r="BS211" i="1"/>
  <c r="AQ215" i="1"/>
  <c r="AY215" i="1"/>
  <c r="BG215" i="1"/>
  <c r="BO215" i="1"/>
  <c r="BW28" i="1"/>
  <c r="BX28" i="1" s="1"/>
  <c r="BZ47" i="1"/>
  <c r="CA47" i="1" s="1"/>
  <c r="R208" i="1"/>
  <c r="Z208" i="1"/>
  <c r="AH208" i="1"/>
  <c r="AP208" i="1"/>
  <c r="AX208" i="1"/>
  <c r="BF208" i="1"/>
  <c r="BN208" i="1"/>
  <c r="BR73" i="1"/>
  <c r="BR79" i="1" s="1"/>
  <c r="BR81" i="1" s="1"/>
  <c r="BU182" i="1"/>
  <c r="AQ29" i="1"/>
  <c r="BO29" i="1"/>
  <c r="P211" i="1"/>
  <c r="X211" i="1"/>
  <c r="AF211" i="1"/>
  <c r="AN211" i="1"/>
  <c r="AV211" i="1"/>
  <c r="BD211" i="1"/>
  <c r="BL211" i="1"/>
  <c r="BT211" i="1"/>
  <c r="N212" i="1"/>
  <c r="V212" i="1"/>
  <c r="AD212" i="1"/>
  <c r="AL212" i="1"/>
  <c r="AT212" i="1"/>
  <c r="BB212" i="1"/>
  <c r="BJ212" i="1"/>
  <c r="BR212" i="1"/>
  <c r="K213" i="1"/>
  <c r="S213" i="1"/>
  <c r="AA213" i="1"/>
  <c r="AI213" i="1"/>
  <c r="AQ213" i="1"/>
  <c r="AY213" i="1"/>
  <c r="BG213" i="1"/>
  <c r="BO213" i="1"/>
  <c r="O63" i="1"/>
  <c r="AM63" i="1"/>
  <c r="AU63" i="1"/>
  <c r="AU65" i="1" s="1"/>
  <c r="BS63" i="1"/>
  <c r="N79" i="1"/>
  <c r="AD79" i="1"/>
  <c r="BZ71" i="1"/>
  <c r="CA71" i="1" s="1"/>
  <c r="R73" i="1"/>
  <c r="AH73" i="1"/>
  <c r="AH81" i="1" s="1"/>
  <c r="Q73" i="1"/>
  <c r="Y73" i="1"/>
  <c r="BZ77" i="1"/>
  <c r="CA77" i="1" s="1"/>
  <c r="P207" i="1"/>
  <c r="X207" i="1"/>
  <c r="AF207" i="1"/>
  <c r="AN207" i="1"/>
  <c r="AV207" i="1"/>
  <c r="BD207" i="1"/>
  <c r="BL207" i="1"/>
  <c r="BT207" i="1"/>
  <c r="BW207" i="1" s="1"/>
  <c r="BX207" i="1" s="1"/>
  <c r="BW91" i="1"/>
  <c r="BX91" i="1" s="1"/>
  <c r="BW113" i="1"/>
  <c r="BX113" i="1" s="1"/>
  <c r="M147" i="1"/>
  <c r="U147" i="1"/>
  <c r="AC147" i="1"/>
  <c r="AK147" i="1"/>
  <c r="AS147" i="1"/>
  <c r="BA147" i="1"/>
  <c r="BI147" i="1"/>
  <c r="BQ147" i="1"/>
  <c r="BZ143" i="1"/>
  <c r="CA143" i="1" s="1"/>
  <c r="N164" i="1"/>
  <c r="V164" i="1"/>
  <c r="AD164" i="1"/>
  <c r="AL164" i="1"/>
  <c r="AT164" i="1"/>
  <c r="BB164" i="1"/>
  <c r="BJ164" i="1"/>
  <c r="BR164" i="1"/>
  <c r="BJ184" i="1"/>
  <c r="P95" i="1"/>
  <c r="X95" i="1"/>
  <c r="AF95" i="1"/>
  <c r="AN95" i="1"/>
  <c r="AV95" i="1"/>
  <c r="BD95" i="1"/>
  <c r="BL95" i="1"/>
  <c r="BT95" i="1"/>
  <c r="AA119" i="1"/>
  <c r="BG119" i="1"/>
  <c r="BW118" i="1"/>
  <c r="BX118" i="1" s="1"/>
  <c r="BR184" i="1"/>
  <c r="R79" i="1"/>
  <c r="R81" i="1" s="1"/>
  <c r="Z79" i="1"/>
  <c r="O95" i="1"/>
  <c r="W95" i="1"/>
  <c r="AE95" i="1"/>
  <c r="AM95" i="1"/>
  <c r="AU95" i="1"/>
  <c r="BC95" i="1"/>
  <c r="BK95" i="1"/>
  <c r="BS95" i="1"/>
  <c r="AX207" i="1"/>
  <c r="BF207" i="1"/>
  <c r="BN207" i="1"/>
  <c r="AI183" i="1"/>
  <c r="N200" i="1"/>
  <c r="V200" i="1"/>
  <c r="AD200" i="1"/>
  <c r="AL200" i="1"/>
  <c r="AT200" i="1"/>
  <c r="BB200" i="1"/>
  <c r="BJ200" i="1"/>
  <c r="BR200" i="1"/>
  <c r="Q54" i="1"/>
  <c r="Y54" i="1"/>
  <c r="AG54" i="1"/>
  <c r="AO54" i="1"/>
  <c r="AW54" i="1"/>
  <c r="BE54" i="1"/>
  <c r="BM54" i="1"/>
  <c r="BU54" i="1"/>
  <c r="AD54" i="1"/>
  <c r="AL54" i="1"/>
  <c r="AT54" i="1"/>
  <c r="BJ54" i="1"/>
  <c r="BR54" i="1"/>
  <c r="BW50" i="1"/>
  <c r="BX50" i="1" s="1"/>
  <c r="P63" i="1"/>
  <c r="AV63" i="1"/>
  <c r="O73" i="1"/>
  <c r="O81" i="1" s="1"/>
  <c r="J95" i="1"/>
  <c r="R95" i="1"/>
  <c r="Z95" i="1"/>
  <c r="AH95" i="1"/>
  <c r="AP95" i="1"/>
  <c r="AX95" i="1"/>
  <c r="BF95" i="1"/>
  <c r="BN95" i="1"/>
  <c r="M95" i="1"/>
  <c r="U95" i="1"/>
  <c r="AC95" i="1"/>
  <c r="AK95" i="1"/>
  <c r="AS95" i="1"/>
  <c r="BA95" i="1"/>
  <c r="BI95" i="1"/>
  <c r="BQ95" i="1"/>
  <c r="BW89" i="1"/>
  <c r="BX89" i="1" s="1"/>
  <c r="BZ92" i="1"/>
  <c r="CA92" i="1" s="1"/>
  <c r="BZ106" i="1"/>
  <c r="CA106" i="1" s="1"/>
  <c r="BW115" i="1"/>
  <c r="BX115" i="1" s="1"/>
  <c r="BZ118" i="1"/>
  <c r="CA118" i="1" s="1"/>
  <c r="BW138" i="1"/>
  <c r="BX138" i="1" s="1"/>
  <c r="L147" i="1"/>
  <c r="O153" i="1"/>
  <c r="W153" i="1"/>
  <c r="AE153" i="1"/>
  <c r="AM153" i="1"/>
  <c r="AU153" i="1"/>
  <c r="BC153" i="1"/>
  <c r="BK153" i="1"/>
  <c r="BS153" i="1"/>
  <c r="Q164" i="1"/>
  <c r="Y164" i="1"/>
  <c r="AG164" i="1"/>
  <c r="AO164" i="1"/>
  <c r="AW164" i="1"/>
  <c r="BE164" i="1"/>
  <c r="BM164" i="1"/>
  <c r="BU164" i="1"/>
  <c r="BW164" i="1" s="1"/>
  <c r="BX164" i="1" s="1"/>
  <c r="J176" i="1"/>
  <c r="R176" i="1"/>
  <c r="Z176" i="1"/>
  <c r="AH176" i="1"/>
  <c r="AP176" i="1"/>
  <c r="AX176" i="1"/>
  <c r="BF176" i="1"/>
  <c r="BN176" i="1"/>
  <c r="BZ173" i="1"/>
  <c r="CA173" i="1" s="1"/>
  <c r="BO95" i="1"/>
  <c r="K176" i="1"/>
  <c r="S176" i="1"/>
  <c r="AI176" i="1"/>
  <c r="AQ176" i="1"/>
  <c r="AY176" i="1"/>
  <c r="BO176" i="1"/>
  <c r="Q119" i="1"/>
  <c r="Y119" i="1"/>
  <c r="AG119" i="1"/>
  <c r="AO119" i="1"/>
  <c r="AW119" i="1"/>
  <c r="BM119" i="1"/>
  <c r="BW124" i="1"/>
  <c r="BX124" i="1" s="1"/>
  <c r="BZ140" i="1"/>
  <c r="CA140" i="1" s="1"/>
  <c r="K164" i="1"/>
  <c r="S164" i="1"/>
  <c r="AA164" i="1"/>
  <c r="AI164" i="1"/>
  <c r="AQ164" i="1"/>
  <c r="AY164" i="1"/>
  <c r="BG164" i="1"/>
  <c r="BO164" i="1"/>
  <c r="BW163" i="1"/>
  <c r="BX163" i="1" s="1"/>
  <c r="BW104" i="1"/>
  <c r="BX104" i="1" s="1"/>
  <c r="BW131" i="1"/>
  <c r="BX131" i="1" s="1"/>
  <c r="N147" i="1"/>
  <c r="V147" i="1"/>
  <c r="AD147" i="1"/>
  <c r="AL147" i="1"/>
  <c r="AT147" i="1"/>
  <c r="BB147" i="1"/>
  <c r="BJ147" i="1"/>
  <c r="BR147" i="1"/>
  <c r="BW141" i="1"/>
  <c r="BX141" i="1" s="1"/>
  <c r="R153" i="1"/>
  <c r="Z153" i="1"/>
  <c r="AH153" i="1"/>
  <c r="AP153" i="1"/>
  <c r="AX153" i="1"/>
  <c r="BF153" i="1"/>
  <c r="BN153" i="1"/>
  <c r="AD184" i="1"/>
  <c r="AX204" i="1"/>
  <c r="AX194" i="1"/>
  <c r="AX191" i="1"/>
  <c r="AX182" i="1"/>
  <c r="AS195" i="1"/>
  <c r="AS190" i="1"/>
  <c r="AU206" i="1"/>
  <c r="AU29" i="1"/>
  <c r="BS206" i="1"/>
  <c r="BS29" i="1"/>
  <c r="T196" i="1"/>
  <c r="T185" i="1"/>
  <c r="BH185" i="1"/>
  <c r="BH196" i="1"/>
  <c r="BW54" i="1"/>
  <c r="BX54" i="1" s="1"/>
  <c r="BT54" i="1"/>
  <c r="AA204" i="1"/>
  <c r="AA194" i="1"/>
  <c r="AA191" i="1"/>
  <c r="AA182" i="1"/>
  <c r="BO204" i="1"/>
  <c r="BO194" i="1"/>
  <c r="BO191" i="1"/>
  <c r="BO182" i="1"/>
  <c r="AT195" i="1"/>
  <c r="AT190" i="1"/>
  <c r="BR195" i="1"/>
  <c r="BR190" i="1"/>
  <c r="AF206" i="1"/>
  <c r="AF29" i="1"/>
  <c r="BL206" i="1"/>
  <c r="BL29" i="1"/>
  <c r="BT206" i="1"/>
  <c r="BT29" i="1"/>
  <c r="M215" i="1"/>
  <c r="BA215" i="1"/>
  <c r="AC196" i="1"/>
  <c r="AC185" i="1"/>
  <c r="BZ39" i="1"/>
  <c r="CA39" i="1" s="1"/>
  <c r="J54" i="1"/>
  <c r="BZ54" i="1" s="1"/>
  <c r="CA54" i="1" s="1"/>
  <c r="AP54" i="1"/>
  <c r="AF63" i="1"/>
  <c r="BL63" i="1"/>
  <c r="BL65" i="1" s="1"/>
  <c r="BW110" i="1"/>
  <c r="BX110" i="1" s="1"/>
  <c r="AJ204" i="1"/>
  <c r="AJ194" i="1"/>
  <c r="AJ191" i="1"/>
  <c r="AJ182" i="1"/>
  <c r="AE195" i="1"/>
  <c r="AE190" i="1"/>
  <c r="BW11" i="1"/>
  <c r="BX11" i="1" s="1"/>
  <c r="Q206" i="1"/>
  <c r="Y206" i="1"/>
  <c r="AG206" i="1"/>
  <c r="AO206" i="1"/>
  <c r="AW206" i="1"/>
  <c r="BE206" i="1"/>
  <c r="BM206" i="1"/>
  <c r="BU206" i="1"/>
  <c r="Q211" i="1"/>
  <c r="Y211" i="1"/>
  <c r="AG211" i="1"/>
  <c r="AO211" i="1"/>
  <c r="AW211" i="1"/>
  <c r="BE211" i="1"/>
  <c r="BM211" i="1"/>
  <c r="BU211" i="1"/>
  <c r="BW211" i="1" s="1"/>
  <c r="BX211" i="1" s="1"/>
  <c r="BW17" i="1"/>
  <c r="BX17" i="1" s="1"/>
  <c r="BZ20" i="1"/>
  <c r="CA20" i="1" s="1"/>
  <c r="BU29" i="1"/>
  <c r="N185" i="1"/>
  <c r="N196" i="1"/>
  <c r="V196" i="1"/>
  <c r="V185" i="1"/>
  <c r="AD196" i="1"/>
  <c r="AD185" i="1"/>
  <c r="AL196" i="1"/>
  <c r="AL185" i="1"/>
  <c r="AT196" i="1"/>
  <c r="AT185" i="1"/>
  <c r="BB196" i="1"/>
  <c r="BB185" i="1"/>
  <c r="BJ196" i="1"/>
  <c r="BJ185" i="1"/>
  <c r="BR196" i="1"/>
  <c r="BR185" i="1"/>
  <c r="K54" i="1"/>
  <c r="S54" i="1"/>
  <c r="AA54" i="1"/>
  <c r="AI54" i="1"/>
  <c r="AQ54" i="1"/>
  <c r="AY54" i="1"/>
  <c r="BG54" i="1"/>
  <c r="BO54" i="1"/>
  <c r="Q214" i="1"/>
  <c r="Q198" i="1"/>
  <c r="Q186" i="1"/>
  <c r="Y214" i="1"/>
  <c r="Y198" i="1"/>
  <c r="Y186" i="1"/>
  <c r="AG214" i="1"/>
  <c r="AG198" i="1"/>
  <c r="AG186" i="1"/>
  <c r="AG63" i="1"/>
  <c r="AO214" i="1"/>
  <c r="AO198" i="1"/>
  <c r="AO186" i="1"/>
  <c r="AO63" i="1"/>
  <c r="AW214" i="1"/>
  <c r="AW198" i="1"/>
  <c r="AW186" i="1"/>
  <c r="BE214" i="1"/>
  <c r="BE198" i="1"/>
  <c r="BE186" i="1"/>
  <c r="BM214" i="1"/>
  <c r="BM198" i="1"/>
  <c r="BM186" i="1"/>
  <c r="BM63" i="1"/>
  <c r="BU214" i="1"/>
  <c r="BU198" i="1"/>
  <c r="BU186" i="1"/>
  <c r="BU63" i="1"/>
  <c r="AD209" i="1"/>
  <c r="AD63" i="1"/>
  <c r="BJ209" i="1"/>
  <c r="BJ63" i="1"/>
  <c r="BZ59" i="1"/>
  <c r="CA59" i="1" s="1"/>
  <c r="BR63" i="1"/>
  <c r="L95" i="1"/>
  <c r="L183" i="1"/>
  <c r="T95" i="1"/>
  <c r="T183" i="1"/>
  <c r="AB183" i="1"/>
  <c r="AB95" i="1"/>
  <c r="AJ95" i="1"/>
  <c r="AJ183" i="1"/>
  <c r="AR95" i="1"/>
  <c r="AR183" i="1"/>
  <c r="AZ95" i="1"/>
  <c r="AZ183" i="1"/>
  <c r="BH183" i="1"/>
  <c r="BH95" i="1"/>
  <c r="BP95" i="1"/>
  <c r="BP183" i="1"/>
  <c r="BZ85" i="1"/>
  <c r="CA85" i="1" s="1"/>
  <c r="BW85" i="1"/>
  <c r="BX85" i="1" s="1"/>
  <c r="R119" i="1"/>
  <c r="Z119" i="1"/>
  <c r="AH119" i="1"/>
  <c r="AP119" i="1"/>
  <c r="AX119" i="1"/>
  <c r="BF119" i="1"/>
  <c r="BN119" i="1"/>
  <c r="AP204" i="1"/>
  <c r="AP194" i="1"/>
  <c r="AP191" i="1"/>
  <c r="AP182" i="1"/>
  <c r="BN204" i="1"/>
  <c r="BN194" i="1"/>
  <c r="BN191" i="1"/>
  <c r="BN182" i="1"/>
  <c r="BA195" i="1"/>
  <c r="BA190" i="1"/>
  <c r="W206" i="1"/>
  <c r="W29" i="1"/>
  <c r="AB196" i="1"/>
  <c r="AB185" i="1"/>
  <c r="BP196" i="1"/>
  <c r="BP185" i="1"/>
  <c r="K204" i="1"/>
  <c r="K194" i="1"/>
  <c r="K191" i="1"/>
  <c r="K182" i="1"/>
  <c r="V195" i="1"/>
  <c r="V190" i="1"/>
  <c r="BB195" i="1"/>
  <c r="BB190" i="1"/>
  <c r="P206" i="1"/>
  <c r="P29" i="1"/>
  <c r="P65" i="1" s="1"/>
  <c r="BI215" i="1"/>
  <c r="U196" i="1"/>
  <c r="U185" i="1"/>
  <c r="BI196" i="1"/>
  <c r="BI185" i="1"/>
  <c r="Z54" i="1"/>
  <c r="AX54" i="1"/>
  <c r="BW39" i="1"/>
  <c r="BX39" i="1" s="1"/>
  <c r="AF54" i="1"/>
  <c r="BW59" i="1"/>
  <c r="BX59" i="1" s="1"/>
  <c r="W195" i="1"/>
  <c r="W190" i="1"/>
  <c r="BK195" i="1"/>
  <c r="BK190" i="1"/>
  <c r="AC204" i="1"/>
  <c r="AC194" i="1"/>
  <c r="AC191" i="1"/>
  <c r="AC182" i="1"/>
  <c r="AK204" i="1"/>
  <c r="AK194" i="1"/>
  <c r="AK191" i="1"/>
  <c r="AK182" i="1"/>
  <c r="AS204" i="1"/>
  <c r="AS194" i="1"/>
  <c r="AS191" i="1"/>
  <c r="AS182" i="1"/>
  <c r="BA204" i="1"/>
  <c r="BA194" i="1"/>
  <c r="BA191" i="1"/>
  <c r="BA182" i="1"/>
  <c r="BI204" i="1"/>
  <c r="BI194" i="1"/>
  <c r="BI191" i="1"/>
  <c r="BI182" i="1"/>
  <c r="BQ204" i="1"/>
  <c r="BQ194" i="1"/>
  <c r="BQ191" i="1"/>
  <c r="BQ182" i="1"/>
  <c r="P195" i="1"/>
  <c r="P190" i="1"/>
  <c r="X195" i="1"/>
  <c r="X190" i="1"/>
  <c r="AF195" i="1"/>
  <c r="AF190" i="1"/>
  <c r="AN195" i="1"/>
  <c r="AN190" i="1"/>
  <c r="AV195" i="1"/>
  <c r="AV190" i="1"/>
  <c r="BD195" i="1"/>
  <c r="BD190" i="1"/>
  <c r="BL195" i="1"/>
  <c r="BL190" i="1"/>
  <c r="BT195" i="1"/>
  <c r="BT190" i="1"/>
  <c r="K205" i="1"/>
  <c r="S205" i="1"/>
  <c r="AA205" i="1"/>
  <c r="AI205" i="1"/>
  <c r="AQ205" i="1"/>
  <c r="AY205" i="1"/>
  <c r="BG205" i="1"/>
  <c r="BO205" i="1"/>
  <c r="J206" i="1"/>
  <c r="BZ206" i="1" s="1"/>
  <c r="CA206" i="1" s="1"/>
  <c r="BZ14" i="1"/>
  <c r="CA14" i="1" s="1"/>
  <c r="R206" i="1"/>
  <c r="Z206" i="1"/>
  <c r="AH206" i="1"/>
  <c r="AP206" i="1"/>
  <c r="AX206" i="1"/>
  <c r="BF206" i="1"/>
  <c r="BN206" i="1"/>
  <c r="BW14" i="1"/>
  <c r="BX14" i="1" s="1"/>
  <c r="J211" i="1"/>
  <c r="BZ211" i="1" s="1"/>
  <c r="CA211" i="1" s="1"/>
  <c r="BZ17" i="1"/>
  <c r="CA17" i="1" s="1"/>
  <c r="R211" i="1"/>
  <c r="Z211" i="1"/>
  <c r="AH211" i="1"/>
  <c r="AP211" i="1"/>
  <c r="AX211" i="1"/>
  <c r="BF211" i="1"/>
  <c r="BN211" i="1"/>
  <c r="M212" i="1"/>
  <c r="U212" i="1"/>
  <c r="AC212" i="1"/>
  <c r="AK212" i="1"/>
  <c r="AS212" i="1"/>
  <c r="BA212" i="1"/>
  <c r="BI212" i="1"/>
  <c r="BQ212" i="1"/>
  <c r="BW21" i="1"/>
  <c r="BX21" i="1" s="1"/>
  <c r="J29" i="1"/>
  <c r="BZ29" i="1" s="1"/>
  <c r="CA29" i="1" s="1"/>
  <c r="AG29" i="1"/>
  <c r="L54" i="1"/>
  <c r="T54" i="1"/>
  <c r="AB54" i="1"/>
  <c r="AJ54" i="1"/>
  <c r="AR54" i="1"/>
  <c r="AZ54" i="1"/>
  <c r="BH54" i="1"/>
  <c r="BP54" i="1"/>
  <c r="J214" i="1"/>
  <c r="BZ214" i="1" s="1"/>
  <c r="CA214" i="1" s="1"/>
  <c r="J198" i="1"/>
  <c r="BZ198" i="1" s="1"/>
  <c r="CA198" i="1" s="1"/>
  <c r="J186" i="1"/>
  <c r="BZ186" i="1" s="1"/>
  <c r="CA186" i="1" s="1"/>
  <c r="J63" i="1"/>
  <c r="BZ57" i="1"/>
  <c r="CA57" i="1" s="1"/>
  <c r="R214" i="1"/>
  <c r="R198" i="1"/>
  <c r="R186" i="1"/>
  <c r="R63" i="1"/>
  <c r="Z214" i="1"/>
  <c r="Z186" i="1"/>
  <c r="Z198" i="1"/>
  <c r="AH214" i="1"/>
  <c r="AH198" i="1"/>
  <c r="AH186" i="1"/>
  <c r="AH63" i="1"/>
  <c r="AP214" i="1"/>
  <c r="AP186" i="1"/>
  <c r="AP198" i="1"/>
  <c r="AP63" i="1"/>
  <c r="AX214" i="1"/>
  <c r="AX198" i="1"/>
  <c r="AX186" i="1"/>
  <c r="AX63" i="1"/>
  <c r="BF214" i="1"/>
  <c r="BF198" i="1"/>
  <c r="BF186" i="1"/>
  <c r="BN214" i="1"/>
  <c r="BN198" i="1"/>
  <c r="BN186" i="1"/>
  <c r="BN63" i="1"/>
  <c r="BW57" i="1"/>
  <c r="BX57" i="1" s="1"/>
  <c r="N199" i="1"/>
  <c r="N187" i="1"/>
  <c r="N73" i="1"/>
  <c r="N81" i="1" s="1"/>
  <c r="V199" i="1"/>
  <c r="V187" i="1"/>
  <c r="V73" i="1"/>
  <c r="AD199" i="1"/>
  <c r="AD187" i="1"/>
  <c r="AD73" i="1"/>
  <c r="AD81" i="1" s="1"/>
  <c r="AL199" i="1"/>
  <c r="AL187" i="1"/>
  <c r="AT199" i="1"/>
  <c r="AT187" i="1"/>
  <c r="BB199" i="1"/>
  <c r="BB187" i="1"/>
  <c r="BJ199" i="1"/>
  <c r="BJ187" i="1"/>
  <c r="BR199" i="1"/>
  <c r="BR187" i="1"/>
  <c r="V81" i="1"/>
  <c r="BO183" i="1"/>
  <c r="BW103" i="1"/>
  <c r="BX103" i="1" s="1"/>
  <c r="BU119" i="1"/>
  <c r="R204" i="1"/>
  <c r="R194" i="1"/>
  <c r="R191" i="1"/>
  <c r="R182" i="1"/>
  <c r="U195" i="1"/>
  <c r="U190" i="1"/>
  <c r="BQ195" i="1"/>
  <c r="BQ190" i="1"/>
  <c r="AE206" i="1"/>
  <c r="AE29" i="1"/>
  <c r="AE65" i="1" s="1"/>
  <c r="BC206" i="1"/>
  <c r="BC29" i="1"/>
  <c r="L196" i="1"/>
  <c r="L185" i="1"/>
  <c r="AZ196" i="1"/>
  <c r="AZ185" i="1"/>
  <c r="AQ204" i="1"/>
  <c r="AQ194" i="1"/>
  <c r="AQ191" i="1"/>
  <c r="AQ182" i="1"/>
  <c r="BZ125" i="1"/>
  <c r="CA125" i="1" s="1"/>
  <c r="AB204" i="1"/>
  <c r="AB194" i="1"/>
  <c r="AB182" i="1"/>
  <c r="AB191" i="1"/>
  <c r="BP204" i="1"/>
  <c r="BP194" i="1"/>
  <c r="BP191" i="1"/>
  <c r="BP182" i="1"/>
  <c r="BC195" i="1"/>
  <c r="BC190" i="1"/>
  <c r="U204" i="1"/>
  <c r="U194" i="1"/>
  <c r="U191" i="1"/>
  <c r="U182" i="1"/>
  <c r="AT204" i="1"/>
  <c r="AT194" i="1"/>
  <c r="AT191" i="1"/>
  <c r="AT182" i="1"/>
  <c r="Y195" i="1"/>
  <c r="Y190" i="1"/>
  <c r="BE195" i="1"/>
  <c r="BE190" i="1"/>
  <c r="T205" i="1"/>
  <c r="AZ205" i="1"/>
  <c r="K206" i="1"/>
  <c r="AI206" i="1"/>
  <c r="BG206" i="1"/>
  <c r="K29" i="1"/>
  <c r="BE29" i="1"/>
  <c r="M54" i="1"/>
  <c r="U54" i="1"/>
  <c r="AC54" i="1"/>
  <c r="AK54" i="1"/>
  <c r="AS54" i="1"/>
  <c r="BA54" i="1"/>
  <c r="BI54" i="1"/>
  <c r="BQ54" i="1"/>
  <c r="K214" i="1"/>
  <c r="K198" i="1"/>
  <c r="K186" i="1"/>
  <c r="K63" i="1"/>
  <c r="S214" i="1"/>
  <c r="S186" i="1"/>
  <c r="S198" i="1"/>
  <c r="S63" i="1"/>
  <c r="AA214" i="1"/>
  <c r="AA198" i="1"/>
  <c r="AA186" i="1"/>
  <c r="AA63" i="1"/>
  <c r="AI214" i="1"/>
  <c r="AI198" i="1"/>
  <c r="AI186" i="1"/>
  <c r="AI63" i="1"/>
  <c r="AQ214" i="1"/>
  <c r="AQ198" i="1"/>
  <c r="AQ186" i="1"/>
  <c r="AQ63" i="1"/>
  <c r="AQ65" i="1" s="1"/>
  <c r="AY214" i="1"/>
  <c r="AY198" i="1"/>
  <c r="AY186" i="1"/>
  <c r="AY63" i="1"/>
  <c r="BG214" i="1"/>
  <c r="BG198" i="1"/>
  <c r="BG186" i="1"/>
  <c r="BG63" i="1"/>
  <c r="BO214" i="1"/>
  <c r="BO198" i="1"/>
  <c r="BO186" i="1"/>
  <c r="BO63" i="1"/>
  <c r="BO65" i="1" s="1"/>
  <c r="J204" i="1"/>
  <c r="J191" i="1"/>
  <c r="J194" i="1"/>
  <c r="J182" i="1"/>
  <c r="BF204" i="1"/>
  <c r="BF194" i="1"/>
  <c r="BF182" i="1"/>
  <c r="BF191" i="1"/>
  <c r="AK195" i="1"/>
  <c r="AK190" i="1"/>
  <c r="BI195" i="1"/>
  <c r="BI190" i="1"/>
  <c r="BI193" i="1" s="1"/>
  <c r="O206" i="1"/>
  <c r="O29" i="1"/>
  <c r="O65" i="1" s="1"/>
  <c r="AJ196" i="1"/>
  <c r="AJ185" i="1"/>
  <c r="AJ63" i="1"/>
  <c r="BH63" i="1"/>
  <c r="AI204" i="1"/>
  <c r="AI194" i="1"/>
  <c r="AI191" i="1"/>
  <c r="AI182" i="1"/>
  <c r="AY204" i="1"/>
  <c r="AY194" i="1"/>
  <c r="AY191" i="1"/>
  <c r="AY182" i="1"/>
  <c r="AD195" i="1"/>
  <c r="AD190" i="1"/>
  <c r="BJ195" i="1"/>
  <c r="BJ190" i="1"/>
  <c r="X206" i="1"/>
  <c r="X29" i="1"/>
  <c r="BD206" i="1"/>
  <c r="BD29" i="1"/>
  <c r="AC215" i="1"/>
  <c r="AS215" i="1"/>
  <c r="M196" i="1"/>
  <c r="M185" i="1"/>
  <c r="AS196" i="1"/>
  <c r="AS185" i="1"/>
  <c r="BU197" i="1"/>
  <c r="BW197" i="1" s="1"/>
  <c r="BX197" i="1" s="1"/>
  <c r="BW34" i="1"/>
  <c r="BX34" i="1" s="1"/>
  <c r="AH54" i="1"/>
  <c r="BN54" i="1"/>
  <c r="L204" i="1"/>
  <c r="L194" i="1"/>
  <c r="L191" i="1"/>
  <c r="L182" i="1"/>
  <c r="AR204" i="1"/>
  <c r="AR194" i="1"/>
  <c r="AR191" i="1"/>
  <c r="AR182" i="1"/>
  <c r="BH204" i="1"/>
  <c r="BH194" i="1"/>
  <c r="BH182" i="1"/>
  <c r="BH191" i="1"/>
  <c r="AU195" i="1"/>
  <c r="AU190" i="1"/>
  <c r="BS195" i="1"/>
  <c r="BS190" i="1"/>
  <c r="N204" i="1"/>
  <c r="N191" i="1"/>
  <c r="N194" i="1"/>
  <c r="N182" i="1"/>
  <c r="AL204" i="1"/>
  <c r="AL194" i="1"/>
  <c r="AL191" i="1"/>
  <c r="AL182" i="1"/>
  <c r="Q195" i="1"/>
  <c r="Q190" i="1"/>
  <c r="AO190" i="1"/>
  <c r="AO195" i="1"/>
  <c r="BU195" i="1"/>
  <c r="BW195" i="1" s="1"/>
  <c r="BX195" i="1" s="1"/>
  <c r="BU190" i="1"/>
  <c r="AB205" i="1"/>
  <c r="BH205" i="1"/>
  <c r="AA206" i="1"/>
  <c r="AQ206" i="1"/>
  <c r="O191" i="1"/>
  <c r="O194" i="1"/>
  <c r="O182" i="1"/>
  <c r="O204" i="1"/>
  <c r="W204" i="1"/>
  <c r="W194" i="1"/>
  <c r="W191" i="1"/>
  <c r="W182" i="1"/>
  <c r="AE204" i="1"/>
  <c r="AE191" i="1"/>
  <c r="AE182" i="1"/>
  <c r="AE194" i="1"/>
  <c r="AM194" i="1"/>
  <c r="AM191" i="1"/>
  <c r="AM204" i="1"/>
  <c r="AM182" i="1"/>
  <c r="AU204" i="1"/>
  <c r="AU191" i="1"/>
  <c r="AU194" i="1"/>
  <c r="AU182" i="1"/>
  <c r="BC204" i="1"/>
  <c r="BC191" i="1"/>
  <c r="BC194" i="1"/>
  <c r="BC182" i="1"/>
  <c r="BK204" i="1"/>
  <c r="BK194" i="1"/>
  <c r="BK191" i="1"/>
  <c r="BK182" i="1"/>
  <c r="BS204" i="1"/>
  <c r="BS191" i="1"/>
  <c r="BS194" i="1"/>
  <c r="BS182" i="1"/>
  <c r="J195" i="1"/>
  <c r="J190" i="1"/>
  <c r="R190" i="1"/>
  <c r="R193" i="1" s="1"/>
  <c r="R195" i="1"/>
  <c r="Z195" i="1"/>
  <c r="Z190" i="1"/>
  <c r="AH195" i="1"/>
  <c r="AH190" i="1"/>
  <c r="AP195" i="1"/>
  <c r="AP190" i="1"/>
  <c r="AX195" i="1"/>
  <c r="AX190" i="1"/>
  <c r="BF195" i="1"/>
  <c r="BF190" i="1"/>
  <c r="BN190" i="1"/>
  <c r="BN195" i="1"/>
  <c r="BW9" i="1"/>
  <c r="BX9" i="1" s="1"/>
  <c r="M205" i="1"/>
  <c r="U205" i="1"/>
  <c r="AC205" i="1"/>
  <c r="AK205" i="1"/>
  <c r="AS205" i="1"/>
  <c r="BA205" i="1"/>
  <c r="BI205" i="1"/>
  <c r="BQ205" i="1"/>
  <c r="BZ11" i="1"/>
  <c r="CA11" i="1" s="1"/>
  <c r="L206" i="1"/>
  <c r="L29" i="1"/>
  <c r="T206" i="1"/>
  <c r="T29" i="1"/>
  <c r="AB206" i="1"/>
  <c r="AB29" i="1"/>
  <c r="AJ206" i="1"/>
  <c r="AJ29" i="1"/>
  <c r="AR206" i="1"/>
  <c r="AR29" i="1"/>
  <c r="AZ206" i="1"/>
  <c r="AZ29" i="1"/>
  <c r="BH206" i="1"/>
  <c r="BH29" i="1"/>
  <c r="BP206" i="1"/>
  <c r="BP29" i="1"/>
  <c r="L211" i="1"/>
  <c r="T211" i="1"/>
  <c r="AB211" i="1"/>
  <c r="AJ211" i="1"/>
  <c r="AR211" i="1"/>
  <c r="AZ211" i="1"/>
  <c r="BH211" i="1"/>
  <c r="BP211" i="1"/>
  <c r="BZ18" i="1"/>
  <c r="CA18" i="1" s="1"/>
  <c r="O212" i="1"/>
  <c r="W212" i="1"/>
  <c r="AE212" i="1"/>
  <c r="AM212" i="1"/>
  <c r="AU212" i="1"/>
  <c r="BC212" i="1"/>
  <c r="BK212" i="1"/>
  <c r="BS212" i="1"/>
  <c r="Q29" i="1"/>
  <c r="Q65" i="1" s="1"/>
  <c r="AI29" i="1"/>
  <c r="BF29" i="1"/>
  <c r="BW41" i="1"/>
  <c r="BX41" i="1" s="1"/>
  <c r="Y63" i="1"/>
  <c r="AW63" i="1"/>
  <c r="P199" i="1"/>
  <c r="P187" i="1"/>
  <c r="P73" i="1"/>
  <c r="P81" i="1" s="1"/>
  <c r="X199" i="1"/>
  <c r="X187" i="1"/>
  <c r="X73" i="1"/>
  <c r="X81" i="1" s="1"/>
  <c r="AF199" i="1"/>
  <c r="AF187" i="1"/>
  <c r="AF73" i="1"/>
  <c r="AF81" i="1" s="1"/>
  <c r="AN199" i="1"/>
  <c r="AN187" i="1"/>
  <c r="AV199" i="1"/>
  <c r="AV187" i="1"/>
  <c r="BD199" i="1"/>
  <c r="BD187" i="1"/>
  <c r="BL199" i="1"/>
  <c r="BL187" i="1"/>
  <c r="BT199" i="1"/>
  <c r="BT187" i="1"/>
  <c r="BT73" i="1"/>
  <c r="BT79" i="1" s="1"/>
  <c r="BT81" i="1" s="1"/>
  <c r="P210" i="1"/>
  <c r="P184" i="1"/>
  <c r="P99" i="1"/>
  <c r="X210" i="1"/>
  <c r="X184" i="1"/>
  <c r="X99" i="1"/>
  <c r="AF210" i="1"/>
  <c r="AF184" i="1"/>
  <c r="AF99" i="1"/>
  <c r="AN210" i="1"/>
  <c r="AN184" i="1"/>
  <c r="AN99" i="1"/>
  <c r="AV210" i="1"/>
  <c r="AV184" i="1"/>
  <c r="AV99" i="1"/>
  <c r="BD210" i="1"/>
  <c r="BD184" i="1"/>
  <c r="BD99" i="1"/>
  <c r="BL210" i="1"/>
  <c r="BL184" i="1"/>
  <c r="BL99" i="1"/>
  <c r="BT210" i="1"/>
  <c r="BT184" i="1"/>
  <c r="BT99" i="1"/>
  <c r="BW98" i="1"/>
  <c r="BX98" i="1" s="1"/>
  <c r="K119" i="1"/>
  <c r="S119" i="1"/>
  <c r="AI119" i="1"/>
  <c r="AQ119" i="1"/>
  <c r="AY119" i="1"/>
  <c r="BO119" i="1"/>
  <c r="T147" i="1"/>
  <c r="AB147" i="1"/>
  <c r="AJ147" i="1"/>
  <c r="AZ147" i="1"/>
  <c r="BH147" i="1"/>
  <c r="BP147" i="1"/>
  <c r="Z204" i="1"/>
  <c r="Z194" i="1"/>
  <c r="Z182" i="1"/>
  <c r="Z191" i="1"/>
  <c r="M195" i="1"/>
  <c r="M190" i="1"/>
  <c r="AM206" i="1"/>
  <c r="AM29" i="1"/>
  <c r="AM65" i="1" s="1"/>
  <c r="BK206" i="1"/>
  <c r="BK29" i="1"/>
  <c r="BK65" i="1" s="1"/>
  <c r="AR196" i="1"/>
  <c r="AR185" i="1"/>
  <c r="J79" i="1"/>
  <c r="BZ78" i="1"/>
  <c r="CA78" i="1" s="1"/>
  <c r="S204" i="1"/>
  <c r="S194" i="1"/>
  <c r="S191" i="1"/>
  <c r="S182" i="1"/>
  <c r="BG204" i="1"/>
  <c r="BG194" i="1"/>
  <c r="BG191" i="1"/>
  <c r="BG182" i="1"/>
  <c r="AL195" i="1"/>
  <c r="AL190" i="1"/>
  <c r="AN206" i="1"/>
  <c r="AN29" i="1"/>
  <c r="AK215" i="1"/>
  <c r="AK196" i="1"/>
  <c r="AK185" i="1"/>
  <c r="R54" i="1"/>
  <c r="BF54" i="1"/>
  <c r="BP63" i="1"/>
  <c r="O195" i="1"/>
  <c r="O190" i="1"/>
  <c r="O193" i="1" s="1"/>
  <c r="V204" i="1"/>
  <c r="V194" i="1"/>
  <c r="V191" i="1"/>
  <c r="V182" i="1"/>
  <c r="BB204" i="1"/>
  <c r="BB191" i="1"/>
  <c r="BB182" i="1"/>
  <c r="BB194" i="1"/>
  <c r="AG195" i="1"/>
  <c r="AG190" i="1"/>
  <c r="BM195" i="1"/>
  <c r="BM190" i="1"/>
  <c r="AJ205" i="1"/>
  <c r="BP205" i="1"/>
  <c r="S206" i="1"/>
  <c r="AY206" i="1"/>
  <c r="BO206" i="1"/>
  <c r="P191" i="1"/>
  <c r="P194" i="1"/>
  <c r="P204" i="1"/>
  <c r="P182" i="1"/>
  <c r="X204" i="1"/>
  <c r="X191" i="1"/>
  <c r="X194" i="1"/>
  <c r="X182" i="1"/>
  <c r="AF191" i="1"/>
  <c r="AF194" i="1"/>
  <c r="AF204" i="1"/>
  <c r="AF182" i="1"/>
  <c r="AN204" i="1"/>
  <c r="AN194" i="1"/>
  <c r="AN191" i="1"/>
  <c r="AN182" i="1"/>
  <c r="AV204" i="1"/>
  <c r="AV191" i="1"/>
  <c r="AV194" i="1"/>
  <c r="AV182" i="1"/>
  <c r="BD204" i="1"/>
  <c r="BD191" i="1"/>
  <c r="BD194" i="1"/>
  <c r="BD182" i="1"/>
  <c r="BL204" i="1"/>
  <c r="BL194" i="1"/>
  <c r="BL191" i="1"/>
  <c r="BL182" i="1"/>
  <c r="BT204" i="1"/>
  <c r="BT191" i="1"/>
  <c r="BT194" i="1"/>
  <c r="BT182" i="1"/>
  <c r="K195" i="1"/>
  <c r="K190" i="1"/>
  <c r="S190" i="1"/>
  <c r="S195" i="1"/>
  <c r="AA195" i="1"/>
  <c r="AA190" i="1"/>
  <c r="AI195" i="1"/>
  <c r="AI190" i="1"/>
  <c r="AQ190" i="1"/>
  <c r="AQ195" i="1"/>
  <c r="AY195" i="1"/>
  <c r="AY190" i="1"/>
  <c r="BG190" i="1"/>
  <c r="BG195" i="1"/>
  <c r="BO190" i="1"/>
  <c r="BO195" i="1"/>
  <c r="N205" i="1"/>
  <c r="V205" i="1"/>
  <c r="AD205" i="1"/>
  <c r="AL205" i="1"/>
  <c r="AT205" i="1"/>
  <c r="BB205" i="1"/>
  <c r="BJ205" i="1"/>
  <c r="BR205" i="1"/>
  <c r="BW12" i="1"/>
  <c r="BX12" i="1" s="1"/>
  <c r="M29" i="1"/>
  <c r="U29" i="1"/>
  <c r="AC29" i="1"/>
  <c r="AK29" i="1"/>
  <c r="AS29" i="1"/>
  <c r="BA29" i="1"/>
  <c r="BI29" i="1"/>
  <c r="BQ29" i="1"/>
  <c r="J213" i="1"/>
  <c r="BZ23" i="1"/>
  <c r="CA23" i="1" s="1"/>
  <c r="R213" i="1"/>
  <c r="Z213" i="1"/>
  <c r="AH213" i="1"/>
  <c r="AP213" i="1"/>
  <c r="AX213" i="1"/>
  <c r="BF213" i="1"/>
  <c r="BN213" i="1"/>
  <c r="R29" i="1"/>
  <c r="AO29" i="1"/>
  <c r="BG29" i="1"/>
  <c r="R185" i="1"/>
  <c r="AX185" i="1"/>
  <c r="Z63" i="1"/>
  <c r="BE63" i="1"/>
  <c r="BE65" i="1" s="1"/>
  <c r="AH204" i="1"/>
  <c r="AH194" i="1"/>
  <c r="AH191" i="1"/>
  <c r="AH182" i="1"/>
  <c r="AC195" i="1"/>
  <c r="AC190" i="1"/>
  <c r="BN29" i="1"/>
  <c r="J207" i="1"/>
  <c r="BZ207" i="1" s="1"/>
  <c r="CA207" i="1" s="1"/>
  <c r="BZ88" i="1"/>
  <c r="CA88" i="1" s="1"/>
  <c r="N195" i="1"/>
  <c r="N190" i="1"/>
  <c r="AV206" i="1"/>
  <c r="AV29" i="1"/>
  <c r="AV65" i="1" s="1"/>
  <c r="U215" i="1"/>
  <c r="BQ215" i="1"/>
  <c r="Z29" i="1"/>
  <c r="AW29" i="1"/>
  <c r="BA196" i="1"/>
  <c r="BA185" i="1"/>
  <c r="BQ196" i="1"/>
  <c r="BQ185" i="1"/>
  <c r="J158" i="1"/>
  <c r="BZ158" i="1" s="1"/>
  <c r="CA158" i="1" s="1"/>
  <c r="BZ157" i="1"/>
  <c r="CA157" i="1" s="1"/>
  <c r="T204" i="1"/>
  <c r="T194" i="1"/>
  <c r="T182" i="1"/>
  <c r="T191" i="1"/>
  <c r="AZ204" i="1"/>
  <c r="AZ194" i="1"/>
  <c r="AZ182" i="1"/>
  <c r="AM195" i="1"/>
  <c r="AM190" i="1"/>
  <c r="M204" i="1"/>
  <c r="M194" i="1"/>
  <c r="M191" i="1"/>
  <c r="M182" i="1"/>
  <c r="AD204" i="1"/>
  <c r="AD191" i="1"/>
  <c r="AD194" i="1"/>
  <c r="AD182" i="1"/>
  <c r="BJ204" i="1"/>
  <c r="BJ194" i="1"/>
  <c r="BJ191" i="1"/>
  <c r="BJ182" i="1"/>
  <c r="BR204" i="1"/>
  <c r="BR191" i="1"/>
  <c r="BR182" i="1"/>
  <c r="BR194" i="1"/>
  <c r="AW195" i="1"/>
  <c r="AW190" i="1"/>
  <c r="L205" i="1"/>
  <c r="AR205" i="1"/>
  <c r="N206" i="1"/>
  <c r="N29" i="1"/>
  <c r="V206" i="1"/>
  <c r="V29" i="1"/>
  <c r="AD206" i="1"/>
  <c r="AD29" i="1"/>
  <c r="AL206" i="1"/>
  <c r="AL29" i="1"/>
  <c r="AL65" i="1" s="1"/>
  <c r="AT206" i="1"/>
  <c r="AT29" i="1"/>
  <c r="BB206" i="1"/>
  <c r="BB29" i="1"/>
  <c r="BJ206" i="1"/>
  <c r="BJ29" i="1"/>
  <c r="BR206" i="1"/>
  <c r="BR29" i="1"/>
  <c r="N211" i="1"/>
  <c r="V211" i="1"/>
  <c r="AD211" i="1"/>
  <c r="AL211" i="1"/>
  <c r="AT211" i="1"/>
  <c r="BB211" i="1"/>
  <c r="BJ211" i="1"/>
  <c r="BR211" i="1"/>
  <c r="K215" i="1"/>
  <c r="S215" i="1"/>
  <c r="AA215" i="1"/>
  <c r="AI215" i="1"/>
  <c r="S29" i="1"/>
  <c r="AP29" i="1"/>
  <c r="BM29" i="1"/>
  <c r="BW62" i="1"/>
  <c r="BX62" i="1" s="1"/>
  <c r="BZ62" i="1"/>
  <c r="CA62" i="1" s="1"/>
  <c r="AB63" i="1"/>
  <c r="BF63" i="1"/>
  <c r="J210" i="1"/>
  <c r="J184" i="1"/>
  <c r="J99" i="1"/>
  <c r="BZ98" i="1"/>
  <c r="CA98" i="1" s="1"/>
  <c r="R210" i="1"/>
  <c r="R184" i="1"/>
  <c r="R99" i="1"/>
  <c r="Z210" i="1"/>
  <c r="Z184" i="1"/>
  <c r="Z99" i="1"/>
  <c r="AH210" i="1"/>
  <c r="AH184" i="1"/>
  <c r="AH99" i="1"/>
  <c r="AP210" i="1"/>
  <c r="AP184" i="1"/>
  <c r="AP99" i="1"/>
  <c r="AX210" i="1"/>
  <c r="AX184" i="1"/>
  <c r="AX99" i="1"/>
  <c r="BF210" i="1"/>
  <c r="BF184" i="1"/>
  <c r="BF99" i="1"/>
  <c r="BN210" i="1"/>
  <c r="BN184" i="1"/>
  <c r="BN99" i="1"/>
  <c r="L119" i="1"/>
  <c r="T119" i="1"/>
  <c r="AB119" i="1"/>
  <c r="AJ119" i="1"/>
  <c r="AR119" i="1"/>
  <c r="AZ119" i="1"/>
  <c r="BH119" i="1"/>
  <c r="BP119" i="1"/>
  <c r="BZ103" i="1"/>
  <c r="CA103" i="1" s="1"/>
  <c r="BZ133" i="1"/>
  <c r="CA133" i="1" s="1"/>
  <c r="BU153" i="1"/>
  <c r="BW153" i="1" s="1"/>
  <c r="BX153" i="1" s="1"/>
  <c r="BW151" i="1"/>
  <c r="BX151" i="1" s="1"/>
  <c r="BW169" i="1"/>
  <c r="BX169" i="1" s="1"/>
  <c r="BZ172" i="1"/>
  <c r="CA172" i="1" s="1"/>
  <c r="M213" i="1"/>
  <c r="U213" i="1"/>
  <c r="AC213" i="1"/>
  <c r="AK213" i="1"/>
  <c r="AS213" i="1"/>
  <c r="BA213" i="1"/>
  <c r="BI213" i="1"/>
  <c r="BQ213" i="1"/>
  <c r="N215" i="1"/>
  <c r="V215" i="1"/>
  <c r="AD215" i="1"/>
  <c r="AL215" i="1"/>
  <c r="AT215" i="1"/>
  <c r="BB215" i="1"/>
  <c r="BJ215" i="1"/>
  <c r="BR215" i="1"/>
  <c r="O196" i="1"/>
  <c r="O185" i="1"/>
  <c r="W196" i="1"/>
  <c r="W185" i="1"/>
  <c r="AE196" i="1"/>
  <c r="AE185" i="1"/>
  <c r="AM196" i="1"/>
  <c r="AM185" i="1"/>
  <c r="AU196" i="1"/>
  <c r="AU185" i="1"/>
  <c r="BC196" i="1"/>
  <c r="BC185" i="1"/>
  <c r="BK196" i="1"/>
  <c r="BK185" i="1"/>
  <c r="BS196" i="1"/>
  <c r="BS185" i="1"/>
  <c r="J197" i="1"/>
  <c r="R197" i="1"/>
  <c r="Z197" i="1"/>
  <c r="AH197" i="1"/>
  <c r="AP197" i="1"/>
  <c r="AX197" i="1"/>
  <c r="BF197" i="1"/>
  <c r="BN197" i="1"/>
  <c r="L214" i="1"/>
  <c r="L198" i="1"/>
  <c r="T214" i="1"/>
  <c r="T198" i="1"/>
  <c r="T186" i="1"/>
  <c r="AB214" i="1"/>
  <c r="AB198" i="1"/>
  <c r="AB186" i="1"/>
  <c r="AJ214" i="1"/>
  <c r="AJ198" i="1"/>
  <c r="AJ186" i="1"/>
  <c r="AR214" i="1"/>
  <c r="AR198" i="1"/>
  <c r="AZ214" i="1"/>
  <c r="AZ198" i="1"/>
  <c r="AZ186" i="1"/>
  <c r="BH214" i="1"/>
  <c r="BH186" i="1"/>
  <c r="BH198" i="1"/>
  <c r="BP214" i="1"/>
  <c r="BP198" i="1"/>
  <c r="BP186" i="1"/>
  <c r="AN63" i="1"/>
  <c r="AN65" i="1" s="1"/>
  <c r="BT63" i="1"/>
  <c r="M183" i="1"/>
  <c r="U183" i="1"/>
  <c r="K183" i="1"/>
  <c r="AQ183" i="1"/>
  <c r="M119" i="1"/>
  <c r="U119" i="1"/>
  <c r="AC119" i="1"/>
  <c r="AK119" i="1"/>
  <c r="AS119" i="1"/>
  <c r="BA119" i="1"/>
  <c r="BI119" i="1"/>
  <c r="BQ119" i="1"/>
  <c r="O147" i="1"/>
  <c r="W147" i="1"/>
  <c r="AE147" i="1"/>
  <c r="AM147" i="1"/>
  <c r="AU147" i="1"/>
  <c r="BC147" i="1"/>
  <c r="BK147" i="1"/>
  <c r="BS147" i="1"/>
  <c r="BZ151" i="1"/>
  <c r="CA151" i="1" s="1"/>
  <c r="M176" i="1"/>
  <c r="U176" i="1"/>
  <c r="AC176" i="1"/>
  <c r="AK176" i="1"/>
  <c r="AS176" i="1"/>
  <c r="BA176" i="1"/>
  <c r="BI176" i="1"/>
  <c r="BQ176" i="1"/>
  <c r="P212" i="1"/>
  <c r="X212" i="1"/>
  <c r="AF212" i="1"/>
  <c r="AN212" i="1"/>
  <c r="AV212" i="1"/>
  <c r="BD212" i="1"/>
  <c r="BL212" i="1"/>
  <c r="BT212" i="1"/>
  <c r="N213" i="1"/>
  <c r="V213" i="1"/>
  <c r="AD213" i="1"/>
  <c r="AL213" i="1"/>
  <c r="AT213" i="1"/>
  <c r="BB213" i="1"/>
  <c r="BJ213" i="1"/>
  <c r="BR213" i="1"/>
  <c r="O215" i="1"/>
  <c r="W215" i="1"/>
  <c r="AE215" i="1"/>
  <c r="AM215" i="1"/>
  <c r="AU215" i="1"/>
  <c r="BC215" i="1"/>
  <c r="BK215" i="1"/>
  <c r="BS215" i="1"/>
  <c r="P196" i="1"/>
  <c r="P185" i="1"/>
  <c r="X196" i="1"/>
  <c r="X185" i="1"/>
  <c r="AF196" i="1"/>
  <c r="AF185" i="1"/>
  <c r="AN196" i="1"/>
  <c r="AN185" i="1"/>
  <c r="AV196" i="1"/>
  <c r="AV185" i="1"/>
  <c r="BD196" i="1"/>
  <c r="BD185" i="1"/>
  <c r="BL196" i="1"/>
  <c r="BL185" i="1"/>
  <c r="BT196" i="1"/>
  <c r="BT185" i="1"/>
  <c r="K197" i="1"/>
  <c r="S197" i="1"/>
  <c r="AA197" i="1"/>
  <c r="AI197" i="1"/>
  <c r="AQ197" i="1"/>
  <c r="AY197" i="1"/>
  <c r="BG197" i="1"/>
  <c r="BO197" i="1"/>
  <c r="M214" i="1"/>
  <c r="M198" i="1"/>
  <c r="M63" i="1"/>
  <c r="M65" i="1" s="1"/>
  <c r="M186" i="1"/>
  <c r="U214" i="1"/>
  <c r="U198" i="1"/>
  <c r="U63" i="1"/>
  <c r="U186" i="1"/>
  <c r="AC214" i="1"/>
  <c r="AC198" i="1"/>
  <c r="AC63" i="1"/>
  <c r="AC186" i="1"/>
  <c r="AK214" i="1"/>
  <c r="AK198" i="1"/>
  <c r="AK186" i="1"/>
  <c r="AK63" i="1"/>
  <c r="AS214" i="1"/>
  <c r="AS198" i="1"/>
  <c r="AS63" i="1"/>
  <c r="AS65" i="1" s="1"/>
  <c r="AS186" i="1"/>
  <c r="BA214" i="1"/>
  <c r="BA198" i="1"/>
  <c r="BA63" i="1"/>
  <c r="BA65" i="1" s="1"/>
  <c r="BA186" i="1"/>
  <c r="BI214" i="1"/>
  <c r="BI198" i="1"/>
  <c r="BI63" i="1"/>
  <c r="BI65" i="1" s="1"/>
  <c r="BI186" i="1"/>
  <c r="BQ214" i="1"/>
  <c r="BQ198" i="1"/>
  <c r="BQ186" i="1"/>
  <c r="BQ63" i="1"/>
  <c r="Q208" i="1"/>
  <c r="Y208" i="1"/>
  <c r="AG208" i="1"/>
  <c r="AO208" i="1"/>
  <c r="AW208" i="1"/>
  <c r="BE208" i="1"/>
  <c r="BM208" i="1"/>
  <c r="BU208" i="1"/>
  <c r="BW208" i="1" s="1"/>
  <c r="BX208" i="1" s="1"/>
  <c r="T63" i="1"/>
  <c r="AZ63" i="1"/>
  <c r="J199" i="1"/>
  <c r="J187" i="1"/>
  <c r="BZ69" i="1"/>
  <c r="CA69" i="1" s="1"/>
  <c r="R199" i="1"/>
  <c r="R187" i="1"/>
  <c r="Z199" i="1"/>
  <c r="Z187" i="1"/>
  <c r="AH199" i="1"/>
  <c r="AH187" i="1"/>
  <c r="AP199" i="1"/>
  <c r="AP187" i="1"/>
  <c r="AX199" i="1"/>
  <c r="AX187" i="1"/>
  <c r="BF199" i="1"/>
  <c r="BF187" i="1"/>
  <c r="BN199" i="1"/>
  <c r="BN187" i="1"/>
  <c r="N183" i="1"/>
  <c r="N95" i="1"/>
  <c r="V183" i="1"/>
  <c r="V95" i="1"/>
  <c r="AD183" i="1"/>
  <c r="AD95" i="1"/>
  <c r="AL183" i="1"/>
  <c r="AL95" i="1"/>
  <c r="AT183" i="1"/>
  <c r="AT95" i="1"/>
  <c r="BB183" i="1"/>
  <c r="BB95" i="1"/>
  <c r="BJ183" i="1"/>
  <c r="BJ95" i="1"/>
  <c r="BR183" i="1"/>
  <c r="BR95" i="1"/>
  <c r="BZ93" i="1"/>
  <c r="CA93" i="1" s="1"/>
  <c r="BW93" i="1"/>
  <c r="BX93" i="1" s="1"/>
  <c r="N119" i="1"/>
  <c r="V119" i="1"/>
  <c r="AD119" i="1"/>
  <c r="AL119" i="1"/>
  <c r="AT119" i="1"/>
  <c r="BB119" i="1"/>
  <c r="BJ119" i="1"/>
  <c r="BR119" i="1"/>
  <c r="BZ111" i="1"/>
  <c r="CA111" i="1" s="1"/>
  <c r="P147" i="1"/>
  <c r="X147" i="1"/>
  <c r="AF147" i="1"/>
  <c r="AN147" i="1"/>
  <c r="AV147" i="1"/>
  <c r="BD147" i="1"/>
  <c r="BL147" i="1"/>
  <c r="BT147" i="1"/>
  <c r="BW137" i="1"/>
  <c r="BX137" i="1" s="1"/>
  <c r="BU200" i="1"/>
  <c r="BW200" i="1" s="1"/>
  <c r="BX200" i="1" s="1"/>
  <c r="BW170" i="1"/>
  <c r="BX170" i="1" s="1"/>
  <c r="Q204" i="1"/>
  <c r="Q194" i="1"/>
  <c r="Q191" i="1"/>
  <c r="Q182" i="1"/>
  <c r="Y204" i="1"/>
  <c r="Y194" i="1"/>
  <c r="Y191" i="1"/>
  <c r="Y182" i="1"/>
  <c r="AG194" i="1"/>
  <c r="AG191" i="1"/>
  <c r="AG204" i="1"/>
  <c r="AG182" i="1"/>
  <c r="AO204" i="1"/>
  <c r="AO194" i="1"/>
  <c r="AO191" i="1"/>
  <c r="AW204" i="1"/>
  <c r="AW194" i="1"/>
  <c r="AW191" i="1"/>
  <c r="AW182" i="1"/>
  <c r="BE194" i="1"/>
  <c r="BE204" i="1"/>
  <c r="BE191" i="1"/>
  <c r="BE182" i="1"/>
  <c r="BM204" i="1"/>
  <c r="BM194" i="1"/>
  <c r="BM191" i="1"/>
  <c r="BM182" i="1"/>
  <c r="BU194" i="1"/>
  <c r="BU191" i="1"/>
  <c r="BW191" i="1" s="1"/>
  <c r="BX191" i="1" s="1"/>
  <c r="BU204" i="1"/>
  <c r="L195" i="1"/>
  <c r="L190" i="1"/>
  <c r="T195" i="1"/>
  <c r="T190" i="1"/>
  <c r="AB195" i="1"/>
  <c r="AB190" i="1"/>
  <c r="AJ195" i="1"/>
  <c r="AJ190" i="1"/>
  <c r="AR195" i="1"/>
  <c r="AR190" i="1"/>
  <c r="AZ195" i="1"/>
  <c r="AZ190" i="1"/>
  <c r="BH195" i="1"/>
  <c r="BH190" i="1"/>
  <c r="BP195" i="1"/>
  <c r="BP190" i="1"/>
  <c r="O205" i="1"/>
  <c r="W205" i="1"/>
  <c r="AE205" i="1"/>
  <c r="AM205" i="1"/>
  <c r="AU205" i="1"/>
  <c r="BC205" i="1"/>
  <c r="BK205" i="1"/>
  <c r="BS205" i="1"/>
  <c r="M206" i="1"/>
  <c r="U206" i="1"/>
  <c r="AC206" i="1"/>
  <c r="AK206" i="1"/>
  <c r="AS206" i="1"/>
  <c r="BA206" i="1"/>
  <c r="BI206" i="1"/>
  <c r="BQ206" i="1"/>
  <c r="K211" i="1"/>
  <c r="S211" i="1"/>
  <c r="AA211" i="1"/>
  <c r="AI211" i="1"/>
  <c r="AQ211" i="1"/>
  <c r="AY211" i="1"/>
  <c r="BG211" i="1"/>
  <c r="BO211" i="1"/>
  <c r="Q212" i="1"/>
  <c r="Y212" i="1"/>
  <c r="AG212" i="1"/>
  <c r="AO212" i="1"/>
  <c r="AW212" i="1"/>
  <c r="BE212" i="1"/>
  <c r="BM212" i="1"/>
  <c r="BU212" i="1"/>
  <c r="O213" i="1"/>
  <c r="W213" i="1"/>
  <c r="AE213" i="1"/>
  <c r="AM213" i="1"/>
  <c r="AU213" i="1"/>
  <c r="BC213" i="1"/>
  <c r="BK213" i="1"/>
  <c r="BS213" i="1"/>
  <c r="P215" i="1"/>
  <c r="X215" i="1"/>
  <c r="AF215" i="1"/>
  <c r="AN215" i="1"/>
  <c r="AV215" i="1"/>
  <c r="BD215" i="1"/>
  <c r="BL215" i="1"/>
  <c r="BT215" i="1"/>
  <c r="Q196" i="1"/>
  <c r="Q185" i="1"/>
  <c r="Y196" i="1"/>
  <c r="Y185" i="1"/>
  <c r="AG196" i="1"/>
  <c r="AG185" i="1"/>
  <c r="AO196" i="1"/>
  <c r="AO185" i="1"/>
  <c r="AW196" i="1"/>
  <c r="AW185" i="1"/>
  <c r="BE196" i="1"/>
  <c r="BE185" i="1"/>
  <c r="BM196" i="1"/>
  <c r="BM185" i="1"/>
  <c r="BU196" i="1"/>
  <c r="BW196" i="1" s="1"/>
  <c r="BX196" i="1" s="1"/>
  <c r="BU185" i="1"/>
  <c r="L197" i="1"/>
  <c r="T197" i="1"/>
  <c r="AB197" i="1"/>
  <c r="AJ197" i="1"/>
  <c r="AR197" i="1"/>
  <c r="AZ197" i="1"/>
  <c r="BH197" i="1"/>
  <c r="BP197" i="1"/>
  <c r="N214" i="1"/>
  <c r="N198" i="1"/>
  <c r="N186" i="1"/>
  <c r="V214" i="1"/>
  <c r="V198" i="1"/>
  <c r="V186" i="1"/>
  <c r="AD214" i="1"/>
  <c r="AD198" i="1"/>
  <c r="AD186" i="1"/>
  <c r="AL214" i="1"/>
  <c r="AL198" i="1"/>
  <c r="AL186" i="1"/>
  <c r="AT214" i="1"/>
  <c r="AT198" i="1"/>
  <c r="AT186" i="1"/>
  <c r="BB198" i="1"/>
  <c r="BB214" i="1"/>
  <c r="BB186" i="1"/>
  <c r="BJ198" i="1"/>
  <c r="BJ214" i="1"/>
  <c r="BJ186" i="1"/>
  <c r="BR198" i="1"/>
  <c r="BR186" i="1"/>
  <c r="BR214" i="1"/>
  <c r="BW209" i="1"/>
  <c r="BX209" i="1" s="1"/>
  <c r="J208" i="1"/>
  <c r="BZ61" i="1"/>
  <c r="CA61" i="1" s="1"/>
  <c r="BW61" i="1"/>
  <c r="BX61" i="1" s="1"/>
  <c r="V63" i="1"/>
  <c r="BB63" i="1"/>
  <c r="J73" i="1"/>
  <c r="Z73" i="1"/>
  <c r="Z81" i="1" s="1"/>
  <c r="Q79" i="1"/>
  <c r="Q81" i="1" s="1"/>
  <c r="Y79" i="1"/>
  <c r="AG79" i="1"/>
  <c r="AG81" i="1" s="1"/>
  <c r="O119" i="1"/>
  <c r="W119" i="1"/>
  <c r="AE119" i="1"/>
  <c r="AM119" i="1"/>
  <c r="AU119" i="1"/>
  <c r="BC119" i="1"/>
  <c r="BK119" i="1"/>
  <c r="BS119" i="1"/>
  <c r="Q147" i="1"/>
  <c r="Y147" i="1"/>
  <c r="AG147" i="1"/>
  <c r="AO147" i="1"/>
  <c r="AW147" i="1"/>
  <c r="BE147" i="1"/>
  <c r="BM147" i="1"/>
  <c r="BU147" i="1"/>
  <c r="BW147" i="1" s="1"/>
  <c r="BX147" i="1" s="1"/>
  <c r="L153" i="1"/>
  <c r="T153" i="1"/>
  <c r="AB153" i="1"/>
  <c r="AJ153" i="1"/>
  <c r="AR153" i="1"/>
  <c r="AZ153" i="1"/>
  <c r="BH153" i="1"/>
  <c r="M164" i="1"/>
  <c r="U164" i="1"/>
  <c r="AC164" i="1"/>
  <c r="AK164" i="1"/>
  <c r="AS164" i="1"/>
  <c r="BA164" i="1"/>
  <c r="P216" i="1"/>
  <c r="P201" i="1"/>
  <c r="P188" i="1"/>
  <c r="P192" i="1"/>
  <c r="X216" i="1"/>
  <c r="X201" i="1"/>
  <c r="X188" i="1"/>
  <c r="X192" i="1"/>
  <c r="AF216" i="1"/>
  <c r="AF201" i="1"/>
  <c r="AF188" i="1"/>
  <c r="AF192" i="1"/>
  <c r="AN216" i="1"/>
  <c r="AN201" i="1"/>
  <c r="AN188" i="1"/>
  <c r="AN192" i="1"/>
  <c r="AV216" i="1"/>
  <c r="AV201" i="1"/>
  <c r="AV188" i="1"/>
  <c r="AV192" i="1"/>
  <c r="BD216" i="1"/>
  <c r="BD201" i="1"/>
  <c r="BD188" i="1"/>
  <c r="BD192" i="1"/>
  <c r="BL216" i="1"/>
  <c r="BL201" i="1"/>
  <c r="BL188" i="1"/>
  <c r="BL192" i="1"/>
  <c r="BT216" i="1"/>
  <c r="BT201" i="1"/>
  <c r="BT188" i="1"/>
  <c r="BT192" i="1"/>
  <c r="L186" i="1"/>
  <c r="AF213" i="1"/>
  <c r="AN213" i="1"/>
  <c r="AV213" i="1"/>
  <c r="BD213" i="1"/>
  <c r="BL213" i="1"/>
  <c r="BT213" i="1"/>
  <c r="Q215" i="1"/>
  <c r="Y215" i="1"/>
  <c r="AG215" i="1"/>
  <c r="AO215" i="1"/>
  <c r="AW215" i="1"/>
  <c r="BE215" i="1"/>
  <c r="BM215" i="1"/>
  <c r="BU215" i="1"/>
  <c r="BW215" i="1" s="1"/>
  <c r="BX215" i="1" s="1"/>
  <c r="J196" i="1"/>
  <c r="J185" i="1"/>
  <c r="R196" i="1"/>
  <c r="Z196" i="1"/>
  <c r="Z185" i="1"/>
  <c r="AH196" i="1"/>
  <c r="AH185" i="1"/>
  <c r="AP196" i="1"/>
  <c r="AP185" i="1"/>
  <c r="AX196" i="1"/>
  <c r="BF196" i="1"/>
  <c r="BF185" i="1"/>
  <c r="BN196" i="1"/>
  <c r="BN185" i="1"/>
  <c r="M197" i="1"/>
  <c r="U197" i="1"/>
  <c r="AC197" i="1"/>
  <c r="AK197" i="1"/>
  <c r="AS197" i="1"/>
  <c r="BA197" i="1"/>
  <c r="BI197" i="1"/>
  <c r="BQ197" i="1"/>
  <c r="BZ34" i="1"/>
  <c r="CA34" i="1" s="1"/>
  <c r="O214" i="1"/>
  <c r="O198" i="1"/>
  <c r="O186" i="1"/>
  <c r="W214" i="1"/>
  <c r="W198" i="1"/>
  <c r="W186" i="1"/>
  <c r="AE214" i="1"/>
  <c r="AE198" i="1"/>
  <c r="AE186" i="1"/>
  <c r="AM214" i="1"/>
  <c r="AM198" i="1"/>
  <c r="AM186" i="1"/>
  <c r="AU214" i="1"/>
  <c r="AU198" i="1"/>
  <c r="AU186" i="1"/>
  <c r="BC214" i="1"/>
  <c r="BC198" i="1"/>
  <c r="BC186" i="1"/>
  <c r="BK214" i="1"/>
  <c r="BK198" i="1"/>
  <c r="BK186" i="1"/>
  <c r="BS214" i="1"/>
  <c r="BS198" i="1"/>
  <c r="BS186" i="1"/>
  <c r="K208" i="1"/>
  <c r="S208" i="1"/>
  <c r="AA208" i="1"/>
  <c r="AI208" i="1"/>
  <c r="AQ208" i="1"/>
  <c r="AY208" i="1"/>
  <c r="BG208" i="1"/>
  <c r="BO208" i="1"/>
  <c r="L63" i="1"/>
  <c r="L65" i="1" s="1"/>
  <c r="W63" i="1"/>
  <c r="AR63" i="1"/>
  <c r="BC63" i="1"/>
  <c r="L199" i="1"/>
  <c r="L187" i="1"/>
  <c r="T199" i="1"/>
  <c r="T187" i="1"/>
  <c r="AB199" i="1"/>
  <c r="AB187" i="1"/>
  <c r="AJ199" i="1"/>
  <c r="AJ187" i="1"/>
  <c r="AR199" i="1"/>
  <c r="AR187" i="1"/>
  <c r="AZ199" i="1"/>
  <c r="AZ187" i="1"/>
  <c r="BH199" i="1"/>
  <c r="BH187" i="1"/>
  <c r="BP199" i="1"/>
  <c r="BP187" i="1"/>
  <c r="L73" i="1"/>
  <c r="L81" i="1" s="1"/>
  <c r="AB73" i="1"/>
  <c r="AB81" i="1" s="1"/>
  <c r="P119" i="1"/>
  <c r="X119" i="1"/>
  <c r="AF119" i="1"/>
  <c r="AN119" i="1"/>
  <c r="AV119" i="1"/>
  <c r="BD119" i="1"/>
  <c r="BL119" i="1"/>
  <c r="BT119" i="1"/>
  <c r="J147" i="1"/>
  <c r="BZ130" i="1"/>
  <c r="CA130" i="1" s="1"/>
  <c r="R147" i="1"/>
  <c r="Z147" i="1"/>
  <c r="AH147" i="1"/>
  <c r="AP147" i="1"/>
  <c r="AX147" i="1"/>
  <c r="BF147" i="1"/>
  <c r="BN147" i="1"/>
  <c r="J164" i="1"/>
  <c r="BZ164" i="1" s="1"/>
  <c r="CA164" i="1" s="1"/>
  <c r="AR186" i="1"/>
  <c r="M211" i="1"/>
  <c r="U211" i="1"/>
  <c r="AC211" i="1"/>
  <c r="AK211" i="1"/>
  <c r="AS211" i="1"/>
  <c r="BA211" i="1"/>
  <c r="BI211" i="1"/>
  <c r="BQ211" i="1"/>
  <c r="K212" i="1"/>
  <c r="S212" i="1"/>
  <c r="AA212" i="1"/>
  <c r="AI212" i="1"/>
  <c r="AQ212" i="1"/>
  <c r="AY212" i="1"/>
  <c r="BG212" i="1"/>
  <c r="BO212" i="1"/>
  <c r="Q213" i="1"/>
  <c r="Y213" i="1"/>
  <c r="AG213" i="1"/>
  <c r="AO213" i="1"/>
  <c r="AW213" i="1"/>
  <c r="BE213" i="1"/>
  <c r="BM213" i="1"/>
  <c r="BU213" i="1"/>
  <c r="BW213" i="1" s="1"/>
  <c r="BX213" i="1" s="1"/>
  <c r="J215" i="1"/>
  <c r="R215" i="1"/>
  <c r="Z215" i="1"/>
  <c r="AH215" i="1"/>
  <c r="AP215" i="1"/>
  <c r="AX215" i="1"/>
  <c r="BF215" i="1"/>
  <c r="BN215" i="1"/>
  <c r="BW27" i="1"/>
  <c r="BX27" i="1" s="1"/>
  <c r="K196" i="1"/>
  <c r="K185" i="1"/>
  <c r="S196" i="1"/>
  <c r="S185" i="1"/>
  <c r="AA196" i="1"/>
  <c r="AA185" i="1"/>
  <c r="AI196" i="1"/>
  <c r="AI185" i="1"/>
  <c r="AQ196" i="1"/>
  <c r="AQ185" i="1"/>
  <c r="AY196" i="1"/>
  <c r="AY185" i="1"/>
  <c r="BG196" i="1"/>
  <c r="BG185" i="1"/>
  <c r="BO196" i="1"/>
  <c r="BO185" i="1"/>
  <c r="N197" i="1"/>
  <c r="V197" i="1"/>
  <c r="AD197" i="1"/>
  <c r="AL197" i="1"/>
  <c r="AT197" i="1"/>
  <c r="BB197" i="1"/>
  <c r="BJ197" i="1"/>
  <c r="BR197" i="1"/>
  <c r="P214" i="1"/>
  <c r="P198" i="1"/>
  <c r="P186" i="1"/>
  <c r="X214" i="1"/>
  <c r="X198" i="1"/>
  <c r="X186" i="1"/>
  <c r="AF214" i="1"/>
  <c r="AF198" i="1"/>
  <c r="AF186" i="1"/>
  <c r="AN214" i="1"/>
  <c r="AN198" i="1"/>
  <c r="AN186" i="1"/>
  <c r="AV214" i="1"/>
  <c r="AV198" i="1"/>
  <c r="AV186" i="1"/>
  <c r="BD214" i="1"/>
  <c r="BD198" i="1"/>
  <c r="BD186" i="1"/>
  <c r="BL214" i="1"/>
  <c r="BL198" i="1"/>
  <c r="BL186" i="1"/>
  <c r="BT214" i="1"/>
  <c r="BT198" i="1"/>
  <c r="BT186" i="1"/>
  <c r="L208" i="1"/>
  <c r="T208" i="1"/>
  <c r="AB208" i="1"/>
  <c r="AJ208" i="1"/>
  <c r="AR208" i="1"/>
  <c r="AZ208" i="1"/>
  <c r="BH208" i="1"/>
  <c r="BP208" i="1"/>
  <c r="N63" i="1"/>
  <c r="N65" i="1" s="1"/>
  <c r="X63" i="1"/>
  <c r="X65" i="1" s="1"/>
  <c r="AT63" i="1"/>
  <c r="AT65" i="1" s="1"/>
  <c r="BD63" i="1"/>
  <c r="M199" i="1"/>
  <c r="M187" i="1"/>
  <c r="M73" i="1"/>
  <c r="M81" i="1" s="1"/>
  <c r="U199" i="1"/>
  <c r="U187" i="1"/>
  <c r="U73" i="1"/>
  <c r="U81" i="1" s="1"/>
  <c r="AC199" i="1"/>
  <c r="AC187" i="1"/>
  <c r="AC73" i="1"/>
  <c r="AC81" i="1" s="1"/>
  <c r="AK199" i="1"/>
  <c r="AK187" i="1"/>
  <c r="AS199" i="1"/>
  <c r="AS187" i="1"/>
  <c r="BA199" i="1"/>
  <c r="BA187" i="1"/>
  <c r="BI199" i="1"/>
  <c r="BI187" i="1"/>
  <c r="BQ199" i="1"/>
  <c r="BQ187" i="1"/>
  <c r="K73" i="1"/>
  <c r="S73" i="1"/>
  <c r="AA73" i="1"/>
  <c r="AI73" i="1"/>
  <c r="AI81" i="1" s="1"/>
  <c r="K79" i="1"/>
  <c r="S79" i="1"/>
  <c r="AA79" i="1"/>
  <c r="Q95" i="1"/>
  <c r="Y95" i="1"/>
  <c r="AG95" i="1"/>
  <c r="AO95" i="1"/>
  <c r="AW95" i="1"/>
  <c r="BE95" i="1"/>
  <c r="BM95" i="1"/>
  <c r="BU95" i="1"/>
  <c r="BW95" i="1" s="1"/>
  <c r="BX95" i="1" s="1"/>
  <c r="BW102" i="1"/>
  <c r="BX102" i="1" s="1"/>
  <c r="BZ105" i="1"/>
  <c r="CA105" i="1" s="1"/>
  <c r="K147" i="1"/>
  <c r="S147" i="1"/>
  <c r="AA147" i="1"/>
  <c r="AI147" i="1"/>
  <c r="AQ147" i="1"/>
  <c r="AY147" i="1"/>
  <c r="BG147" i="1"/>
  <c r="BO147" i="1"/>
  <c r="BZ138" i="1"/>
  <c r="CA138" i="1" s="1"/>
  <c r="BZ144" i="1"/>
  <c r="CA144" i="1" s="1"/>
  <c r="O164" i="1"/>
  <c r="W164" i="1"/>
  <c r="AE164" i="1"/>
  <c r="AM164" i="1"/>
  <c r="AU164" i="1"/>
  <c r="BC164" i="1"/>
  <c r="BK164" i="1"/>
  <c r="BS164" i="1"/>
  <c r="AO182" i="1"/>
  <c r="AC183" i="1"/>
  <c r="AK183" i="1"/>
  <c r="AS183" i="1"/>
  <c r="BA183" i="1"/>
  <c r="BI183" i="1"/>
  <c r="BQ183" i="1"/>
  <c r="BZ84" i="1"/>
  <c r="CA84" i="1" s="1"/>
  <c r="Q210" i="1"/>
  <c r="Q184" i="1"/>
  <c r="Y210" i="1"/>
  <c r="Y184" i="1"/>
  <c r="AG210" i="1"/>
  <c r="AG184" i="1"/>
  <c r="AO210" i="1"/>
  <c r="AO184" i="1"/>
  <c r="AW210" i="1"/>
  <c r="AW184" i="1"/>
  <c r="BE210" i="1"/>
  <c r="BE184" i="1"/>
  <c r="BM210" i="1"/>
  <c r="BM184" i="1"/>
  <c r="BU210" i="1"/>
  <c r="BU184" i="1"/>
  <c r="BW184" i="1" s="1"/>
  <c r="BX184" i="1" s="1"/>
  <c r="J119" i="1"/>
  <c r="BZ119" i="1" s="1"/>
  <c r="CA119" i="1" s="1"/>
  <c r="L176" i="1"/>
  <c r="T176" i="1"/>
  <c r="AB176" i="1"/>
  <c r="AJ176" i="1"/>
  <c r="AR176" i="1"/>
  <c r="AZ176" i="1"/>
  <c r="BH176" i="1"/>
  <c r="BP176" i="1"/>
  <c r="J200" i="1"/>
  <c r="R200" i="1"/>
  <c r="Z200" i="1"/>
  <c r="AH200" i="1"/>
  <c r="AP200" i="1"/>
  <c r="AX200" i="1"/>
  <c r="BF200" i="1"/>
  <c r="BN200" i="1"/>
  <c r="Q216" i="1"/>
  <c r="Q201" i="1"/>
  <c r="Q192" i="1"/>
  <c r="Q188" i="1"/>
  <c r="Y216" i="1"/>
  <c r="Y201" i="1"/>
  <c r="Y192" i="1"/>
  <c r="Y188" i="1"/>
  <c r="AG216" i="1"/>
  <c r="AG201" i="1"/>
  <c r="AG192" i="1"/>
  <c r="AO216" i="1"/>
  <c r="AO201" i="1"/>
  <c r="AO192" i="1"/>
  <c r="AO188" i="1"/>
  <c r="AW216" i="1"/>
  <c r="AW201" i="1"/>
  <c r="AW192" i="1"/>
  <c r="AW188" i="1"/>
  <c r="BE216" i="1"/>
  <c r="BE201" i="1"/>
  <c r="BE192" i="1"/>
  <c r="AE184" i="1"/>
  <c r="BK184" i="1"/>
  <c r="O187" i="1"/>
  <c r="J216" i="1"/>
  <c r="J192" i="1"/>
  <c r="J188" i="1"/>
  <c r="BZ175" i="1"/>
  <c r="CA175" i="1" s="1"/>
  <c r="J201" i="1"/>
  <c r="R216" i="1"/>
  <c r="R201" i="1"/>
  <c r="R192" i="1"/>
  <c r="R188" i="1"/>
  <c r="Z216" i="1"/>
  <c r="Z192" i="1"/>
  <c r="Z201" i="1"/>
  <c r="Z188" i="1"/>
  <c r="AH216" i="1"/>
  <c r="AH201" i="1"/>
  <c r="AH192" i="1"/>
  <c r="AH188" i="1"/>
  <c r="AP216" i="1"/>
  <c r="AP201" i="1"/>
  <c r="AP192" i="1"/>
  <c r="AP188" i="1"/>
  <c r="AX216" i="1"/>
  <c r="AX201" i="1"/>
  <c r="AX192" i="1"/>
  <c r="AX188" i="1"/>
  <c r="W199" i="1"/>
  <c r="W187" i="1"/>
  <c r="AE199" i="1"/>
  <c r="AE187" i="1"/>
  <c r="AM199" i="1"/>
  <c r="AU199" i="1"/>
  <c r="AU187" i="1"/>
  <c r="BC199" i="1"/>
  <c r="BC187" i="1"/>
  <c r="BK199" i="1"/>
  <c r="BK187" i="1"/>
  <c r="BS199" i="1"/>
  <c r="BS187" i="1"/>
  <c r="O183" i="1"/>
  <c r="W183" i="1"/>
  <c r="AE183" i="1"/>
  <c r="AM183" i="1"/>
  <c r="AU183" i="1"/>
  <c r="BC183" i="1"/>
  <c r="BK183" i="1"/>
  <c r="BS183" i="1"/>
  <c r="K207" i="1"/>
  <c r="S207" i="1"/>
  <c r="AA207" i="1"/>
  <c r="AI207" i="1"/>
  <c r="AQ207" i="1"/>
  <c r="AY207" i="1"/>
  <c r="BG207" i="1"/>
  <c r="BO207" i="1"/>
  <c r="K210" i="1"/>
  <c r="K184" i="1"/>
  <c r="S210" i="1"/>
  <c r="S184" i="1"/>
  <c r="AA210" i="1"/>
  <c r="AA184" i="1"/>
  <c r="AI210" i="1"/>
  <c r="AI184" i="1"/>
  <c r="AQ210" i="1"/>
  <c r="AQ184" i="1"/>
  <c r="AY210" i="1"/>
  <c r="AY184" i="1"/>
  <c r="BG210" i="1"/>
  <c r="BG184" i="1"/>
  <c r="BO210" i="1"/>
  <c r="BO184" i="1"/>
  <c r="N99" i="1"/>
  <c r="V99" i="1"/>
  <c r="AD99" i="1"/>
  <c r="AL99" i="1"/>
  <c r="AT99" i="1"/>
  <c r="BB99" i="1"/>
  <c r="BJ99" i="1"/>
  <c r="N176" i="1"/>
  <c r="V176" i="1"/>
  <c r="AD176" i="1"/>
  <c r="AL176" i="1"/>
  <c r="AT176" i="1"/>
  <c r="BB176" i="1"/>
  <c r="BJ176" i="1"/>
  <c r="BR176" i="1"/>
  <c r="L200" i="1"/>
  <c r="T200" i="1"/>
  <c r="AB200" i="1"/>
  <c r="AJ200" i="1"/>
  <c r="AR200" i="1"/>
  <c r="AZ200" i="1"/>
  <c r="BH200" i="1"/>
  <c r="BP200" i="1"/>
  <c r="K216" i="1"/>
  <c r="K201" i="1"/>
  <c r="K192" i="1"/>
  <c r="S216" i="1"/>
  <c r="S201" i="1"/>
  <c r="S192" i="1"/>
  <c r="S188" i="1"/>
  <c r="AA216" i="1"/>
  <c r="AA192" i="1"/>
  <c r="AA201" i="1"/>
  <c r="AA188" i="1"/>
  <c r="AI216" i="1"/>
  <c r="AI201" i="1"/>
  <c r="AI192" i="1"/>
  <c r="AQ216" i="1"/>
  <c r="AQ201" i="1"/>
  <c r="AQ192" i="1"/>
  <c r="AQ188" i="1"/>
  <c r="AY216" i="1"/>
  <c r="AY192" i="1"/>
  <c r="AY188" i="1"/>
  <c r="AY201" i="1"/>
  <c r="AM184" i="1"/>
  <c r="BS184" i="1"/>
  <c r="AI188" i="1"/>
  <c r="P183" i="1"/>
  <c r="X183" i="1"/>
  <c r="AF183" i="1"/>
  <c r="AN183" i="1"/>
  <c r="AV183" i="1"/>
  <c r="BD183" i="1"/>
  <c r="BL183" i="1"/>
  <c r="BT183" i="1"/>
  <c r="L210" i="1"/>
  <c r="L184" i="1"/>
  <c r="T210" i="1"/>
  <c r="T184" i="1"/>
  <c r="AB210" i="1"/>
  <c r="AB184" i="1"/>
  <c r="AJ210" i="1"/>
  <c r="AJ184" i="1"/>
  <c r="AR210" i="1"/>
  <c r="AR184" i="1"/>
  <c r="AZ210" i="1"/>
  <c r="AZ184" i="1"/>
  <c r="BH210" i="1"/>
  <c r="BH184" i="1"/>
  <c r="BP210" i="1"/>
  <c r="BP184" i="1"/>
  <c r="O99" i="1"/>
  <c r="W99" i="1"/>
  <c r="AE99" i="1"/>
  <c r="AM99" i="1"/>
  <c r="AU99" i="1"/>
  <c r="BC99" i="1"/>
  <c r="BK99" i="1"/>
  <c r="BS99" i="1"/>
  <c r="O176" i="1"/>
  <c r="W176" i="1"/>
  <c r="AE176" i="1"/>
  <c r="AM176" i="1"/>
  <c r="AU176" i="1"/>
  <c r="BC176" i="1"/>
  <c r="BK176" i="1"/>
  <c r="BS176" i="1"/>
  <c r="M200" i="1"/>
  <c r="U200" i="1"/>
  <c r="AC200" i="1"/>
  <c r="AK200" i="1"/>
  <c r="AS200" i="1"/>
  <c r="BA200" i="1"/>
  <c r="BI200" i="1"/>
  <c r="BQ200" i="1"/>
  <c r="BZ170" i="1"/>
  <c r="CA170" i="1" s="1"/>
  <c r="L216" i="1"/>
  <c r="L201" i="1"/>
  <c r="L192" i="1"/>
  <c r="T216" i="1"/>
  <c r="T201" i="1"/>
  <c r="T192" i="1"/>
  <c r="T188" i="1"/>
  <c r="AB192" i="1"/>
  <c r="AB201" i="1"/>
  <c r="AB216" i="1"/>
  <c r="AB188" i="1"/>
  <c r="AJ201" i="1"/>
  <c r="AJ192" i="1"/>
  <c r="AJ216" i="1"/>
  <c r="AJ188" i="1"/>
  <c r="AR192" i="1"/>
  <c r="AR201" i="1"/>
  <c r="AR216" i="1"/>
  <c r="AR188" i="1"/>
  <c r="AZ216" i="1"/>
  <c r="AZ201" i="1"/>
  <c r="AZ192" i="1"/>
  <c r="S183" i="1"/>
  <c r="AY183" i="1"/>
  <c r="N184" i="1"/>
  <c r="AT184" i="1"/>
  <c r="AM187" i="1"/>
  <c r="AZ188" i="1"/>
  <c r="BQ208" i="1"/>
  <c r="Q187" i="1"/>
  <c r="Q199" i="1"/>
  <c r="Y199" i="1"/>
  <c r="Y187" i="1"/>
  <c r="AG187" i="1"/>
  <c r="AG199" i="1"/>
  <c r="AO199" i="1"/>
  <c r="AO187" i="1"/>
  <c r="AW199" i="1"/>
  <c r="AW187" i="1"/>
  <c r="BE199" i="1"/>
  <c r="BE187" i="1"/>
  <c r="BM187" i="1"/>
  <c r="BM199" i="1"/>
  <c r="BU199" i="1"/>
  <c r="BU187" i="1"/>
  <c r="BS73" i="1"/>
  <c r="BS79" i="1" s="1"/>
  <c r="BS81" i="1" s="1"/>
  <c r="Q183" i="1"/>
  <c r="Y183" i="1"/>
  <c r="AG183" i="1"/>
  <c r="AO183" i="1"/>
  <c r="AW183" i="1"/>
  <c r="BE183" i="1"/>
  <c r="BM183" i="1"/>
  <c r="BU183" i="1"/>
  <c r="M207" i="1"/>
  <c r="U207" i="1"/>
  <c r="AC207" i="1"/>
  <c r="AK207" i="1"/>
  <c r="AS207" i="1"/>
  <c r="BA207" i="1"/>
  <c r="BI207" i="1"/>
  <c r="BQ207" i="1"/>
  <c r="M210" i="1"/>
  <c r="M184" i="1"/>
  <c r="U210" i="1"/>
  <c r="U184" i="1"/>
  <c r="AC210" i="1"/>
  <c r="AC184" i="1"/>
  <c r="AK210" i="1"/>
  <c r="AK184" i="1"/>
  <c r="AS210" i="1"/>
  <c r="AS184" i="1"/>
  <c r="BA210" i="1"/>
  <c r="BA184" i="1"/>
  <c r="BI210" i="1"/>
  <c r="BI184" i="1"/>
  <c r="BQ210" i="1"/>
  <c r="BQ184" i="1"/>
  <c r="J153" i="1"/>
  <c r="P176" i="1"/>
  <c r="X176" i="1"/>
  <c r="AF176" i="1"/>
  <c r="AN176" i="1"/>
  <c r="AV176" i="1"/>
  <c r="BD176" i="1"/>
  <c r="BL176" i="1"/>
  <c r="BT176" i="1"/>
  <c r="M216" i="1"/>
  <c r="M201" i="1"/>
  <c r="M188" i="1"/>
  <c r="M192" i="1"/>
  <c r="U216" i="1"/>
  <c r="U201" i="1"/>
  <c r="U188" i="1"/>
  <c r="AC216" i="1"/>
  <c r="AC201" i="1"/>
  <c r="AC188" i="1"/>
  <c r="AC192" i="1"/>
  <c r="AK216" i="1"/>
  <c r="AK201" i="1"/>
  <c r="AK188" i="1"/>
  <c r="AK192" i="1"/>
  <c r="AS216" i="1"/>
  <c r="AS201" i="1"/>
  <c r="AS188" i="1"/>
  <c r="AS192" i="1"/>
  <c r="BA216" i="1"/>
  <c r="BA201" i="1"/>
  <c r="BA188" i="1"/>
  <c r="O184" i="1"/>
  <c r="AU184" i="1"/>
  <c r="BE188" i="1"/>
  <c r="J183" i="1"/>
  <c r="R183" i="1"/>
  <c r="Z183" i="1"/>
  <c r="AH183" i="1"/>
  <c r="AP183" i="1"/>
  <c r="AX183" i="1"/>
  <c r="BF183" i="1"/>
  <c r="BN183" i="1"/>
  <c r="AA95" i="1"/>
  <c r="BG95" i="1"/>
  <c r="Q99" i="1"/>
  <c r="Y99" i="1"/>
  <c r="AG99" i="1"/>
  <c r="AO99" i="1"/>
  <c r="AW99" i="1"/>
  <c r="BE99" i="1"/>
  <c r="BM99" i="1"/>
  <c r="BU99" i="1"/>
  <c r="BW99" i="1" s="1"/>
  <c r="BX99" i="1" s="1"/>
  <c r="Q176" i="1"/>
  <c r="Y176" i="1"/>
  <c r="AG176" i="1"/>
  <c r="AO176" i="1"/>
  <c r="AW176" i="1"/>
  <c r="BE176" i="1"/>
  <c r="BM176" i="1"/>
  <c r="BU176" i="1"/>
  <c r="BZ176" i="1" s="1"/>
  <c r="CA176" i="1" s="1"/>
  <c r="O200" i="1"/>
  <c r="W200" i="1"/>
  <c r="AE200" i="1"/>
  <c r="AM200" i="1"/>
  <c r="AU200" i="1"/>
  <c r="BC200" i="1"/>
  <c r="BK200" i="1"/>
  <c r="BS200" i="1"/>
  <c r="N216" i="1"/>
  <c r="N201" i="1"/>
  <c r="N188" i="1"/>
  <c r="N192" i="1"/>
  <c r="V216" i="1"/>
  <c r="V201" i="1"/>
  <c r="V188" i="1"/>
  <c r="V192" i="1"/>
  <c r="AD216" i="1"/>
  <c r="AD201" i="1"/>
  <c r="AD188" i="1"/>
  <c r="AD192" i="1"/>
  <c r="AL216" i="1"/>
  <c r="AL201" i="1"/>
  <c r="AL188" i="1"/>
  <c r="AL192" i="1"/>
  <c r="AT216" i="1"/>
  <c r="AT201" i="1"/>
  <c r="AT188" i="1"/>
  <c r="AT192" i="1"/>
  <c r="V184" i="1"/>
  <c r="BB184" i="1"/>
  <c r="BA192" i="1"/>
  <c r="AU208" i="1"/>
  <c r="BC208" i="1"/>
  <c r="BK208" i="1"/>
  <c r="BS208" i="1"/>
  <c r="K199" i="1"/>
  <c r="K187" i="1"/>
  <c r="S199" i="1"/>
  <c r="S187" i="1"/>
  <c r="AA187" i="1"/>
  <c r="AA199" i="1"/>
  <c r="AI199" i="1"/>
  <c r="AI187" i="1"/>
  <c r="AQ187" i="1"/>
  <c r="AQ199" i="1"/>
  <c r="AY199" i="1"/>
  <c r="AY187" i="1"/>
  <c r="BG187" i="1"/>
  <c r="BG199" i="1"/>
  <c r="BO199" i="1"/>
  <c r="BO187" i="1"/>
  <c r="W73" i="1"/>
  <c r="W81" i="1" s="1"/>
  <c r="AE73" i="1"/>
  <c r="AE81" i="1" s="1"/>
  <c r="BU73" i="1"/>
  <c r="BU79" i="1" s="1"/>
  <c r="BU81" i="1" s="1"/>
  <c r="BW168" i="1"/>
  <c r="BX168" i="1" s="1"/>
  <c r="O216" i="1"/>
  <c r="O201" i="1"/>
  <c r="O188" i="1"/>
  <c r="W216" i="1"/>
  <c r="W201" i="1"/>
  <c r="W188" i="1"/>
  <c r="W192" i="1"/>
  <c r="AE216" i="1"/>
  <c r="AE201" i="1"/>
  <c r="AE188" i="1"/>
  <c r="AE192" i="1"/>
  <c r="AM216" i="1"/>
  <c r="AM201" i="1"/>
  <c r="AM188" i="1"/>
  <c r="AM192" i="1"/>
  <c r="AU216" i="1"/>
  <c r="AU201" i="1"/>
  <c r="AU188" i="1"/>
  <c r="BC216" i="1"/>
  <c r="BC201" i="1"/>
  <c r="BC188" i="1"/>
  <c r="BC192" i="1"/>
  <c r="BK216" i="1"/>
  <c r="BK201" i="1"/>
  <c r="BK188" i="1"/>
  <c r="BK192" i="1"/>
  <c r="BS216" i="1"/>
  <c r="BS201" i="1"/>
  <c r="BS188" i="1"/>
  <c r="BS192" i="1"/>
  <c r="W184" i="1"/>
  <c r="BC184" i="1"/>
  <c r="BM216" i="1"/>
  <c r="BM201" i="1"/>
  <c r="BM192" i="1"/>
  <c r="BU216" i="1"/>
  <c r="BW216" i="1" s="1"/>
  <c r="BX216" i="1" s="1"/>
  <c r="BU201" i="1"/>
  <c r="BF216" i="1"/>
  <c r="BF201" i="1"/>
  <c r="BF192" i="1"/>
  <c r="BF188" i="1"/>
  <c r="BN216" i="1"/>
  <c r="BN201" i="1"/>
  <c r="BN192" i="1"/>
  <c r="BN188" i="1"/>
  <c r="BW175" i="1"/>
  <c r="BX175" i="1" s="1"/>
  <c r="BG216" i="1"/>
  <c r="BG201" i="1"/>
  <c r="BG192" i="1"/>
  <c r="BO216" i="1"/>
  <c r="BO192" i="1"/>
  <c r="BO201" i="1"/>
  <c r="BM188" i="1"/>
  <c r="BH216" i="1"/>
  <c r="BH201" i="1"/>
  <c r="BH192" i="1"/>
  <c r="BP216" i="1"/>
  <c r="BP192" i="1"/>
  <c r="BO188" i="1"/>
  <c r="BI216" i="1"/>
  <c r="BI201" i="1"/>
  <c r="BI188" i="1"/>
  <c r="BQ216" i="1"/>
  <c r="BQ201" i="1"/>
  <c r="BQ192" i="1"/>
  <c r="BQ188" i="1"/>
  <c r="BP188" i="1"/>
  <c r="BU192" i="1"/>
  <c r="BW192" i="1" s="1"/>
  <c r="BX192" i="1" s="1"/>
  <c r="BB216" i="1"/>
  <c r="BB201" i="1"/>
  <c r="BB188" i="1"/>
  <c r="BB192" i="1"/>
  <c r="BJ216" i="1"/>
  <c r="BJ201" i="1"/>
  <c r="BJ188" i="1"/>
  <c r="BJ192" i="1"/>
  <c r="BR216" i="1"/>
  <c r="BR201" i="1"/>
  <c r="BR192" i="1"/>
  <c r="BR188" i="1"/>
  <c r="BU188" i="1"/>
  <c r="BW188" i="1" s="1"/>
  <c r="BX188" i="1" s="1"/>
  <c r="AQ178" i="1" l="1"/>
  <c r="BD65" i="1"/>
  <c r="AZ65" i="1"/>
  <c r="Y81" i="1"/>
  <c r="BW201" i="1"/>
  <c r="BX201" i="1" s="1"/>
  <c r="AR65" i="1"/>
  <c r="BQ65" i="1"/>
  <c r="AK65" i="1"/>
  <c r="AK178" i="1" s="1"/>
  <c r="BD178" i="1"/>
  <c r="BZ215" i="1"/>
  <c r="CA215" i="1" s="1"/>
  <c r="BZ196" i="1"/>
  <c r="CA196" i="1" s="1"/>
  <c r="AU178" i="1"/>
  <c r="O189" i="1"/>
  <c r="BO178" i="1"/>
  <c r="BW185" i="1"/>
  <c r="BX185" i="1" s="1"/>
  <c r="BW212" i="1"/>
  <c r="BX212" i="1" s="1"/>
  <c r="BT193" i="1"/>
  <c r="AN193" i="1"/>
  <c r="BQ189" i="1"/>
  <c r="AK189" i="1"/>
  <c r="BW205" i="1"/>
  <c r="BX205" i="1" s="1"/>
  <c r="S193" i="1"/>
  <c r="AV202" i="1"/>
  <c r="P217" i="1"/>
  <c r="BM193" i="1"/>
  <c r="S217" i="1"/>
  <c r="AY65" i="1"/>
  <c r="AE193" i="1"/>
  <c r="AF65" i="1"/>
  <c r="AT193" i="1"/>
  <c r="AA202" i="1"/>
  <c r="BS65" i="1"/>
  <c r="Y65" i="1"/>
  <c r="Y178" i="1" s="1"/>
  <c r="AY178" i="1"/>
  <c r="BZ183" i="1"/>
  <c r="CA183" i="1" s="1"/>
  <c r="BZ200" i="1"/>
  <c r="CA200" i="1" s="1"/>
  <c r="S81" i="1"/>
  <c r="AD189" i="1"/>
  <c r="AM193" i="1"/>
  <c r="T217" i="1"/>
  <c r="K202" i="1"/>
  <c r="BE178" i="1"/>
  <c r="BZ153" i="1"/>
  <c r="CA153" i="1" s="1"/>
  <c r="BM202" i="1"/>
  <c r="AW202" i="1"/>
  <c r="AG202" i="1"/>
  <c r="Q217" i="1"/>
  <c r="AB65" i="1"/>
  <c r="AB178" i="1" s="1"/>
  <c r="AA65" i="1"/>
  <c r="K65" i="1"/>
  <c r="BW210" i="1"/>
  <c r="BX210" i="1" s="1"/>
  <c r="BC65" i="1"/>
  <c r="BZ208" i="1"/>
  <c r="CA208" i="1" s="1"/>
  <c r="AT202" i="1"/>
  <c r="S178" i="1"/>
  <c r="BS178" i="1"/>
  <c r="BR202" i="1"/>
  <c r="V189" i="1"/>
  <c r="AL217" i="1"/>
  <c r="BA189" i="1"/>
  <c r="BL178" i="1"/>
  <c r="BW183" i="1"/>
  <c r="BX183" i="1" s="1"/>
  <c r="BK178" i="1"/>
  <c r="BZ201" i="1"/>
  <c r="CA201" i="1" s="1"/>
  <c r="AZ178" i="1"/>
  <c r="AR193" i="1"/>
  <c r="L193" i="1"/>
  <c r="BM217" i="1"/>
  <c r="AW217" i="1"/>
  <c r="Y189" i="1"/>
  <c r="T65" i="1"/>
  <c r="T178" i="1" s="1"/>
  <c r="M178" i="1"/>
  <c r="BF65" i="1"/>
  <c r="BF178" i="1" s="1"/>
  <c r="BR189" i="1"/>
  <c r="AD202" i="1"/>
  <c r="AH217" i="1"/>
  <c r="BZ213" i="1"/>
  <c r="CA213" i="1" s="1"/>
  <c r="K193" i="1"/>
  <c r="BL202" i="1"/>
  <c r="AF202" i="1"/>
  <c r="P202" i="1"/>
  <c r="BG189" i="1"/>
  <c r="AP193" i="1"/>
  <c r="J193" i="1"/>
  <c r="BZ190" i="1"/>
  <c r="CA190" i="1" s="1"/>
  <c r="BK202" i="1"/>
  <c r="O202" i="1"/>
  <c r="N189" i="1"/>
  <c r="L189" i="1"/>
  <c r="AY202" i="1"/>
  <c r="BH65" i="1"/>
  <c r="AK193" i="1"/>
  <c r="BZ191" i="1"/>
  <c r="CA191" i="1" s="1"/>
  <c r="AT217" i="1"/>
  <c r="AQ189" i="1"/>
  <c r="R189" i="1"/>
  <c r="R65" i="1"/>
  <c r="R178" i="1" s="1"/>
  <c r="K217" i="1"/>
  <c r="BW186" i="1"/>
  <c r="BX186" i="1" s="1"/>
  <c r="AA217" i="1"/>
  <c r="AX217" i="1"/>
  <c r="AX202" i="1"/>
  <c r="BC178" i="1"/>
  <c r="BJ178" i="1"/>
  <c r="AR178" i="1"/>
  <c r="BZ185" i="1"/>
  <c r="CA185" i="1" s="1"/>
  <c r="BE189" i="1"/>
  <c r="BQ178" i="1"/>
  <c r="AZ189" i="1"/>
  <c r="AQ193" i="1"/>
  <c r="BL217" i="1"/>
  <c r="AV217" i="1"/>
  <c r="AG193" i="1"/>
  <c r="V202" i="1"/>
  <c r="J81" i="1"/>
  <c r="BZ81" i="1" s="1"/>
  <c r="CA81" i="1" s="1"/>
  <c r="BZ79" i="1"/>
  <c r="CA79" i="1" s="1"/>
  <c r="M193" i="1"/>
  <c r="AW65" i="1"/>
  <c r="AW178" i="1" s="1"/>
  <c r="BZ195" i="1"/>
  <c r="CA195" i="1" s="1"/>
  <c r="BK217" i="1"/>
  <c r="AU217" i="1"/>
  <c r="AE217" i="1"/>
  <c r="AO193" i="1"/>
  <c r="N202" i="1"/>
  <c r="BH189" i="1"/>
  <c r="AY217" i="1"/>
  <c r="AJ65" i="1"/>
  <c r="AJ178" i="1" s="1"/>
  <c r="J217" i="1"/>
  <c r="BZ204" i="1"/>
  <c r="CA204" i="1" s="1"/>
  <c r="BE193" i="1"/>
  <c r="U189" i="1"/>
  <c r="BP202" i="1"/>
  <c r="AX65" i="1"/>
  <c r="AX178" i="1" s="1"/>
  <c r="AH65" i="1"/>
  <c r="AH178" i="1" s="1"/>
  <c r="BL193" i="1"/>
  <c r="AF193" i="1"/>
  <c r="BQ202" i="1"/>
  <c r="BA202" i="1"/>
  <c r="AK202" i="1"/>
  <c r="W193" i="1"/>
  <c r="BB193" i="1"/>
  <c r="BA193" i="1"/>
  <c r="AP202" i="1"/>
  <c r="BR65" i="1"/>
  <c r="BR178" i="1" s="1"/>
  <c r="BW198" i="1"/>
  <c r="BX198" i="1" s="1"/>
  <c r="AG65" i="1"/>
  <c r="AG178" i="1" s="1"/>
  <c r="AJ189" i="1"/>
  <c r="BO189" i="1"/>
  <c r="BH178" i="1"/>
  <c r="AU202" i="1"/>
  <c r="J202" i="1"/>
  <c r="BZ194" i="1"/>
  <c r="CA194" i="1" s="1"/>
  <c r="BP189" i="1"/>
  <c r="AP189" i="1"/>
  <c r="AV178" i="1"/>
  <c r="BZ188" i="1"/>
  <c r="CA188" i="1" s="1"/>
  <c r="W65" i="1"/>
  <c r="BP193" i="1"/>
  <c r="AJ193" i="1"/>
  <c r="BU217" i="1"/>
  <c r="BW204" i="1"/>
  <c r="BX204" i="1" s="1"/>
  <c r="AO202" i="1"/>
  <c r="Y202" i="1"/>
  <c r="U65" i="1"/>
  <c r="BI178" i="1"/>
  <c r="BZ99" i="1"/>
  <c r="CA99" i="1" s="1"/>
  <c r="BR217" i="1"/>
  <c r="AD217" i="1"/>
  <c r="AZ202" i="1"/>
  <c r="Z65" i="1"/>
  <c r="Z178" i="1" s="1"/>
  <c r="AI193" i="1"/>
  <c r="BT189" i="1"/>
  <c r="BD189" i="1"/>
  <c r="AN189" i="1"/>
  <c r="X189" i="1"/>
  <c r="V217" i="1"/>
  <c r="BG202" i="1"/>
  <c r="AH193" i="1"/>
  <c r="BS189" i="1"/>
  <c r="BC189" i="1"/>
  <c r="AM189" i="1"/>
  <c r="W189" i="1"/>
  <c r="Q193" i="1"/>
  <c r="BH202" i="1"/>
  <c r="L202" i="1"/>
  <c r="BJ193" i="1"/>
  <c r="AI189" i="1"/>
  <c r="AI65" i="1"/>
  <c r="AI178" i="1" s="1"/>
  <c r="S65" i="1"/>
  <c r="BP217" i="1"/>
  <c r="AQ202" i="1"/>
  <c r="R202" i="1"/>
  <c r="BW119" i="1"/>
  <c r="BX119" i="1" s="1"/>
  <c r="BN65" i="1"/>
  <c r="BN178" i="1" s="1"/>
  <c r="BQ217" i="1"/>
  <c r="BA217" i="1"/>
  <c r="AK217" i="1"/>
  <c r="AP217" i="1"/>
  <c r="BW214" i="1"/>
  <c r="BX214" i="1" s="1"/>
  <c r="AH202" i="1"/>
  <c r="BU65" i="1"/>
  <c r="BU178" i="1" s="1"/>
  <c r="BW63" i="1"/>
  <c r="BX63" i="1" s="1"/>
  <c r="Q178" i="1"/>
  <c r="AN178" i="1"/>
  <c r="AM178" i="1"/>
  <c r="AT178" i="1"/>
  <c r="BZ192" i="1"/>
  <c r="CA192" i="1" s="1"/>
  <c r="BZ73" i="1"/>
  <c r="CA73" i="1" s="1"/>
  <c r="BE217" i="1"/>
  <c r="AO217" i="1"/>
  <c r="Y217" i="1"/>
  <c r="BA178" i="1"/>
  <c r="BZ184" i="1"/>
  <c r="CA184" i="1" s="1"/>
  <c r="BJ189" i="1"/>
  <c r="M189" i="1"/>
  <c r="AZ217" i="1"/>
  <c r="AC193" i="1"/>
  <c r="BO193" i="1"/>
  <c r="BT202" i="1"/>
  <c r="BD202" i="1"/>
  <c r="X202" i="1"/>
  <c r="BB202" i="1"/>
  <c r="BG217" i="1"/>
  <c r="BN193" i="1"/>
  <c r="BS202" i="1"/>
  <c r="BC202" i="1"/>
  <c r="AM217" i="1"/>
  <c r="N217" i="1"/>
  <c r="BH217" i="1"/>
  <c r="L217" i="1"/>
  <c r="BF189" i="1"/>
  <c r="Y193" i="1"/>
  <c r="U202" i="1"/>
  <c r="AQ217" i="1"/>
  <c r="R217" i="1"/>
  <c r="BD193" i="1"/>
  <c r="X193" i="1"/>
  <c r="BI189" i="1"/>
  <c r="AS189" i="1"/>
  <c r="AC189" i="1"/>
  <c r="V193" i="1"/>
  <c r="BN189" i="1"/>
  <c r="BJ65" i="1"/>
  <c r="BM65" i="1"/>
  <c r="BW29" i="1"/>
  <c r="BX29" i="1" s="1"/>
  <c r="AJ202" i="1"/>
  <c r="BO202" i="1"/>
  <c r="AS193" i="1"/>
  <c r="BZ95" i="1"/>
  <c r="CA95" i="1" s="1"/>
  <c r="AO189" i="1"/>
  <c r="AE189" i="1"/>
  <c r="BW176" i="1"/>
  <c r="BX176" i="1" s="1"/>
  <c r="AF178" i="1"/>
  <c r="AE178" i="1"/>
  <c r="AL178" i="1"/>
  <c r="BZ216" i="1"/>
  <c r="CA216" i="1" s="1"/>
  <c r="AA81" i="1"/>
  <c r="AA178" i="1" s="1"/>
  <c r="BB65" i="1"/>
  <c r="BB178" i="1" s="1"/>
  <c r="BH193" i="1"/>
  <c r="AB193" i="1"/>
  <c r="BU202" i="1"/>
  <c r="BW202" i="1" s="1"/>
  <c r="BX202" i="1" s="1"/>
  <c r="BW194" i="1"/>
  <c r="BX194" i="1" s="1"/>
  <c r="BE202" i="1"/>
  <c r="AG189" i="1"/>
  <c r="Q189" i="1"/>
  <c r="AS178" i="1"/>
  <c r="BZ210" i="1"/>
  <c r="CA210" i="1" s="1"/>
  <c r="AA193" i="1"/>
  <c r="AN202" i="1"/>
  <c r="BB189" i="1"/>
  <c r="S189" i="1"/>
  <c r="Z189" i="1"/>
  <c r="BF193" i="1"/>
  <c r="Z193" i="1"/>
  <c r="W202" i="1"/>
  <c r="AL189" i="1"/>
  <c r="BS193" i="1"/>
  <c r="AR189" i="1"/>
  <c r="AD193" i="1"/>
  <c r="AI202" i="1"/>
  <c r="BF202" i="1"/>
  <c r="U217" i="1"/>
  <c r="AB189" i="1"/>
  <c r="BQ193" i="1"/>
  <c r="AJ217" i="1"/>
  <c r="BO217" i="1"/>
  <c r="N178" i="1"/>
  <c r="U178" i="1"/>
  <c r="BM178" i="1"/>
  <c r="X178" i="1"/>
  <c r="W178" i="1"/>
  <c r="L178" i="1"/>
  <c r="BZ147" i="1"/>
  <c r="CA147" i="1" s="1"/>
  <c r="V65" i="1"/>
  <c r="V178" i="1" s="1"/>
  <c r="BM189" i="1"/>
  <c r="AW189" i="1"/>
  <c r="AG217" i="1"/>
  <c r="BZ187" i="1"/>
  <c r="CA187" i="1" s="1"/>
  <c r="BZ197" i="1"/>
  <c r="CA197" i="1" s="1"/>
  <c r="AW193" i="1"/>
  <c r="BJ202" i="1"/>
  <c r="M202" i="1"/>
  <c r="T189" i="1"/>
  <c r="N193" i="1"/>
  <c r="AH189" i="1"/>
  <c r="BG193" i="1"/>
  <c r="BT217" i="1"/>
  <c r="BD217" i="1"/>
  <c r="AN217" i="1"/>
  <c r="X217" i="1"/>
  <c r="Z202" i="1"/>
  <c r="BS217" i="1"/>
  <c r="BC217" i="1"/>
  <c r="AM202" i="1"/>
  <c r="W217" i="1"/>
  <c r="AI217" i="1"/>
  <c r="BF217" i="1"/>
  <c r="AT189" i="1"/>
  <c r="BC193" i="1"/>
  <c r="AB202" i="1"/>
  <c r="AP65" i="1"/>
  <c r="AP178" i="1" s="1"/>
  <c r="BZ63" i="1"/>
  <c r="CA63" i="1" s="1"/>
  <c r="J65" i="1"/>
  <c r="AV193" i="1"/>
  <c r="P193" i="1"/>
  <c r="BI202" i="1"/>
  <c r="AS202" i="1"/>
  <c r="AC202" i="1"/>
  <c r="K189" i="1"/>
  <c r="BN202" i="1"/>
  <c r="AD65" i="1"/>
  <c r="AD178" i="1" s="1"/>
  <c r="AO65" i="1"/>
  <c r="AO178" i="1" s="1"/>
  <c r="BR193" i="1"/>
  <c r="AA189" i="1"/>
  <c r="AX189" i="1"/>
  <c r="BW182" i="1"/>
  <c r="BX182" i="1" s="1"/>
  <c r="AF217" i="1"/>
  <c r="AR217" i="1"/>
  <c r="BK193" i="1"/>
  <c r="P178" i="1"/>
  <c r="O178" i="1"/>
  <c r="K81" i="1"/>
  <c r="K178" i="1" s="1"/>
  <c r="AZ193" i="1"/>
  <c r="T193" i="1"/>
  <c r="Q202" i="1"/>
  <c r="BZ199" i="1"/>
  <c r="CA199" i="1" s="1"/>
  <c r="AC65" i="1"/>
  <c r="AC178" i="1" s="1"/>
  <c r="BT65" i="1"/>
  <c r="BT178" i="1" s="1"/>
  <c r="BJ217" i="1"/>
  <c r="M217" i="1"/>
  <c r="T202" i="1"/>
  <c r="AY193" i="1"/>
  <c r="BL189" i="1"/>
  <c r="AV189" i="1"/>
  <c r="AF189" i="1"/>
  <c r="P189" i="1"/>
  <c r="BB217" i="1"/>
  <c r="BP65" i="1"/>
  <c r="BP178" i="1" s="1"/>
  <c r="AL193" i="1"/>
  <c r="S202" i="1"/>
  <c r="Z217" i="1"/>
  <c r="AX193" i="1"/>
  <c r="BK189" i="1"/>
  <c r="AU189" i="1"/>
  <c r="AE202" i="1"/>
  <c r="O217" i="1"/>
  <c r="BU193" i="1"/>
  <c r="BW193" i="1" s="1"/>
  <c r="BX193" i="1" s="1"/>
  <c r="BW190" i="1"/>
  <c r="BX190" i="1" s="1"/>
  <c r="AL202" i="1"/>
  <c r="AU193" i="1"/>
  <c r="AR202" i="1"/>
  <c r="AY189" i="1"/>
  <c r="J189" i="1"/>
  <c r="BZ182" i="1"/>
  <c r="CA182" i="1" s="1"/>
  <c r="BG65" i="1"/>
  <c r="BG178" i="1" s="1"/>
  <c r="AB217" i="1"/>
  <c r="U193" i="1"/>
  <c r="BI217" i="1"/>
  <c r="AS217" i="1"/>
  <c r="AC217" i="1"/>
  <c r="BZ212" i="1"/>
  <c r="CA212" i="1" s="1"/>
  <c r="BN217" i="1"/>
  <c r="BW206" i="1"/>
  <c r="BX206" i="1" s="1"/>
  <c r="BU189" i="1"/>
  <c r="BW189" i="1" s="1"/>
  <c r="BX189" i="1" s="1"/>
  <c r="BZ217" i="1" l="1"/>
  <c r="CA217" i="1" s="1"/>
  <c r="BZ65" i="1"/>
  <c r="CA65" i="1" s="1"/>
  <c r="BZ193" i="1"/>
  <c r="CA193" i="1" s="1"/>
  <c r="BZ202" i="1"/>
  <c r="CA202" i="1" s="1"/>
  <c r="J178" i="1"/>
  <c r="BZ178" i="1" s="1"/>
  <c r="CA178" i="1" s="1"/>
  <c r="BW65" i="1"/>
  <c r="BX65" i="1" s="1"/>
  <c r="BW217" i="1"/>
  <c r="BX217" i="1" s="1"/>
  <c r="BZ189" i="1"/>
  <c r="CA189" i="1" s="1"/>
  <c r="BW178" i="1"/>
  <c r="BX178" i="1" s="1"/>
</calcChain>
</file>

<file path=xl/sharedStrings.xml><?xml version="1.0" encoding="utf-8"?>
<sst xmlns="http://schemas.openxmlformats.org/spreadsheetml/2006/main" count="810" uniqueCount="288">
  <si>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</si>
  <si>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</si>
  <si>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</si>
  <si>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</si>
  <si>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</si>
  <si>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</si>
  <si>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</si>
  <si>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</si>
  <si>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</si>
  <si>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</si>
  <si>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</si>
  <si>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</si>
  <si>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</si>
  <si>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</si>
  <si>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</si>
  <si>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</si>
  <si>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</si>
  <si>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</si>
  <si>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</si>
  <si>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</si>
  <si>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</si>
  <si>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</si>
  <si>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</si>
  <si>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</si>
  <si>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</si>
  <si>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</si>
  <si>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</si>
  <si>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</si>
  <si>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</si>
  <si>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</si>
  <si>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</si>
  <si>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</si>
  <si>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</si>
  <si>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</si>
  <si>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</si>
  <si>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</si>
  <si>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</si>
  <si>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</si>
  <si>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</si>
  <si>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</si>
  <si>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</si>
  <si>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</si>
  <si>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</si>
  <si>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</si>
  <si>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</si>
  <si>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</si>
  <si>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</si>
  <si>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</si>
  <si>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</si>
  <si>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</si>
  <si>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</si>
  <si>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</si>
  <si>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</si>
  <si>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</si>
  <si>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</si>
  <si>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</si>
  <si>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</si>
  <si>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</si>
  <si>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</si>
  <si>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</si>
  <si>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</si>
  <si>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</si>
  <si>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</si>
  <si>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</si>
  <si>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</si>
  <si>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</si>
  <si>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</si>
  <si>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</si>
  <si>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</si>
  <si>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</si>
  <si>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</si>
  <si>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</si>
  <si>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</si>
  <si>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</si>
  <si>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</si>
  <si>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</si>
  <si>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</si>
  <si>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</si>
  <si>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</si>
  <si>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</si>
  <si>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</si>
  <si>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</si>
  <si>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</si>
  <si>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</si>
  <si>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</si>
  <si>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</si>
  <si>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</si>
  <si>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</si>
  <si>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</si>
  <si>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</si>
  <si>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</si>
  <si>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</si>
  <si>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</si>
  <si>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</si>
  <si>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</si>
  <si>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</si>
  <si>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</si>
  <si>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</si>
  <si>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</si>
  <si>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</si>
  <si>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</si>
  <si>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</si>
  <si>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</si>
  <si>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</si>
  <si>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</si>
  <si>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</si>
  <si>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</si>
  <si>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</si>
  <si>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</si>
  <si>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</si>
  <si>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</si>
  <si>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</si>
  <si>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</si>
  <si>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</si>
  <si>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</si>
  <si>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</si>
  <si>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</si>
  <si>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</si>
  <si>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</si>
  <si>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</si>
  <si>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</si>
  <si>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</si>
  <si>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</si>
  <si>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</si>
  <si>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</si>
  <si>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</si>
  <si>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</si>
  <si>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</si>
  <si>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</si>
  <si>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</si>
  <si>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</si>
  <si>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</si>
  <si>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</si>
  <si>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</si>
  <si>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</si>
  <si>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</si>
  <si>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</si>
  <si>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</si>
  <si>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</si>
  <si>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</si>
  <si>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</si>
  <si>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</si>
  <si>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</si>
  <si>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</si>
  <si>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</si>
  <si>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</si>
  <si>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</si>
  <si>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</si>
  <si>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</si>
  <si>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</si>
  <si>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</si>
  <si>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</si>
  <si>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</si>
  <si>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</si>
  <si>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</si>
  <si>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</si>
  <si>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</si>
  <si>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</si>
  <si>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</si>
  <si>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</si>
  <si>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</si>
  <si>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</si>
  <si>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</si>
  <si>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</si>
  <si>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</si>
  <si>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</si>
  <si>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</si>
  <si>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</si>
  <si>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</si>
  <si>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</si>
  <si>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</si>
  <si>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</si>
  <si>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</si>
  <si>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</si>
  <si>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</si>
  <si>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</si>
  <si>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</si>
  <si>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</si>
  <si>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</si>
  <si>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</si>
  <si>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</si>
  <si>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</si>
  <si>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</si>
  <si>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</si>
  <si>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</si>
  <si>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</si>
  <si>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</si>
  <si>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</si>
  <si>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</si>
  <si>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</si>
  <si>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</si>
  <si>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</si>
  <si>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</si>
  <si>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</si>
  <si>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</si>
  <si>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</si>
  <si>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</si>
  <si>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</si>
  <si>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</si>
  <si>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</si>
  <si>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</si>
  <si>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</si>
  <si>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</si>
  <si>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</si>
  <si>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</si>
  <si>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</si>
  <si>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</si>
  <si>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</si>
  <si>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</si>
  <si>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</si>
  <si>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</si>
  <si>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</si>
  <si>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</si>
  <si>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</si>
  <si>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</si>
  <si>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</si>
  <si>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</si>
  <si>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</si>
  <si>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</si>
  <si>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</si>
  <si>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</si>
  <si>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</si>
  <si>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</si>
  <si>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</si>
  <si>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</si>
  <si>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</si>
  <si>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</si>
  <si>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</si>
  <si>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</si>
  <si>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</si>
  <si>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</si>
  <si>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</si>
  <si>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</si>
  <si>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</si>
  <si>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</si>
  <si>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</si>
  <si>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</si>
  <si>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</si>
  <si>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</si>
  <si>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</si>
  <si>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</si>
  <si>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</si>
  <si>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</si>
  <si>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</si>
  <si>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</si>
  <si>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</si>
  <si>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</si>
  <si>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</si>
  <si>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</si>
  <si>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</si>
  <si>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</si>
  <si>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</si>
  <si>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</si>
  <si>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</si>
  <si>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</si>
  <si>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</si>
  <si>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</si>
  <si>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</si>
  <si>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</si>
  <si>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</si>
  <si>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October 2023 Caseload </t>
  </si>
  <si>
    <t>Total MassHealth Snapshot Members, excluding DMH clients not eligible under ACA:</t>
  </si>
  <si>
    <t>October 31, 2023</t>
  </si>
  <si>
    <t>Total MassHealth Member Months, excluding DMH clients not eligible under ACA:</t>
  </si>
  <si>
    <t>August 2023</t>
  </si>
  <si>
    <t>Total membership decreased by -26,738 members from September 2023 to October 2023. This translates to a -1.10% change in total MassHealth caseload, excluding temporary coverage.</t>
  </si>
  <si>
    <t>Adult enrollment decreased by -20,236 members or -1.3%</t>
  </si>
  <si>
    <t>Child enrollment decreased by -6,502 members or -0.8%</t>
  </si>
  <si>
    <t>Family enrollment decreased by -24,871 members or -1.7%</t>
  </si>
  <si>
    <t>Disabled enrollment decreased by -3,397 members or -1.3%</t>
  </si>
  <si>
    <t>Senior enrollment increased by 4,714 members or 2.2%</t>
  </si>
  <si>
    <t>CarePlus enrollment decreased by -6,368 members or -1.7%</t>
  </si>
  <si>
    <t>OneCare enrollment increased by 3,184 members or 7.7%</t>
  </si>
  <si>
    <t>ACO-A enrollment of 940,544 decreased by -8,025 members or -0.8%</t>
  </si>
  <si>
    <t>ACO-B enrollment of 336,612 decreased by -4,722 members or -1.4%</t>
  </si>
  <si>
    <t>Traditional HMO enrollment of 45,315 decreased by -976 members or -2.1%</t>
  </si>
  <si>
    <t>CarePlus MCO enrollment of 24,739 decreased by -564 members or -2.2%</t>
  </si>
  <si>
    <t>SCO enrollment of 75,107 increased by 797 members or 1.1%</t>
  </si>
  <si>
    <t>PACE enrollment of 5,355 decreased by -8 members or -0.1%</t>
  </si>
  <si>
    <t>One Care enrollment of 44,469 increased by 3,184 members or 7.7%</t>
  </si>
  <si>
    <t>PCC enrollment of 77,397 decreased by -483 members or -0.6%</t>
  </si>
  <si>
    <t>TPL enrollment of 160,503 decreased by -7,630 members or -4.5%</t>
  </si>
  <si>
    <t>FFS enrollment of 98,204 decreased by -4,188 members or -4.1%</t>
  </si>
  <si>
    <t>Seniors (excluding SCO, PACE, and Buy In Aged) enrollment of 96,820 increased by 2,830 members or 3.0%</t>
  </si>
  <si>
    <t>Other enrollment of 391,213 decreased by -6,953 members or -1.7%</t>
  </si>
  <si>
    <t xml:space="preserve">Total Snapshot Enrollment = </t>
  </si>
  <si>
    <t xml:space="preserve">Total Member Months = </t>
  </si>
  <si>
    <t>All MassHealth Members - Snapshot Report for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</si>
</sst>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2" x14ac:knownFonts="1">
    <font>
      <sz val="10"/>
      <name val="Arial"/>
    </font>
    <font>
      <b/>
      <sz val="8"/>
      <color theme="4" tint="-0.499984740745262"/>
      <name val="Verdana"/>
      <family val="2"/>
    </font>
    <font>
      <sz val="8"/>
      <color theme="4" tint="-0.499984740745262"/>
      <name val="Verdana"/>
      <family val="2"/>
    </font>
    <font>
      <sz val="8"/>
      <name val="Verdana"/>
      <family val="2"/>
    </font>
    <font>
      <b/>
      <sz val="8"/>
      <name val="Verdana"/>
      <family val="2"/>
    </font>
    <font>
      <sz val="10"/>
      <name val="Arial"/>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cellStyleXfs>
  <cellXfs count="186">
    <xf numFmtId="0" fontId="0" fillId="0" borderId="0" xfId="0"/>
    <xf numFmtId="0" fontId="2" fillId="2" borderId="2" xfId="0" applyFont="1" applyFill="1" applyBorder="1" applyAlignment="1">
      <alignment wrapText="1"/>
    </xf>
    <xf numFmtId="1" fontId="1"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2" borderId="3" xfId="0" applyFont="1" applyFill="1" applyBorder="1" applyAlignment="1">
      <alignment horizontal="center"/>
    </xf>
    <xf numFmtId="0" fontId="2" fillId="2" borderId="0" xfId="0" applyFont="1" applyFill="1"/>
    <xf numFmtId="0" fontId="1" fillId="2" borderId="1" xfId="0" applyFont="1" applyFill="1" applyBorder="1" applyAlignment="1">
      <alignment wrapText="1"/>
    </xf>
    <xf numFmtId="0" fontId="1" fillId="2" borderId="3" xfId="0" applyFont="1" applyFill="1" applyBorder="1" applyAlignment="1">
      <alignment wrapText="1"/>
    </xf>
    <xf numFmtId="0" fontId="3" fillId="3" borderId="0" xfId="0" applyFont="1" applyFill="1"/>
    <xf numFmtId="1" fontId="1" fillId="2" borderId="4" xfId="0" applyNumberFormat="1" applyFont="1" applyFill="1" applyBorder="1" applyAlignment="1">
      <alignment horizontal="centerContinuous"/>
    </xf>
    <xf numFmtId="1" fontId="2" fillId="2" borderId="0" xfId="0" applyNumberFormat="1" applyFont="1" applyFill="1" applyAlignment="1">
      <alignment horizontal="centerContinuous"/>
    </xf>
    <xf numFmtId="1" fontId="2" fillId="2" borderId="0" xfId="0" applyNumberFormat="1" applyFont="1" applyFill="1" applyAlignment="1">
      <alignment horizontal="left"/>
    </xf>
    <xf numFmtId="0" fontId="2" fillId="2" borderId="4" xfId="0" applyFont="1" applyFill="1" applyBorder="1" applyAlignment="1">
      <alignment horizontal="centerContinuous"/>
    </xf>
    <xf numFmtId="0" fontId="1" fillId="2" borderId="5" xfId="0" applyFont="1" applyFill="1" applyBorder="1" applyAlignment="1">
      <alignment horizontal="center"/>
    </xf>
    <xf numFmtId="0" fontId="1" fillId="2" borderId="4" xfId="0" applyFont="1" applyFill="1" applyBorder="1" applyAlignment="1">
      <alignment wrapText="1"/>
    </xf>
    <xf numFmtId="0" fontId="1" fillId="2" borderId="5" xfId="0" applyFont="1" applyFill="1" applyBorder="1" applyAlignment="1">
      <alignment wrapText="1"/>
    </xf>
    <xf numFmtId="0" fontId="1" fillId="2" borderId="0" xfId="0" applyFont="1" applyFill="1" applyAlignment="1">
      <alignment horizontal="left"/>
    </xf>
    <xf numFmtId="165" fontId="1" fillId="2" borderId="4" xfId="0" applyNumberFormat="1" applyFont="1" applyFill="1" applyBorder="1"/>
    <xf numFmtId="164" fontId="1" fillId="2" borderId="4" xfId="0" applyNumberFormat="1" applyFont="1" applyFill="1" applyBorder="1" applyAlignment="1">
      <alignment horizontal="center"/>
    </xf>
    <xf numFmtId="164" fontId="1" fillId="2" borderId="4" xfId="0" applyNumberFormat="1" applyFont="1" applyFill="1" applyBorder="1" applyAlignment="1">
      <alignment horizontal="center" wrapText="1"/>
    </xf>
    <xf numFmtId="0" fontId="1" fillId="2" borderId="5" xfId="0" applyFont="1" applyFill="1" applyBorder="1" applyAlignment="1">
      <alignment horizontal="center" wrapText="1"/>
    </xf>
    <xf numFmtId="0" fontId="2" fillId="2" borderId="6" xfId="0" applyFont="1" applyFill="1" applyBorder="1"/>
    <xf numFmtId="0" fontId="2" fillId="2" borderId="7" xfId="0" applyFont="1" applyFill="1" applyBorder="1"/>
    <xf numFmtId="0" fontId="2" fillId="2" borderId="7" xfId="0" applyFont="1" applyFill="1" applyBorder="1" applyAlignment="1">
      <alignment horizontal="left"/>
    </xf>
    <xf numFmtId="164" fontId="2" fillId="2" borderId="6" xfId="0" applyNumberFormat="1" applyFont="1" applyFill="1" applyBorder="1" applyAlignment="1">
      <alignment horizontal="center"/>
    </xf>
    <xf numFmtId="0" fontId="2" fillId="2" borderId="8" xfId="0" applyFont="1" applyFill="1" applyBorder="1" applyAlignment="1">
      <alignment horizontal="center"/>
    </xf>
    <xf numFmtId="164" fontId="2" fillId="2" borderId="6" xfId="0" applyNumberFormat="1" applyFont="1" applyFill="1" applyBorder="1" applyAlignment="1">
      <alignment horizontal="center" wrapText="1"/>
    </xf>
    <xf numFmtId="0" fontId="2" fillId="2" borderId="8" xfId="0" applyFont="1" applyFill="1" applyBorder="1" applyAlignment="1">
      <alignment horizontal="center" wrapText="1"/>
    </xf>
    <xf numFmtId="0" fontId="4" fillId="3" borderId="4" xfId="0" applyFont="1" applyFill="1" applyBorder="1"/>
    <xf numFmtId="0" fontId="3" fillId="3" borderId="0" xfId="0" applyFont="1" applyFill="1" applyAlignment="1">
      <alignment horizontal="left"/>
    </xf>
    <xf numFmtId="166" fontId="3" fillId="3" borderId="9" xfId="1" applyNumberFormat="1" applyFont="1" applyFill="1" applyBorder="1" applyAlignment="1">
      <alignment horizontal="center"/>
    </xf>
    <xf numFmtId="166" fontId="3" fillId="3" borderId="4" xfId="1" applyNumberFormat="1" applyFont="1" applyFill="1" applyBorder="1" applyAlignment="1">
      <alignment horizontal="center"/>
    </xf>
    <xf numFmtId="164" fontId="3" fillId="3" borderId="1" xfId="0" applyNumberFormat="1"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xf numFmtId="0" fontId="4" fillId="3" borderId="0" xfId="0" applyFont="1" applyFill="1"/>
    <xf numFmtId="164" fontId="3" fillId="3" borderId="4" xfId="0" applyNumberFormat="1"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Alignment="1">
      <alignment horizontal="right"/>
    </xf>
    <xf numFmtId="49" fontId="3" fillId="3" borderId="0" xfId="0" applyNumberFormat="1" applyFont="1" applyFill="1"/>
    <xf numFmtId="166" fontId="3" fillId="3" borderId="9" xfId="1" applyNumberFormat="1" applyFont="1" applyFill="1" applyBorder="1" applyAlignment="1">
      <alignment horizontal="right"/>
    </xf>
    <xf numFmtId="38" fontId="3" fillId="3" borderId="4" xfId="0" applyNumberFormat="1" applyFont="1" applyFill="1" applyBorder="1" applyAlignment="1">
      <alignment horizontal="right"/>
    </xf>
    <xf numFmtId="167" fontId="3" fillId="3" borderId="5" xfId="2" applyNumberFormat="1" applyFont="1" applyFill="1" applyBorder="1" applyAlignment="1"/>
    <xf numFmtId="167" fontId="3" fillId="3" borderId="5" xfId="2" applyNumberFormat="1" applyFont="1" applyFill="1" applyBorder="1" applyAlignment="1">
      <alignment horizontal="right"/>
    </xf>
    <xf numFmtId="49" fontId="3" fillId="3" borderId="0" xfId="0" applyNumberFormat="1" applyFont="1" applyFill="1" applyAlignment="1">
      <alignment horizontal="right"/>
    </xf>
    <xf numFmtId="17" fontId="3" fillId="3" borderId="0" xfId="0" applyNumberFormat="1" applyFont="1" applyFill="1"/>
    <xf numFmtId="166" fontId="3" fillId="3" borderId="4" xfId="1" applyNumberFormat="1" applyFont="1" applyFill="1" applyBorder="1" applyAlignment="1">
      <alignment horizontal="right"/>
    </xf>
    <xf numFmtId="49" fontId="3" fillId="4" borderId="0" xfId="0" applyNumberFormat="1" applyFont="1" applyFill="1" applyAlignment="1">
      <alignment horizontal="right"/>
    </xf>
    <xf numFmtId="15" fontId="3" fillId="3" borderId="0" xfId="0" applyNumberFormat="1" applyFont="1" applyFill="1"/>
    <xf numFmtId="164" fontId="3" fillId="3" borderId="4" xfId="0" applyNumberFormat="1" applyFont="1" applyFill="1" applyBorder="1" applyAlignment="1">
      <alignment horizontal="right"/>
    </xf>
    <xf numFmtId="14" fontId="3" fillId="3" borderId="4" xfId="1" applyNumberFormat="1" applyFont="1" applyFill="1" applyBorder="1" applyAlignment="1">
      <alignment horizontal="right"/>
    </xf>
    <xf numFmtId="166" fontId="3" fillId="3" borderId="10" xfId="1" applyNumberFormat="1" applyFont="1" applyFill="1" applyBorder="1" applyAlignment="1">
      <alignment horizontal="right"/>
    </xf>
    <xf numFmtId="38" fontId="3" fillId="3" borderId="6" xfId="0" applyNumberFormat="1" applyFont="1" applyFill="1" applyBorder="1" applyAlignment="1">
      <alignment horizontal="right"/>
    </xf>
    <xf numFmtId="167" fontId="3" fillId="3" borderId="8" xfId="2" applyNumberFormat="1" applyFont="1" applyFill="1" applyBorder="1" applyAlignment="1"/>
    <xf numFmtId="167" fontId="3" fillId="3" borderId="8" xfId="2" applyNumberFormat="1" applyFont="1" applyFill="1" applyBorder="1" applyAlignment="1">
      <alignment horizontal="right"/>
    </xf>
    <xf numFmtId="1" fontId="4" fillId="3" borderId="0" xfId="0" applyNumberFormat="1" applyFont="1" applyFill="1"/>
    <xf numFmtId="0" fontId="4" fillId="3" borderId="0" xfId="0" applyFont="1" applyFill="1" applyAlignment="1">
      <alignment horizontal="left"/>
    </xf>
    <xf numFmtId="49" fontId="4" fillId="3" borderId="0" xfId="0" applyNumberFormat="1" applyFont="1" applyFill="1"/>
    <xf numFmtId="166" fontId="4" fillId="3" borderId="9" xfId="1" applyNumberFormat="1" applyFont="1" applyFill="1" applyBorder="1" applyAlignment="1">
      <alignment horizontal="right"/>
    </xf>
    <xf numFmtId="166" fontId="4" fillId="3" borderId="4"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38" fontId="4" fillId="3" borderId="0" xfId="0" applyNumberFormat="1" applyFont="1" applyFill="1" applyAlignment="1">
      <alignment horizontal="right"/>
    </xf>
    <xf numFmtId="38" fontId="3" fillId="3" borderId="0" xfId="0" applyNumberFormat="1" applyFont="1" applyFill="1" applyAlignment="1">
      <alignment horizontal="right"/>
    </xf>
    <xf numFmtId="0" fontId="3" fillId="4" borderId="0" xfId="0" applyFont="1" applyFill="1" applyAlignment="1">
      <alignment horizontal="right"/>
    </xf>
    <xf numFmtId="167" fontId="4" fillId="3" borderId="5" xfId="2" applyNumberFormat="1" applyFont="1" applyFill="1" applyBorder="1" applyAlignment="1">
      <alignment horizontal="right"/>
    </xf>
    <xf numFmtId="166" fontId="3" fillId="3" borderId="6" xfId="1" applyNumberFormat="1" applyFont="1" applyFill="1" applyBorder="1" applyAlignment="1">
      <alignment horizontal="right"/>
    </xf>
    <xf numFmtId="38" fontId="3" fillId="3" borderId="7" xfId="0" applyNumberFormat="1" applyFont="1" applyFill="1" applyBorder="1" applyAlignment="1">
      <alignment horizontal="right"/>
    </xf>
    <xf numFmtId="1" fontId="4" fillId="3" borderId="4" xfId="0" applyNumberFormat="1" applyFont="1" applyFill="1" applyBorder="1"/>
    <xf numFmtId="1" fontId="6" fillId="3" borderId="0" xfId="0" applyNumberFormat="1" applyFont="1" applyFill="1"/>
    <xf numFmtId="0" fontId="3" fillId="3" borderId="5" xfId="2" applyNumberFormat="1" applyFont="1" applyFill="1" applyBorder="1" applyAlignment="1">
      <alignment horizontal="right"/>
    </xf>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3" fillId="3" borderId="8" xfId="2" applyNumberFormat="1" applyFont="1" applyFill="1" applyBorder="1" applyAlignment="1"/>
    <xf numFmtId="167" fontId="3" fillId="3" borderId="0" xfId="2" applyNumberFormat="1" applyFont="1" applyFill="1" applyBorder="1" applyAlignment="1">
      <alignment horizontal="right"/>
    </xf>
    <xf numFmtId="0" fontId="3" fillId="4" borderId="0" xfId="0" applyFont="1" applyFill="1" applyAlignment="1">
      <alignment horizontal="left"/>
    </xf>
    <xf numFmtId="0" fontId="3" fillId="3" borderId="7" xfId="0" applyFont="1" applyFill="1" applyBorder="1"/>
    <xf numFmtId="166" fontId="4" fillId="3" borderId="9" xfId="0" applyNumberFormat="1" applyFont="1" applyFill="1" applyBorder="1"/>
    <xf numFmtId="166" fontId="4" fillId="3" borderId="4" xfId="0" applyNumberFormat="1" applyFont="1" applyFill="1" applyBorder="1"/>
    <xf numFmtId="38" fontId="4" fillId="3" borderId="1" xfId="0" applyNumberFormat="1" applyFont="1" applyFill="1" applyBorder="1" applyAlignment="1">
      <alignment horizontal="right"/>
    </xf>
    <xf numFmtId="167" fontId="4" fillId="3" borderId="3" xfId="2" applyNumberFormat="1" applyFont="1" applyFill="1" applyBorder="1" applyAlignment="1"/>
    <xf numFmtId="0" fontId="9" fillId="3" borderId="0" xfId="0" applyFont="1" applyFill="1"/>
    <xf numFmtId="9" fontId="3" fillId="3" borderId="5" xfId="2" applyFont="1" applyFill="1" applyBorder="1" applyAlignment="1"/>
    <xf numFmtId="1" fontId="6" fillId="3" borderId="4" xfId="0" applyNumberFormat="1" applyFont="1" applyFill="1" applyBorder="1"/>
    <xf numFmtId="0" fontId="3" fillId="3" borderId="8" xfId="2" applyNumberFormat="1" applyFont="1" applyFill="1" applyBorder="1" applyAlignment="1">
      <alignment horizontal="right"/>
    </xf>
    <xf numFmtId="0" fontId="4" fillId="5" borderId="12" xfId="0" applyFont="1" applyFill="1" applyBorder="1" applyAlignment="1">
      <alignment horizontal="left"/>
    </xf>
    <xf numFmtId="166" fontId="4" fillId="5" borderId="14" xfId="1" applyNumberFormat="1" applyFont="1" applyFill="1" applyBorder="1" applyAlignment="1">
      <alignment horizontal="right"/>
    </xf>
    <xf numFmtId="38" fontId="4" fillId="5" borderId="1" xfId="0" applyNumberFormat="1" applyFont="1" applyFill="1" applyBorder="1" applyAlignment="1">
      <alignment horizontal="right"/>
    </xf>
    <xf numFmtId="167" fontId="4" fillId="5" borderId="3" xfId="2" applyNumberFormat="1" applyFont="1" applyFill="1" applyBorder="1" applyAlignment="1"/>
    <xf numFmtId="0" fontId="4" fillId="5" borderId="0" xfId="0" applyFont="1" applyFill="1"/>
    <xf numFmtId="38" fontId="4" fillId="5" borderId="0" xfId="0" applyNumberFormat="1" applyFont="1" applyFill="1" applyAlignment="1">
      <alignment horizontal="right"/>
    </xf>
    <xf numFmtId="167" fontId="4" fillId="5" borderId="5" xfId="2" applyNumberFormat="1" applyFont="1" applyFill="1" applyBorder="1" applyAlignment="1"/>
    <xf numFmtId="166" fontId="10" fillId="6" borderId="14" xfId="1" applyNumberFormat="1" applyFont="1" applyFill="1" applyBorder="1"/>
    <xf numFmtId="166" fontId="3" fillId="0" borderId="4" xfId="1" applyNumberFormat="1" applyFont="1" applyFill="1" applyBorder="1" applyAlignment="1">
      <alignment horizontal="right"/>
    </xf>
    <xf numFmtId="38" fontId="4" fillId="6" borderId="11" xfId="0" applyNumberFormat="1" applyFont="1" applyFill="1" applyBorder="1" applyAlignment="1">
      <alignment horizontal="right"/>
    </xf>
    <xf numFmtId="167" fontId="4" fillId="6" borderId="13" xfId="2" applyNumberFormat="1" applyFont="1" applyFill="1" applyBorder="1" applyAlignment="1"/>
    <xf numFmtId="0" fontId="4" fillId="6" borderId="12" xfId="0" applyFont="1" applyFill="1" applyBorder="1"/>
    <xf numFmtId="0" fontId="4" fillId="4" borderId="0" xfId="0" applyFont="1" applyFill="1"/>
    <xf numFmtId="0" fontId="11" fillId="3" borderId="0" xfId="0" applyFont="1" applyFill="1"/>
    <xf numFmtId="166" fontId="3" fillId="4" borderId="4" xfId="1" applyNumberFormat="1" applyFont="1" applyFill="1" applyBorder="1" applyAlignment="1">
      <alignment horizontal="right"/>
    </xf>
    <xf numFmtId="0" fontId="4" fillId="3" borderId="1" xfId="0" applyFont="1" applyFill="1" applyBorder="1"/>
    <xf numFmtId="0" fontId="3" fillId="3" borderId="2" xfId="0" applyFont="1" applyFill="1" applyBorder="1"/>
    <xf numFmtId="0" fontId="3" fillId="3" borderId="2" xfId="0" applyFont="1" applyFill="1" applyBorder="1" applyAlignment="1">
      <alignment horizontal="left"/>
    </xf>
    <xf numFmtId="166" fontId="4" fillId="3" borderId="15" xfId="1" applyNumberFormat="1" applyFont="1" applyFill="1" applyBorder="1" applyAlignment="1">
      <alignment horizontal="right"/>
    </xf>
    <xf numFmtId="166" fontId="4" fillId="3" borderId="1" xfId="1" applyNumberFormat="1" applyFont="1" applyFill="1" applyBorder="1" applyAlignment="1">
      <alignment horizontal="right"/>
    </xf>
    <xf numFmtId="166" fontId="4" fillId="3" borderId="2" xfId="1" applyNumberFormat="1" applyFont="1" applyFill="1" applyBorder="1" applyAlignment="1">
      <alignment horizontal="right"/>
    </xf>
    <xf numFmtId="166" fontId="3" fillId="3" borderId="0" xfId="1" applyNumberFormat="1" applyFont="1" applyFill="1" applyBorder="1" applyAlignment="1">
      <alignment horizontal="right"/>
    </xf>
    <xf numFmtId="166" fontId="4" fillId="3" borderId="0" xfId="1" applyNumberFormat="1" applyFont="1" applyFill="1" applyBorder="1" applyAlignment="1">
      <alignment horizontal="right"/>
    </xf>
    <xf numFmtId="0" fontId="4" fillId="0" borderId="4" xfId="0" applyFont="1" applyBorder="1"/>
    <xf numFmtId="166" fontId="4" fillId="3" borderId="10" xfId="1" applyNumberFormat="1" applyFont="1" applyFill="1" applyBorder="1" applyAlignment="1">
      <alignment horizontal="right"/>
    </xf>
    <xf numFmtId="166" fontId="4" fillId="3" borderId="7" xfId="1" applyNumberFormat="1" applyFont="1" applyFill="1" applyBorder="1" applyAlignment="1">
      <alignment horizontal="right"/>
    </xf>
    <xf numFmtId="0" fontId="4" fillId="5" borderId="11" xfId="0" applyFont="1" applyFill="1" applyBorder="1"/>
    <xf numFmtId="0" fontId="3" fillId="5" borderId="12" xfId="0" applyFont="1" applyFill="1" applyBorder="1"/>
    <xf numFmtId="0" fontId="3" fillId="5" borderId="12" xfId="0" applyFont="1" applyFill="1" applyBorder="1" applyAlignment="1">
      <alignment horizontal="left"/>
    </xf>
    <xf numFmtId="166" fontId="4" fillId="5" borderId="10" xfId="1" applyNumberFormat="1" applyFont="1" applyFill="1" applyBorder="1" applyAlignment="1">
      <alignment horizontal="right"/>
    </xf>
    <xf numFmtId="38" fontId="4" fillId="5" borderId="11" xfId="0" applyNumberFormat="1" applyFont="1" applyFill="1" applyBorder="1" applyAlignment="1">
      <alignment horizontal="right"/>
    </xf>
    <xf numFmtId="167" fontId="4" fillId="5" borderId="13" xfId="2" applyNumberFormat="1" applyFont="1" applyFill="1" applyBorder="1" applyAlignment="1"/>
    <xf numFmtId="0" fontId="3" fillId="5" borderId="0" xfId="0" applyFont="1" applyFill="1"/>
    <xf numFmtId="38" fontId="4" fillId="5" borderId="12" xfId="0" applyNumberFormat="1" applyFont="1" applyFill="1" applyBorder="1" applyAlignment="1">
      <alignment horizontal="right"/>
    </xf>
    <xf numFmtId="167" fontId="4" fillId="5" borderId="13" xfId="2" applyNumberFormat="1" applyFont="1" applyFill="1" applyBorder="1" applyAlignment="1">
      <alignment horizontal="right"/>
    </xf>
    <xf numFmtId="0" fontId="3" fillId="3" borderId="16" xfId="0" applyFont="1" applyFill="1" applyBorder="1"/>
    <xf numFmtId="0" fontId="4" fillId="5" borderId="17" xfId="0" applyFont="1" applyFill="1" applyBorder="1"/>
    <xf numFmtId="0" fontId="4" fillId="5" borderId="12" xfId="0" applyFont="1" applyFill="1" applyBorder="1"/>
    <xf numFmtId="166" fontId="4" fillId="5" borderId="14" xfId="1" applyNumberFormat="1" applyFont="1" applyFill="1" applyBorder="1" applyAlignment="1"/>
    <xf numFmtId="166" fontId="4" fillId="3" borderId="9" xfId="1" applyNumberFormat="1" applyFont="1" applyFill="1" applyBorder="1" applyAlignment="1"/>
    <xf numFmtId="166" fontId="4" fillId="4" borderId="15" xfId="1" applyNumberFormat="1" applyFont="1" applyFill="1" applyBorder="1" applyAlignment="1"/>
    <xf numFmtId="166" fontId="4" fillId="4" borderId="4" xfId="1" applyNumberFormat="1" applyFont="1" applyFill="1" applyBorder="1" applyAlignment="1"/>
    <xf numFmtId="0" fontId="4" fillId="0" borderId="0" xfId="0" applyFont="1"/>
    <xf numFmtId="0" fontId="4" fillId="3" borderId="4" xfId="0" applyFont="1" applyFill="1" applyBorder="1" applyAlignment="1">
      <alignment horizontal="left" indent="1"/>
    </xf>
    <xf numFmtId="0" fontId="4" fillId="0" borderId="0" xfId="0" applyFont="1" applyAlignment="1">
      <alignment horizontal="left"/>
    </xf>
    <xf numFmtId="166" fontId="4" fillId="3" borderId="10" xfId="1" applyNumberFormat="1" applyFont="1" applyFill="1" applyBorder="1" applyAlignment="1"/>
    <xf numFmtId="0" fontId="11" fillId="0" borderId="0" xfId="0" applyFont="1"/>
    <xf numFmtId="166" fontId="3" fillId="3" borderId="0" xfId="0" applyNumberFormat="1" applyFont="1" applyFill="1"/>
    <xf numFmtId="10" fontId="4" fillId="3" borderId="0" xfId="2" applyNumberFormat="1" applyFont="1" applyFill="1" applyBorder="1" applyAlignment="1"/>
    <xf numFmtId="164" fontId="3" fillId="3" borderId="0" xfId="0" applyNumberFormat="1" applyFont="1" applyFill="1" applyAlignment="1">
      <alignment horizontal="center"/>
    </xf>
    <xf numFmtId="0" fontId="3" fillId="3" borderId="0" xfId="0" applyFont="1" applyFill="1" applyAlignment="1">
      <alignment horizontal="center"/>
    </xf>
    <xf numFmtId="0" fontId="3" fillId="3" borderId="0" xfId="3" applyFont="1" applyFill="1" applyAlignment="1">
      <alignment horizontal="left" wrapText="1"/>
    </xf>
    <xf numFmtId="166" fontId="3" fillId="3" borderId="0" xfId="2" applyNumberFormat="1" applyFont="1" applyFill="1" applyBorder="1"/>
    <xf numFmtId="10" fontId="3" fillId="3" borderId="0" xfId="0" applyNumberFormat="1" applyFont="1" applyFill="1"/>
    <xf numFmtId="166" fontId="4" fillId="4" borderId="0" xfId="1" applyNumberFormat="1" applyFont="1" applyFill="1" applyBorder="1" applyAlignment="1"/>
    <xf numFmtId="0" fontId="3" fillId="3" borderId="0" xfId="0" applyFont="1" applyFill="1" applyAlignment="1">
      <alignment horizontal="left" wrapText="1"/>
    </xf>
    <xf numFmtId="3" fontId="12" fillId="3" borderId="0" xfId="0" applyNumberFormat="1" applyFont="1" applyFill="1"/>
    <xf numFmtId="0" fontId="3" fillId="3" borderId="0" xfId="0" applyFont="1" applyFill="1" applyAlignment="1">
      <alignment vertical="top"/>
    </xf>
    <xf numFmtId="164" fontId="3"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14" fillId="4" borderId="0" xfId="4" applyFont="1" applyFill="1" applyAlignment="1">
      <alignment horizontal="left" vertical="center" indent="2"/>
    </xf>
    <xf numFmtId="0" fontId="15" fillId="4" borderId="0" xfId="4" applyFont="1" applyFill="1"/>
    <xf numFmtId="0" fontId="16" fillId="4" borderId="0" xfId="4" applyFont="1" applyFill="1"/>
    <xf numFmtId="0" fontId="0" fillId="4" borderId="0" xfId="0" applyFill="1"/>
    <xf numFmtId="0" fontId="15" fillId="4" borderId="0" xfId="4" applyFont="1" applyFill="1" applyAlignment="1">
      <alignment vertical="center"/>
    </xf>
    <xf numFmtId="0" fontId="17" fillId="4" borderId="0" xfId="4" applyFont="1" applyFill="1" applyAlignment="1">
      <alignment horizontal="left" vertical="center" indent="2"/>
    </xf>
    <xf numFmtId="0" fontId="17" fillId="4" borderId="0" xfId="4" applyFont="1" applyFill="1" applyAlignment="1">
      <alignment vertical="center"/>
    </xf>
    <xf numFmtId="49" fontId="15" fillId="4" borderId="0" xfId="4" quotePrefix="1" applyNumberFormat="1" applyFont="1" applyFill="1" applyAlignment="1">
      <alignment horizontal="left" vertical="center"/>
    </xf>
    <xf numFmtId="3" fontId="15" fillId="4" borderId="0" xfId="4" applyNumberFormat="1" applyFont="1" applyFill="1"/>
    <xf numFmtId="10" fontId="15" fillId="4" borderId="0" xfId="2" applyNumberFormat="1" applyFont="1" applyFill="1"/>
    <xf numFmtId="0" fontId="18" fillId="4" borderId="0" xfId="4" applyFont="1" applyFill="1"/>
    <xf numFmtId="0" fontId="19" fillId="4" borderId="0" xfId="4" applyFont="1" applyFill="1" applyAlignment="1">
      <alignment horizontal="left" vertical="center" indent="2"/>
    </xf>
    <xf numFmtId="0" fontId="20" fillId="4" borderId="0" xfId="4" applyFont="1" applyFill="1" applyAlignment="1">
      <alignment vertical="center"/>
    </xf>
    <xf numFmtId="0" fontId="15" fillId="4" borderId="0" xfId="4" applyFont="1" applyFill="1" applyAlignment="1">
      <alignment horizontal="left" vertical="center" indent="2"/>
    </xf>
    <xf numFmtId="0" fontId="21" fillId="4" borderId="0" xfId="4" applyFont="1" applyFill="1" applyAlignment="1">
      <alignment vertical="center"/>
    </xf>
    <xf numFmtId="0" fontId="19" fillId="4" borderId="0" xfId="4" applyFont="1" applyFill="1" applyAlignment="1">
      <alignment vertical="top"/>
    </xf>
    <xf numFmtId="0" fontId="15" fillId="4" borderId="0" xfId="4" applyFont="1" applyFill="1" applyAlignment="1">
      <alignment vertical="top"/>
    </xf>
    <xf numFmtId="0" fontId="15" fillId="4" borderId="0" xfId="4" applyFont="1" applyFill="1" applyAlignment="1">
      <alignment horizontal="left" vertical="top" wrapText="1"/>
    </xf>
    <xf numFmtId="0" fontId="15" fillId="4" borderId="0" xfId="4" applyFont="1" applyFill="1" applyAlignment="1">
      <alignment vertical="top" wrapText="1"/>
    </xf>
    <xf numFmtId="166" fontId="15" fillId="4" borderId="0" xfId="1" applyNumberFormat="1" applyFont="1" applyFill="1" applyBorder="1"/>
    <xf numFmtId="0" fontId="17" fillId="4" borderId="0" xfId="4" applyFont="1" applyFill="1" applyAlignment="1">
      <alignment horizontal="left" vertical="center" wrapText="1"/>
    </xf>
    <xf numFmtId="0" fontId="17" fillId="4" borderId="0" xfId="4" applyFont="1" applyFill="1" applyAlignment="1">
      <alignment horizontal="left" vertical="top" wrapText="1"/>
    </xf>
    <xf numFmtId="0" fontId="15" fillId="4" borderId="0" xfId="4" applyFont="1" applyFill="1" applyAlignment="1">
      <alignment horizontal="left" vertical="top" wrapText="1"/>
    </xf>
    <xf numFmtId="0" fontId="4" fillId="5" borderId="11" xfId="0" applyFont="1" applyFill="1" applyBorder="1" applyAlignment="1">
      <alignment horizontal="left"/>
    </xf>
    <xf numFmtId="0" fontId="4" fillId="5" borderId="12" xfId="0" applyFont="1" applyFill="1" applyBorder="1" applyAlignment="1">
      <alignment horizontal="left"/>
    </xf>
    <xf numFmtId="0" fontId="4" fillId="5" borderId="13" xfId="0" applyFont="1" applyFill="1" applyBorder="1" applyAlignment="1">
      <alignment horizontal="left"/>
    </xf>
    <xf numFmtId="0" fontId="4" fillId="6" borderId="11" xfId="0" applyFont="1" applyFill="1" applyBorder="1" applyAlignment="1">
      <alignment horizontal="left"/>
    </xf>
    <xf numFmtId="0" fontId="4" fillId="6" borderId="12" xfId="0" applyFont="1" applyFill="1" applyBorder="1" applyAlignment="1">
      <alignment horizontal="left"/>
    </xf>
    <xf numFmtId="0" fontId="4" fillId="6" borderId="13" xfId="0" applyFont="1" applyFill="1" applyBorder="1" applyAlignment="1">
      <alignment horizontal="left"/>
    </xf>
    <xf numFmtId="0" fontId="3" fillId="3" borderId="0" xfId="3" applyFont="1" applyFill="1" applyAlignment="1">
      <alignment horizontal="left" vertical="center" wrapText="1"/>
    </xf>
    <xf numFmtId="0" fontId="3" fillId="3" borderId="0" xfId="0" applyFont="1" applyFill="1" applyAlignment="1">
      <alignment horizontal="left" vertical="top" wrapText="1"/>
    </xf>
    <xf numFmtId="1" fontId="1" fillId="2" borderId="1" xfId="0" applyNumberFormat="1" applyFont="1" applyFill="1" applyBorder="1" applyAlignment="1">
      <alignment horizontal="left" wrapText="1"/>
    </xf>
    <xf numFmtId="0" fontId="2" fillId="2" borderId="2" xfId="0" applyFont="1" applyFill="1" applyBorder="1" applyAlignment="1">
      <alignmen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3" fillId="4" borderId="0" xfId="0" applyFont="1" applyFill="1" applyAlignment="1">
      <alignment horizontal="right"/>
    </xf>
  </cellXfs>
  <cellStyles count="5">
    <cellStyle name="Comma" xfId="1" builtinId="3"/>
    <cellStyle name="Normal" xfId="0" builtinId="0"/>
    <cellStyle name="Normal 2" xfId="3" xr:uid="{10B022B8-0F06-41ED-9593-AF6CFB0DB86D}"/>
    <cellStyle name="Normal 3" xfId="4" xr:uid="{0E95AC8D-CE3E-4802-A61E-D93DDFAB86C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4.%20October%2023\MassHealth%20Enrollment%20Snapshot%20as%20of%20OCTOBER_2023_WORKING%20MW.xlsx" TargetMode="External"/><Relationship Id="rId1" Type="http://schemas.openxmlformats.org/officeDocument/2006/relationships/externalLinkPath" Target="MassHealth%20Enrollment%20Snapshot%20as%20of%20OCTOBER_2023_WORKING%20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F24B-113C-4F73-872C-15726E2F807D}">
  <dimension ref="B2:L63"/>
  <sheetViews>
    <sheetView tabSelected="1" workbookViewId="0">
      <selection activeCell="C7" sqref="C7"/>
    </sheetView>
  </sheetViews>
  <sheetFormatPr defaultColWidth="9.109375" defaultRowHeight="13.2" x14ac:dyDescent="0.25"/>
  <cols>
    <col min="1" max="2" width="9.109375" style="151"/>
    <col min="3" max="3" width="14.44140625" style="151" customWidth="1"/>
    <col min="4" max="16384" width="9.109375" style="151"/>
  </cols>
  <sheetData>
    <row r="2" spans="2:12" ht="15.6" x14ac:dyDescent="0.3">
      <c r="B2" s="148" t="s">
        <v>260</v>
      </c>
      <c r="C2" s="149"/>
      <c r="D2" s="149"/>
      <c r="E2" s="149"/>
      <c r="F2" s="149"/>
      <c r="G2" s="149"/>
      <c r="H2" s="149"/>
      <c r="I2" s="149"/>
      <c r="J2" s="149"/>
      <c r="K2" s="149"/>
      <c r="L2" s="150"/>
    </row>
    <row r="3" spans="2:12" ht="15" x14ac:dyDescent="0.25">
      <c r="B3" s="152"/>
      <c r="C3" s="149"/>
      <c r="D3" s="149"/>
      <c r="E3" s="149"/>
      <c r="F3" s="149"/>
      <c r="G3" s="149"/>
      <c r="H3" s="149"/>
      <c r="I3" s="149"/>
      <c r="J3" s="149"/>
      <c r="K3" s="149"/>
      <c r="L3" s="149"/>
    </row>
    <row r="4" spans="2:12" ht="15" x14ac:dyDescent="0.25">
      <c r="B4" s="153" t="s">
        <v>261</v>
      </c>
      <c r="C4" s="149"/>
      <c r="D4" s="149"/>
      <c r="E4" s="149"/>
      <c r="F4" s="149"/>
      <c r="G4" s="149"/>
      <c r="H4" s="149"/>
      <c r="I4" s="149"/>
      <c r="J4" s="149"/>
      <c r="K4" s="149"/>
      <c r="L4" s="149"/>
    </row>
    <row r="5" spans="2:12" ht="15" x14ac:dyDescent="0.25">
      <c r="B5" s="154"/>
      <c r="C5" s="149"/>
      <c r="D5" s="149"/>
      <c r="E5" s="149"/>
      <c r="F5" s="149"/>
      <c r="G5" s="149"/>
      <c r="H5" s="149"/>
      <c r="I5" s="149"/>
      <c r="J5" s="149"/>
      <c r="K5" s="149"/>
      <c r="L5" s="149"/>
    </row>
    <row r="6" spans="2:12" ht="15" x14ac:dyDescent="0.25">
      <c r="B6" s="149"/>
      <c r="C6" s="155" t="s">
        <v>262</v>
      </c>
      <c r="D6" s="149"/>
      <c r="E6" s="149"/>
      <c r="F6" s="149"/>
      <c r="G6" s="149"/>
      <c r="H6" s="149"/>
      <c r="I6" s="149"/>
      <c r="J6" s="149"/>
      <c r="K6" s="149"/>
      <c r="L6" s="149"/>
    </row>
    <row r="7" spans="2:12" ht="15" x14ac:dyDescent="0.25">
      <c r="B7" s="149"/>
      <c r="C7" s="167">
        <v>2308225</v>
      </c>
      <c r="D7" s="149"/>
      <c r="E7" s="156"/>
      <c r="F7" s="157"/>
      <c r="G7" s="149"/>
      <c r="H7" s="149"/>
      <c r="I7" s="149"/>
      <c r="J7" s="149"/>
      <c r="K7" s="149"/>
      <c r="L7" s="149"/>
    </row>
    <row r="8" spans="2:12" ht="15" x14ac:dyDescent="0.25">
      <c r="B8" s="149"/>
      <c r="C8" s="154"/>
      <c r="D8" s="149"/>
      <c r="E8" s="149"/>
      <c r="F8" s="149"/>
      <c r="G8" s="149"/>
      <c r="H8" s="149"/>
      <c r="I8" s="149"/>
      <c r="J8" s="149"/>
      <c r="K8" s="149"/>
      <c r="L8" s="149"/>
    </row>
    <row r="9" spans="2:12" ht="15" x14ac:dyDescent="0.25">
      <c r="B9" s="153" t="s">
        <v>263</v>
      </c>
      <c r="C9" s="149"/>
      <c r="D9" s="149"/>
      <c r="E9" s="149"/>
      <c r="F9" s="149"/>
      <c r="G9" s="149"/>
      <c r="H9" s="149"/>
      <c r="I9" s="149"/>
      <c r="J9" s="149"/>
      <c r="K9" s="149"/>
      <c r="L9" s="149"/>
    </row>
    <row r="10" spans="2:12" ht="15" x14ac:dyDescent="0.25">
      <c r="B10" s="154"/>
      <c r="C10" s="149"/>
      <c r="D10" s="149"/>
      <c r="E10" s="149"/>
      <c r="F10" s="149"/>
      <c r="G10" s="149"/>
      <c r="H10" s="149"/>
      <c r="I10" s="149"/>
      <c r="J10" s="149"/>
      <c r="K10" s="149"/>
      <c r="L10" s="149"/>
    </row>
    <row r="11" spans="2:12" ht="15" x14ac:dyDescent="0.25">
      <c r="B11" s="149"/>
      <c r="C11" s="155" t="s">
        <v>264</v>
      </c>
      <c r="D11" s="149"/>
      <c r="E11" s="149"/>
      <c r="F11" s="149"/>
      <c r="G11" s="149"/>
      <c r="H11" s="149"/>
      <c r="I11" s="149"/>
      <c r="J11" s="149"/>
      <c r="K11" s="149"/>
      <c r="L11" s="149"/>
    </row>
    <row r="12" spans="2:12" ht="15" x14ac:dyDescent="0.25">
      <c r="B12" s="149"/>
      <c r="C12" s="167">
        <v>2402173.1661999989</v>
      </c>
      <c r="D12" s="149" t="s">
        <v>251</v>
      </c>
      <c r="E12" s="158"/>
      <c r="F12" s="149"/>
      <c r="G12" s="149"/>
      <c r="H12" s="149"/>
      <c r="I12" s="149"/>
      <c r="J12" s="149"/>
      <c r="K12" s="149"/>
      <c r="L12" s="149"/>
    </row>
    <row r="13" spans="2:12" ht="15" x14ac:dyDescent="0.25">
      <c r="B13" s="154"/>
      <c r="C13" s="149"/>
      <c r="D13" s="149"/>
      <c r="E13" s="149"/>
      <c r="F13" s="149"/>
      <c r="G13" s="149"/>
      <c r="H13" s="149"/>
      <c r="I13" s="149"/>
      <c r="J13" s="149"/>
      <c r="K13" s="149"/>
      <c r="L13" s="149"/>
    </row>
    <row r="14" spans="2:12" ht="15.6" x14ac:dyDescent="0.25">
      <c r="B14" s="159" t="s">
        <v>252</v>
      </c>
      <c r="C14" s="149"/>
      <c r="D14" s="149"/>
      <c r="E14" s="149"/>
      <c r="F14" s="149"/>
      <c r="G14" s="149"/>
      <c r="H14" s="149"/>
      <c r="I14" s="149"/>
      <c r="J14" s="149"/>
      <c r="K14" s="149"/>
      <c r="L14" s="149"/>
    </row>
    <row r="15" spans="2:12" ht="15.6" x14ac:dyDescent="0.25">
      <c r="B15" s="160"/>
      <c r="C15" s="149"/>
      <c r="D15" s="149"/>
      <c r="E15" s="149"/>
      <c r="F15" s="149"/>
      <c r="G15" s="149"/>
      <c r="H15" s="149"/>
      <c r="I15" s="149"/>
      <c r="J15" s="149"/>
      <c r="K15" s="149"/>
      <c r="L15" s="149"/>
    </row>
    <row r="16" spans="2:12" ht="15.6" x14ac:dyDescent="0.25">
      <c r="B16" s="149"/>
      <c r="C16" s="160" t="s">
        <v>253</v>
      </c>
      <c r="D16" s="149"/>
      <c r="E16" s="149"/>
      <c r="F16" s="149"/>
      <c r="G16" s="149"/>
      <c r="H16" s="149"/>
      <c r="I16" s="149"/>
      <c r="J16" s="149"/>
      <c r="K16" s="149"/>
      <c r="L16" s="149"/>
    </row>
    <row r="17" spans="2:12" ht="15" x14ac:dyDescent="0.25">
      <c r="B17" s="149"/>
      <c r="C17" s="152"/>
      <c r="D17" s="149"/>
      <c r="E17" s="149"/>
      <c r="F17" s="149"/>
      <c r="G17" s="149"/>
      <c r="H17" s="149"/>
      <c r="I17" s="149"/>
      <c r="J17" s="149"/>
      <c r="K17" s="149"/>
      <c r="L17" s="149"/>
    </row>
    <row r="18" spans="2:12" ht="15" x14ac:dyDescent="0.25">
      <c r="B18" s="149"/>
      <c r="C18" s="168" t="s">
        <v>265</v>
      </c>
      <c r="D18" s="168"/>
      <c r="E18" s="168"/>
      <c r="F18" s="168"/>
      <c r="G18" s="168"/>
      <c r="H18" s="168"/>
      <c r="I18" s="168"/>
      <c r="J18" s="168"/>
      <c r="K18" s="168"/>
      <c r="L18" s="168"/>
    </row>
    <row r="19" spans="2:12" ht="15" x14ac:dyDescent="0.25">
      <c r="B19" s="149"/>
      <c r="C19" s="168"/>
      <c r="D19" s="168"/>
      <c r="E19" s="168"/>
      <c r="F19" s="168"/>
      <c r="G19" s="168"/>
      <c r="H19" s="168"/>
      <c r="I19" s="168"/>
      <c r="J19" s="168"/>
      <c r="K19" s="168"/>
      <c r="L19" s="168"/>
    </row>
    <row r="20" spans="2:12" ht="15" x14ac:dyDescent="0.25">
      <c r="B20" s="149"/>
      <c r="C20" s="154"/>
      <c r="D20" s="149"/>
      <c r="E20" s="149"/>
      <c r="F20" s="149"/>
      <c r="G20" s="149"/>
      <c r="H20" s="149"/>
      <c r="I20" s="149"/>
      <c r="J20" s="149"/>
      <c r="K20" s="149"/>
      <c r="L20" s="149"/>
    </row>
    <row r="21" spans="2:12" ht="15" x14ac:dyDescent="0.25">
      <c r="B21" s="149"/>
      <c r="C21" s="161" t="s">
        <v>266</v>
      </c>
      <c r="D21" s="149"/>
      <c r="E21" s="149"/>
      <c r="F21" s="149"/>
      <c r="G21" s="149"/>
      <c r="H21" s="149"/>
      <c r="I21" s="149"/>
      <c r="J21" s="149"/>
      <c r="K21" s="149"/>
      <c r="L21" s="149"/>
    </row>
    <row r="22" spans="2:12" ht="15" x14ac:dyDescent="0.25">
      <c r="B22" s="149"/>
      <c r="C22" s="161" t="s">
        <v>267</v>
      </c>
      <c r="D22" s="149"/>
      <c r="E22" s="149"/>
      <c r="F22" s="149"/>
      <c r="G22" s="149"/>
      <c r="H22" s="149"/>
      <c r="I22" s="149"/>
      <c r="J22" s="149"/>
      <c r="K22" s="149"/>
      <c r="L22" s="149"/>
    </row>
    <row r="23" spans="2:12" ht="15" x14ac:dyDescent="0.25">
      <c r="B23" s="149"/>
      <c r="C23" s="161"/>
      <c r="D23" s="149"/>
      <c r="E23" s="149"/>
      <c r="F23" s="149"/>
      <c r="G23" s="149"/>
      <c r="H23" s="149"/>
      <c r="I23" s="149"/>
      <c r="J23" s="149"/>
      <c r="K23" s="149"/>
      <c r="L23" s="149"/>
    </row>
    <row r="24" spans="2:12" ht="15.6" x14ac:dyDescent="0.25">
      <c r="B24" s="149"/>
      <c r="C24" s="160" t="s">
        <v>254</v>
      </c>
      <c r="D24" s="149"/>
      <c r="E24" s="149"/>
      <c r="F24" s="149"/>
      <c r="G24" s="149"/>
      <c r="H24" s="149"/>
      <c r="I24" s="149"/>
      <c r="J24" s="149"/>
      <c r="K24" s="149"/>
      <c r="L24" s="149"/>
    </row>
    <row r="25" spans="2:12" ht="15" x14ac:dyDescent="0.25">
      <c r="B25" s="149"/>
      <c r="C25" s="154"/>
      <c r="D25" s="149"/>
      <c r="E25" s="149"/>
      <c r="F25" s="149"/>
      <c r="G25" s="149"/>
      <c r="H25" s="149"/>
      <c r="I25" s="149"/>
      <c r="J25" s="149"/>
      <c r="K25" s="149"/>
      <c r="L25" s="149"/>
    </row>
    <row r="26" spans="2:12" ht="15" x14ac:dyDescent="0.25">
      <c r="B26" s="149"/>
      <c r="C26" s="161" t="s">
        <v>268</v>
      </c>
      <c r="D26" s="149"/>
      <c r="E26" s="149"/>
      <c r="F26" s="149"/>
      <c r="G26" s="149"/>
      <c r="H26" s="149"/>
      <c r="I26" s="149"/>
      <c r="J26" s="149"/>
      <c r="K26" s="149"/>
      <c r="L26" s="149"/>
    </row>
    <row r="27" spans="2:12" ht="15" x14ac:dyDescent="0.25">
      <c r="B27" s="149"/>
      <c r="C27" s="161" t="s">
        <v>269</v>
      </c>
      <c r="D27" s="149"/>
      <c r="E27" s="149"/>
      <c r="F27" s="149"/>
      <c r="G27" s="149"/>
      <c r="H27" s="149"/>
      <c r="I27" s="149"/>
      <c r="J27" s="149"/>
      <c r="K27" s="149"/>
      <c r="L27" s="149"/>
    </row>
    <row r="28" spans="2:12" ht="15" x14ac:dyDescent="0.25">
      <c r="B28" s="149"/>
      <c r="C28" s="161" t="s">
        <v>270</v>
      </c>
      <c r="D28" s="149"/>
      <c r="E28" s="149"/>
      <c r="F28" s="149"/>
      <c r="G28" s="149"/>
      <c r="H28" s="149"/>
      <c r="I28" s="149"/>
      <c r="J28" s="149"/>
      <c r="K28" s="149"/>
      <c r="L28" s="149"/>
    </row>
    <row r="29" spans="2:12" ht="15" x14ac:dyDescent="0.25">
      <c r="B29" s="149"/>
      <c r="C29" s="161" t="s">
        <v>271</v>
      </c>
      <c r="D29" s="149"/>
      <c r="E29" s="149"/>
      <c r="F29" s="149"/>
      <c r="G29" s="149"/>
      <c r="H29" s="149"/>
      <c r="I29" s="149"/>
      <c r="J29" s="149"/>
      <c r="K29" s="149"/>
      <c r="L29" s="149"/>
    </row>
    <row r="30" spans="2:12" ht="15" x14ac:dyDescent="0.25">
      <c r="B30" s="149"/>
      <c r="C30" s="161" t="s">
        <v>272</v>
      </c>
      <c r="D30" s="149"/>
      <c r="E30" s="149"/>
      <c r="F30" s="149"/>
      <c r="G30" s="149"/>
      <c r="H30" s="149"/>
      <c r="I30" s="149"/>
      <c r="J30" s="149"/>
      <c r="K30" s="149"/>
      <c r="L30" s="149"/>
    </row>
    <row r="31" spans="2:12" ht="15.6" x14ac:dyDescent="0.25">
      <c r="B31" s="149"/>
      <c r="C31" s="160"/>
      <c r="D31" s="149"/>
      <c r="E31" s="149"/>
      <c r="F31" s="149"/>
      <c r="G31" s="149"/>
      <c r="H31" s="149"/>
      <c r="I31" s="149"/>
      <c r="J31" s="149"/>
      <c r="K31" s="149"/>
      <c r="L31" s="149"/>
    </row>
    <row r="32" spans="2:12" ht="15.6" x14ac:dyDescent="0.25">
      <c r="B32" s="149"/>
      <c r="C32" s="160" t="s">
        <v>255</v>
      </c>
      <c r="D32" s="149"/>
      <c r="E32" s="149"/>
      <c r="F32" s="149"/>
      <c r="G32" s="149"/>
      <c r="H32" s="149"/>
      <c r="I32" s="149"/>
      <c r="J32" s="149"/>
      <c r="K32" s="149"/>
      <c r="L32" s="149"/>
    </row>
    <row r="33" spans="2:12" ht="15" x14ac:dyDescent="0.25">
      <c r="B33" s="149"/>
      <c r="C33" s="152"/>
      <c r="D33" s="149"/>
      <c r="E33" s="149"/>
      <c r="F33" s="149"/>
      <c r="G33" s="149"/>
      <c r="H33" s="149"/>
      <c r="I33" s="149"/>
      <c r="J33" s="149"/>
      <c r="K33" s="149"/>
      <c r="L33" s="149"/>
    </row>
    <row r="34" spans="2:12" ht="15" x14ac:dyDescent="0.25">
      <c r="B34" s="149"/>
      <c r="C34" s="161" t="s">
        <v>273</v>
      </c>
      <c r="D34" s="149"/>
      <c r="E34" s="149"/>
      <c r="F34" s="149"/>
      <c r="G34" s="149"/>
      <c r="H34" s="149"/>
      <c r="I34" s="149"/>
      <c r="J34" s="149"/>
      <c r="K34" s="149"/>
      <c r="L34" s="149"/>
    </row>
    <row r="35" spans="2:12" ht="15" x14ac:dyDescent="0.25">
      <c r="B35" s="149"/>
      <c r="C35" s="161" t="s">
        <v>274</v>
      </c>
      <c r="D35" s="149"/>
      <c r="E35" s="149"/>
      <c r="F35" s="149"/>
      <c r="G35" s="149"/>
      <c r="H35" s="149"/>
      <c r="I35" s="149"/>
      <c r="J35" s="149"/>
      <c r="K35" s="149"/>
      <c r="L35" s="149"/>
    </row>
    <row r="36" spans="2:12" ht="15" x14ac:dyDescent="0.25">
      <c r="B36" s="149"/>
      <c r="C36" s="161" t="s">
        <v>275</v>
      </c>
      <c r="D36" s="149"/>
      <c r="E36" s="149"/>
      <c r="F36" s="149"/>
      <c r="G36" s="149"/>
      <c r="H36" s="149"/>
      <c r="I36" s="149"/>
      <c r="J36" s="149"/>
      <c r="K36" s="149"/>
      <c r="L36" s="149"/>
    </row>
    <row r="37" spans="2:12" ht="15" x14ac:dyDescent="0.25">
      <c r="B37" s="149"/>
      <c r="C37" s="161" t="s">
        <v>276</v>
      </c>
      <c r="D37" s="149"/>
      <c r="E37" s="149"/>
      <c r="F37" s="149"/>
      <c r="G37" s="149"/>
      <c r="H37" s="149"/>
      <c r="I37" s="149"/>
      <c r="J37" s="149"/>
      <c r="K37" s="149"/>
      <c r="L37" s="149"/>
    </row>
    <row r="38" spans="2:12" ht="15" x14ac:dyDescent="0.25">
      <c r="B38" s="149"/>
      <c r="C38" s="161" t="s">
        <v>277</v>
      </c>
      <c r="D38" s="149"/>
      <c r="E38" s="149"/>
      <c r="F38" s="149"/>
      <c r="G38" s="149"/>
      <c r="H38" s="149"/>
      <c r="I38" s="149"/>
      <c r="J38" s="149"/>
      <c r="K38" s="149"/>
      <c r="L38" s="149"/>
    </row>
    <row r="39" spans="2:12" ht="15" x14ac:dyDescent="0.25">
      <c r="B39" s="149"/>
      <c r="C39" s="161" t="s">
        <v>278</v>
      </c>
      <c r="D39" s="149"/>
      <c r="E39" s="149"/>
      <c r="F39" s="149"/>
      <c r="G39" s="149"/>
      <c r="H39" s="149"/>
      <c r="I39" s="149"/>
      <c r="J39" s="149"/>
      <c r="K39" s="149"/>
      <c r="L39" s="149"/>
    </row>
    <row r="40" spans="2:12" ht="15" x14ac:dyDescent="0.25">
      <c r="B40" s="149"/>
      <c r="C40" s="161" t="s">
        <v>279</v>
      </c>
      <c r="D40" s="149"/>
      <c r="E40" s="149"/>
      <c r="F40" s="149"/>
      <c r="G40" s="149"/>
      <c r="H40" s="149"/>
      <c r="I40" s="149"/>
      <c r="J40" s="149"/>
      <c r="K40" s="149"/>
      <c r="L40" s="149"/>
    </row>
    <row r="41" spans="2:12" ht="15" x14ac:dyDescent="0.25">
      <c r="B41" s="149"/>
      <c r="C41" s="161" t="s">
        <v>280</v>
      </c>
      <c r="D41" s="149"/>
      <c r="E41" s="149"/>
      <c r="F41" s="149"/>
      <c r="G41" s="149"/>
      <c r="H41" s="149"/>
      <c r="I41" s="149"/>
      <c r="J41" s="149"/>
      <c r="K41" s="149"/>
      <c r="L41" s="149"/>
    </row>
    <row r="42" spans="2:12" ht="15" x14ac:dyDescent="0.25">
      <c r="B42" s="149"/>
      <c r="C42" s="161" t="s">
        <v>281</v>
      </c>
      <c r="D42" s="149"/>
      <c r="E42" s="149"/>
      <c r="F42" s="149"/>
      <c r="G42" s="149"/>
      <c r="H42" s="149"/>
      <c r="I42" s="149"/>
      <c r="J42" s="149"/>
      <c r="K42" s="149"/>
      <c r="L42" s="149"/>
    </row>
    <row r="43" spans="2:12" ht="15" x14ac:dyDescent="0.25">
      <c r="B43" s="149"/>
      <c r="C43" s="161" t="s">
        <v>282</v>
      </c>
      <c r="D43" s="149"/>
      <c r="E43" s="149"/>
      <c r="F43" s="149"/>
      <c r="G43" s="149"/>
      <c r="H43" s="149"/>
      <c r="I43" s="149"/>
      <c r="J43" s="149"/>
      <c r="K43" s="149"/>
      <c r="L43" s="149"/>
    </row>
    <row r="44" spans="2:12" ht="15" x14ac:dyDescent="0.25">
      <c r="B44" s="149"/>
      <c r="C44" s="161" t="s">
        <v>283</v>
      </c>
      <c r="D44" s="149"/>
      <c r="E44" s="149"/>
      <c r="F44" s="149"/>
      <c r="G44" s="149"/>
      <c r="H44" s="149"/>
      <c r="I44" s="149"/>
      <c r="J44" s="149"/>
      <c r="K44" s="149"/>
      <c r="L44" s="149"/>
    </row>
    <row r="45" spans="2:12" ht="15" x14ac:dyDescent="0.25">
      <c r="B45" s="149"/>
      <c r="C45" s="161" t="s">
        <v>284</v>
      </c>
      <c r="D45" s="149"/>
      <c r="E45" s="149"/>
      <c r="F45" s="149"/>
      <c r="G45" s="149"/>
      <c r="H45" s="149"/>
      <c r="I45" s="149"/>
      <c r="J45" s="149"/>
      <c r="K45" s="149"/>
      <c r="L45" s="149"/>
    </row>
    <row r="46" spans="2:12" ht="15.6" x14ac:dyDescent="0.25">
      <c r="B46" s="162"/>
      <c r="C46" s="149"/>
      <c r="D46" s="149"/>
      <c r="E46" s="149"/>
      <c r="F46" s="149"/>
      <c r="G46" s="149"/>
      <c r="H46" s="149"/>
      <c r="I46" s="149"/>
      <c r="J46" s="149"/>
      <c r="K46" s="149"/>
      <c r="L46" s="149"/>
    </row>
    <row r="47" spans="2:12" ht="15" x14ac:dyDescent="0.25">
      <c r="B47" s="152"/>
      <c r="C47" s="149"/>
      <c r="D47" s="149"/>
      <c r="E47" s="149"/>
      <c r="F47" s="149"/>
      <c r="G47" s="149"/>
      <c r="H47" s="149"/>
      <c r="I47" s="149"/>
      <c r="J47" s="149"/>
      <c r="K47" s="149"/>
      <c r="L47" s="149"/>
    </row>
    <row r="48" spans="2:12" ht="15.6" x14ac:dyDescent="0.25">
      <c r="B48" s="159" t="s">
        <v>256</v>
      </c>
      <c r="C48" s="149"/>
      <c r="D48" s="149"/>
      <c r="E48" s="149"/>
      <c r="F48" s="149"/>
      <c r="G48" s="149"/>
      <c r="H48" s="149"/>
      <c r="I48" s="149"/>
      <c r="J48" s="149"/>
      <c r="K48" s="149"/>
      <c r="L48" s="149"/>
    </row>
    <row r="49" spans="2:12" ht="15.6" x14ac:dyDescent="0.25">
      <c r="B49" s="160"/>
      <c r="C49" s="149"/>
      <c r="D49" s="149"/>
      <c r="E49" s="149"/>
      <c r="F49" s="149"/>
      <c r="G49" s="149"/>
      <c r="H49" s="149"/>
      <c r="I49" s="149"/>
      <c r="J49" s="149"/>
      <c r="K49" s="149"/>
      <c r="L49" s="149"/>
    </row>
    <row r="50" spans="2:12" ht="15" x14ac:dyDescent="0.25">
      <c r="B50" s="149"/>
      <c r="C50" s="169" t="s">
        <v>257</v>
      </c>
      <c r="D50" s="169"/>
      <c r="E50" s="169"/>
      <c r="F50" s="169"/>
      <c r="G50" s="169"/>
      <c r="H50" s="169"/>
      <c r="I50" s="169"/>
      <c r="J50" s="169"/>
      <c r="K50" s="169"/>
      <c r="L50" s="169"/>
    </row>
    <row r="51" spans="2:12" ht="15.6" x14ac:dyDescent="0.25">
      <c r="B51" s="162"/>
      <c r="C51" s="169"/>
      <c r="D51" s="169"/>
      <c r="E51" s="169"/>
      <c r="F51" s="169"/>
      <c r="G51" s="169"/>
      <c r="H51" s="169"/>
      <c r="I51" s="169"/>
      <c r="J51" s="169"/>
      <c r="K51" s="169"/>
      <c r="L51" s="169"/>
    </row>
    <row r="52" spans="2:12" ht="15.6" x14ac:dyDescent="0.25">
      <c r="B52" s="162"/>
      <c r="C52" s="169"/>
      <c r="D52" s="169"/>
      <c r="E52" s="169"/>
      <c r="F52" s="169"/>
      <c r="G52" s="169"/>
      <c r="H52" s="169"/>
      <c r="I52" s="169"/>
      <c r="J52" s="169"/>
      <c r="K52" s="169"/>
      <c r="L52" s="169"/>
    </row>
    <row r="53" spans="2:12" ht="15.6" x14ac:dyDescent="0.25">
      <c r="B53" s="162"/>
      <c r="C53" s="169"/>
      <c r="D53" s="169"/>
      <c r="E53" s="169"/>
      <c r="F53" s="169"/>
      <c r="G53" s="169"/>
      <c r="H53" s="169"/>
      <c r="I53" s="169"/>
      <c r="J53" s="169"/>
      <c r="K53" s="169"/>
      <c r="L53" s="169"/>
    </row>
    <row r="54" spans="2:12" ht="15.6" x14ac:dyDescent="0.25">
      <c r="B54" s="162"/>
      <c r="C54" s="169"/>
      <c r="D54" s="169"/>
      <c r="E54" s="169"/>
      <c r="F54" s="169"/>
      <c r="G54" s="169"/>
      <c r="H54" s="169"/>
      <c r="I54" s="169"/>
      <c r="J54" s="169"/>
      <c r="K54" s="169"/>
      <c r="L54" s="169"/>
    </row>
    <row r="55" spans="2:12" ht="15.6" x14ac:dyDescent="0.25">
      <c r="B55" s="162"/>
      <c r="C55" s="169"/>
      <c r="D55" s="169"/>
      <c r="E55" s="169"/>
      <c r="F55" s="169"/>
      <c r="G55" s="169"/>
      <c r="H55" s="169"/>
      <c r="I55" s="169"/>
      <c r="J55" s="169"/>
      <c r="K55" s="169"/>
      <c r="L55" s="169"/>
    </row>
    <row r="56" spans="2:12" ht="15.6" x14ac:dyDescent="0.25">
      <c r="B56" s="149"/>
      <c r="C56" s="163" t="s">
        <v>285</v>
      </c>
      <c r="D56" s="164"/>
      <c r="E56" s="164"/>
      <c r="F56" s="164"/>
      <c r="G56" s="170" t="s">
        <v>258</v>
      </c>
      <c r="H56" s="170"/>
      <c r="I56" s="170"/>
      <c r="J56" s="170"/>
      <c r="K56" s="170"/>
      <c r="L56" s="170"/>
    </row>
    <row r="57" spans="2:12" ht="15" x14ac:dyDescent="0.25">
      <c r="B57" s="152"/>
      <c r="C57" s="164"/>
      <c r="D57" s="164"/>
      <c r="E57" s="164"/>
      <c r="F57" s="164"/>
      <c r="G57" s="170"/>
      <c r="H57" s="170"/>
      <c r="I57" s="170"/>
      <c r="J57" s="170"/>
      <c r="K57" s="170"/>
      <c r="L57" s="170"/>
    </row>
    <row r="58" spans="2:12" ht="15" x14ac:dyDescent="0.25">
      <c r="B58" s="152"/>
      <c r="C58" s="164"/>
      <c r="D58" s="164"/>
      <c r="E58" s="164"/>
      <c r="F58" s="164"/>
      <c r="G58" s="165"/>
      <c r="H58" s="165"/>
      <c r="I58" s="165"/>
      <c r="J58" s="165"/>
      <c r="K58" s="165"/>
      <c r="L58" s="165"/>
    </row>
    <row r="59" spans="2:12" ht="15.6" x14ac:dyDescent="0.25">
      <c r="B59" s="149"/>
      <c r="C59" s="163" t="s">
        <v>286</v>
      </c>
      <c r="D59" s="166"/>
      <c r="E59" s="166"/>
      <c r="F59" s="166"/>
      <c r="G59" s="170" t="s">
        <v>259</v>
      </c>
      <c r="H59" s="170"/>
      <c r="I59" s="170"/>
      <c r="J59" s="170"/>
      <c r="K59" s="170"/>
      <c r="L59" s="170"/>
    </row>
    <row r="60" spans="2:12" ht="15.6" x14ac:dyDescent="0.25">
      <c r="B60" s="149"/>
      <c r="C60" s="163"/>
      <c r="D60" s="166"/>
      <c r="E60" s="166"/>
      <c r="F60" s="166"/>
      <c r="G60" s="170"/>
      <c r="H60" s="170"/>
      <c r="I60" s="170"/>
      <c r="J60" s="170"/>
      <c r="K60" s="170"/>
      <c r="L60" s="170"/>
    </row>
    <row r="61" spans="2:12" ht="15.6" x14ac:dyDescent="0.25">
      <c r="B61" s="149"/>
      <c r="C61" s="163"/>
      <c r="D61" s="166"/>
      <c r="E61" s="166"/>
      <c r="F61" s="166"/>
      <c r="G61" s="170"/>
      <c r="H61" s="170"/>
      <c r="I61" s="170"/>
      <c r="J61" s="170"/>
      <c r="K61" s="170"/>
      <c r="L61" s="170"/>
    </row>
    <row r="62" spans="2:12" ht="15" x14ac:dyDescent="0.25">
      <c r="B62" s="149"/>
      <c r="C62" s="166"/>
      <c r="D62" s="166"/>
      <c r="E62" s="166"/>
      <c r="F62" s="166"/>
      <c r="G62" s="170"/>
      <c r="H62" s="170"/>
      <c r="I62" s="170"/>
      <c r="J62" s="170"/>
      <c r="K62" s="170"/>
      <c r="L62" s="170"/>
    </row>
    <row r="63" spans="2:12" ht="15.6" x14ac:dyDescent="0.3">
      <c r="B63" s="148"/>
      <c r="C63" s="149"/>
      <c r="D63" s="149"/>
      <c r="E63" s="149"/>
      <c r="F63" s="149"/>
      <c r="G63" s="149"/>
      <c r="H63" s="149"/>
      <c r="I63" s="149"/>
      <c r="J63" s="149"/>
      <c r="K63" s="149"/>
      <c r="L63" s="150"/>
    </row>
  </sheetData>
  <mergeCells count="4">
    <mergeCell ref="C18:L19"/>
    <mergeCell ref="C50:L55"/>
    <mergeCell ref="G56:L57"/>
    <mergeCell ref="G59:L62"/>
  </mergeCells>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D6E9-D3A7-45C4-B627-A3A7629A2515}">
  <sheetPr>
    <pageSetUpPr fitToPage="1"/>
  </sheetPr>
  <dimension ref="A1:CA225"/>
  <sheetViews>
    <sheetView zoomScale="80" zoomScaleNormal="80" zoomScaleSheetLayoutView="100" workbookViewId="0">
      <pane xSplit="3" ySplit="4" topLeftCell="BI5" activePane="bottomRight" state="frozen"/>
      <selection activeCell="C14" sqref="C14"/>
      <selection pane="topRight" activeCell="C14" sqref="C14"/>
      <selection pane="bottomLeft" activeCell="C14" sqref="C14"/>
      <selection pane="bottomRight" sqref="A1:H1"/>
    </sheetView>
  </sheetViews>
  <sheetFormatPr defaultColWidth="9.109375" defaultRowHeight="10.199999999999999" x14ac:dyDescent="0.2"/>
  <cols>
    <col min="1" max="1" width="3.44140625" style="8" customWidth="1"/>
    <col min="2" max="2" width="11.88671875" style="8" customWidth="1"/>
    <col min="3" max="3" width="40.5546875" style="8" customWidth="1"/>
    <col min="4" max="5" width="21.88671875" style="29" customWidth="1"/>
    <col min="6" max="6" width="23.88671875" style="29" customWidth="1"/>
    <col min="7" max="7" width="42.88671875" style="29" customWidth="1"/>
    <col min="8" max="9" width="3" style="8" customWidth="1"/>
    <col min="10" max="73" width="11.88671875" style="8" customWidth="1"/>
    <col min="74" max="74" width="3.88671875" style="8" customWidth="1"/>
    <col min="75" max="75" width="13.109375" style="136" customWidth="1"/>
    <col min="76" max="76" width="12.44140625" style="137" customWidth="1"/>
    <col min="77" max="77" width="0.44140625" style="8" hidden="1" customWidth="1"/>
    <col min="78" max="78" width="12" style="136" customWidth="1"/>
    <col min="79" max="79" width="12" style="137" customWidth="1"/>
    <col min="80" max="16384" width="9.109375" style="8"/>
  </cols>
  <sheetData>
    <row r="1" spans="1:79" ht="23.25" customHeight="1" x14ac:dyDescent="0.2">
      <c r="A1" s="179" t="s">
        <v>287</v>
      </c>
      <c r="B1" s="180"/>
      <c r="C1" s="180"/>
      <c r="D1" s="180"/>
      <c r="E1" s="180"/>
      <c r="F1" s="180"/>
      <c r="G1" s="180"/>
      <c r="H1" s="180"/>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3"/>
      <c r="BX1" s="4"/>
      <c r="BY1" s="5"/>
      <c r="BZ1" s="6" t="s">
        <v>0</v>
      </c>
      <c r="CA1" s="7"/>
    </row>
    <row r="2" spans="1:79"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81" t="s">
        <v>1</v>
      </c>
      <c r="BX2" s="182"/>
      <c r="BY2" s="5"/>
      <c r="BZ2" s="14"/>
      <c r="CA2" s="15"/>
    </row>
    <row r="3" spans="1:79" ht="15" customHeight="1" x14ac:dyDescent="0.2">
      <c r="A3" s="183" t="s">
        <v>2</v>
      </c>
      <c r="B3" s="184"/>
      <c r="C3" s="184"/>
      <c r="D3" s="184"/>
      <c r="E3" s="184"/>
      <c r="F3" s="184"/>
      <c r="G3" s="184"/>
      <c r="H3" s="184"/>
      <c r="I3" s="16"/>
      <c r="J3" s="17">
        <v>43312</v>
      </c>
      <c r="K3" s="17">
        <v>43343</v>
      </c>
      <c r="L3" s="17">
        <v>43373</v>
      </c>
      <c r="M3" s="17">
        <v>43404</v>
      </c>
      <c r="N3" s="17">
        <v>43434</v>
      </c>
      <c r="O3" s="17">
        <v>43465</v>
      </c>
      <c r="P3" s="17">
        <v>43496</v>
      </c>
      <c r="Q3" s="17">
        <v>43524</v>
      </c>
      <c r="R3" s="17">
        <v>43555</v>
      </c>
      <c r="S3" s="17">
        <v>43585</v>
      </c>
      <c r="T3" s="17">
        <v>43616</v>
      </c>
      <c r="U3" s="17">
        <v>43646</v>
      </c>
      <c r="V3" s="17">
        <v>43677</v>
      </c>
      <c r="W3" s="17">
        <v>43708</v>
      </c>
      <c r="X3" s="17">
        <v>43738</v>
      </c>
      <c r="Y3" s="17">
        <v>43769</v>
      </c>
      <c r="Z3" s="17">
        <v>43799</v>
      </c>
      <c r="AA3" s="17">
        <v>43830</v>
      </c>
      <c r="AB3" s="17">
        <v>43861</v>
      </c>
      <c r="AC3" s="17">
        <v>43890</v>
      </c>
      <c r="AD3" s="17">
        <v>43921</v>
      </c>
      <c r="AE3" s="17">
        <v>43951</v>
      </c>
      <c r="AF3" s="17">
        <v>43982</v>
      </c>
      <c r="AG3" s="17">
        <v>44012</v>
      </c>
      <c r="AH3" s="17">
        <v>44043</v>
      </c>
      <c r="AI3" s="17">
        <v>44074</v>
      </c>
      <c r="AJ3" s="17">
        <v>44104</v>
      </c>
      <c r="AK3" s="17">
        <v>44135</v>
      </c>
      <c r="AL3" s="17">
        <v>44165</v>
      </c>
      <c r="AM3" s="17">
        <v>44196</v>
      </c>
      <c r="AN3" s="17">
        <v>44227</v>
      </c>
      <c r="AO3" s="17">
        <v>44255</v>
      </c>
      <c r="AP3" s="17">
        <v>44286</v>
      </c>
      <c r="AQ3" s="17">
        <v>44316</v>
      </c>
      <c r="AR3" s="17">
        <v>44347</v>
      </c>
      <c r="AS3" s="17">
        <v>44377</v>
      </c>
      <c r="AT3" s="17">
        <v>44408</v>
      </c>
      <c r="AU3" s="17">
        <v>44439</v>
      </c>
      <c r="AV3" s="17">
        <v>44469</v>
      </c>
      <c r="AW3" s="17">
        <v>44500</v>
      </c>
      <c r="AX3" s="17">
        <v>44530</v>
      </c>
      <c r="AY3" s="17">
        <v>44561</v>
      </c>
      <c r="AZ3" s="17">
        <v>44592</v>
      </c>
      <c r="BA3" s="17">
        <v>44620</v>
      </c>
      <c r="BB3" s="17">
        <v>44651</v>
      </c>
      <c r="BC3" s="17">
        <v>44681</v>
      </c>
      <c r="BD3" s="17">
        <v>44712</v>
      </c>
      <c r="BE3" s="17">
        <v>44742</v>
      </c>
      <c r="BF3" s="17">
        <v>44773</v>
      </c>
      <c r="BG3" s="17">
        <v>44804</v>
      </c>
      <c r="BH3" s="17">
        <v>44834</v>
      </c>
      <c r="BI3" s="17">
        <v>44865</v>
      </c>
      <c r="BJ3" s="17">
        <v>44895</v>
      </c>
      <c r="BK3" s="17">
        <v>44926</v>
      </c>
      <c r="BL3" s="17">
        <v>44957</v>
      </c>
      <c r="BM3" s="17">
        <v>44985</v>
      </c>
      <c r="BN3" s="17">
        <v>45016</v>
      </c>
      <c r="BO3" s="17">
        <v>45046</v>
      </c>
      <c r="BP3" s="17">
        <v>45077</v>
      </c>
      <c r="BQ3" s="17">
        <v>45107</v>
      </c>
      <c r="BR3" s="17">
        <v>45138</v>
      </c>
      <c r="BS3" s="17">
        <v>45169</v>
      </c>
      <c r="BT3" s="17">
        <v>45199</v>
      </c>
      <c r="BU3" s="17">
        <v>45230</v>
      </c>
      <c r="BV3" s="17"/>
      <c r="BW3" s="18" t="s">
        <v>3</v>
      </c>
      <c r="BX3" s="13" t="s">
        <v>4</v>
      </c>
      <c r="BY3" s="5"/>
      <c r="BZ3" s="19" t="s">
        <v>3</v>
      </c>
      <c r="CA3" s="20" t="s">
        <v>4</v>
      </c>
    </row>
    <row r="4" spans="1:79"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4"/>
      <c r="BX4" s="25"/>
      <c r="BY4" s="5"/>
      <c r="BZ4" s="26"/>
      <c r="CA4" s="27"/>
    </row>
    <row r="5" spans="1:79" ht="10.5" customHeight="1" x14ac:dyDescent="0.2">
      <c r="A5" s="28" t="s">
        <v>5</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1"/>
      <c r="BW5" s="32"/>
      <c r="BX5" s="33"/>
      <c r="BZ5" s="32"/>
      <c r="CA5" s="33"/>
    </row>
    <row r="6" spans="1:79" ht="10.5" customHeight="1" x14ac:dyDescent="0.2">
      <c r="A6" s="34"/>
      <c r="B6" s="35" t="s">
        <v>6</v>
      </c>
      <c r="J6" s="30"/>
      <c r="K6" s="30"/>
      <c r="L6" s="30"/>
      <c r="M6" s="30"/>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6"/>
      <c r="BX6" s="37"/>
      <c r="BZ6" s="36"/>
      <c r="CA6" s="37"/>
    </row>
    <row r="7" spans="1:79" ht="10.5" customHeight="1" x14ac:dyDescent="0.2">
      <c r="A7" s="34"/>
      <c r="B7" s="35"/>
      <c r="C7" s="8" t="s">
        <v>7</v>
      </c>
      <c r="J7" s="30"/>
      <c r="K7" s="30"/>
      <c r="L7" s="30"/>
      <c r="M7" s="30"/>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6"/>
      <c r="BX7" s="37"/>
      <c r="BZ7" s="36"/>
      <c r="CA7" s="37"/>
    </row>
    <row r="8" spans="1:79" ht="10.5" customHeight="1" x14ac:dyDescent="0.2">
      <c r="A8" s="34"/>
      <c r="B8" s="35"/>
      <c r="C8" s="38" t="s">
        <v>8</v>
      </c>
      <c r="D8" s="29" t="s">
        <v>9</v>
      </c>
      <c r="E8" s="29" t="s">
        <v>6</v>
      </c>
      <c r="F8" s="29" t="s">
        <v>10</v>
      </c>
      <c r="G8" s="29" t="s">
        <v>11</v>
      </c>
      <c r="H8" s="39" t="s">
        <v>12</v>
      </c>
      <c r="I8" s="39"/>
      <c r="J8" s="40">
        <v>213944</v>
      </c>
      <c r="K8" s="40">
        <v>219279</v>
      </c>
      <c r="L8" s="40">
        <v>219268</v>
      </c>
      <c r="M8" s="40">
        <v>219531</v>
      </c>
      <c r="N8" s="40">
        <v>217815</v>
      </c>
      <c r="O8" s="40">
        <v>216852</v>
      </c>
      <c r="P8" s="40">
        <v>222160</v>
      </c>
      <c r="Q8" s="40">
        <v>223600</v>
      </c>
      <c r="R8" s="40">
        <v>225656</v>
      </c>
      <c r="S8" s="40">
        <v>227817</v>
      </c>
      <c r="T8" s="40">
        <v>230304</v>
      </c>
      <c r="U8" s="40">
        <v>231096</v>
      </c>
      <c r="V8" s="40">
        <v>228887</v>
      </c>
      <c r="W8" s="40">
        <v>228328</v>
      </c>
      <c r="X8" s="40">
        <v>231352</v>
      </c>
      <c r="Y8" s="40">
        <v>229785</v>
      </c>
      <c r="Z8" s="40">
        <v>229461</v>
      </c>
      <c r="AA8" s="40">
        <v>228158</v>
      </c>
      <c r="AB8" s="40">
        <v>230214</v>
      </c>
      <c r="AC8" s="40">
        <v>231790</v>
      </c>
      <c r="AD8" s="40">
        <v>231272</v>
      </c>
      <c r="AE8" s="40">
        <v>240194</v>
      </c>
      <c r="AF8" s="40">
        <v>244019</v>
      </c>
      <c r="AG8" s="40">
        <v>246560</v>
      </c>
      <c r="AH8" s="40">
        <v>248937</v>
      </c>
      <c r="AI8" s="40">
        <v>254629</v>
      </c>
      <c r="AJ8" s="40">
        <v>259412</v>
      </c>
      <c r="AK8" s="40">
        <v>263240</v>
      </c>
      <c r="AL8" s="40">
        <v>265869</v>
      </c>
      <c r="AM8" s="40">
        <v>267518</v>
      </c>
      <c r="AN8" s="40">
        <v>270190</v>
      </c>
      <c r="AO8" s="40">
        <v>271624</v>
      </c>
      <c r="AP8" s="40">
        <v>272754</v>
      </c>
      <c r="AQ8" s="40">
        <v>272567</v>
      </c>
      <c r="AR8" s="40">
        <v>274801</v>
      </c>
      <c r="AS8" s="40">
        <v>275737</v>
      </c>
      <c r="AT8" s="40">
        <v>277622</v>
      </c>
      <c r="AU8" s="40">
        <v>278017</v>
      </c>
      <c r="AV8" s="40">
        <v>280238</v>
      </c>
      <c r="AW8" s="40">
        <v>281855</v>
      </c>
      <c r="AX8" s="40">
        <v>283751</v>
      </c>
      <c r="AY8" s="40">
        <v>284861</v>
      </c>
      <c r="AZ8" s="40">
        <v>288969</v>
      </c>
      <c r="BA8" s="40">
        <v>289421</v>
      </c>
      <c r="BB8" s="40">
        <v>290771</v>
      </c>
      <c r="BC8" s="40">
        <v>292024</v>
      </c>
      <c r="BD8" s="40">
        <v>291915</v>
      </c>
      <c r="BE8" s="40">
        <v>293212</v>
      </c>
      <c r="BF8" s="40">
        <v>294567</v>
      </c>
      <c r="BG8" s="40">
        <v>295566</v>
      </c>
      <c r="BH8" s="40">
        <v>297707</v>
      </c>
      <c r="BI8" s="40">
        <v>299496</v>
      </c>
      <c r="BJ8" s="40">
        <v>301430</v>
      </c>
      <c r="BK8" s="40">
        <v>303509</v>
      </c>
      <c r="BL8" s="40">
        <v>304223</v>
      </c>
      <c r="BM8" s="40">
        <v>299659</v>
      </c>
      <c r="BN8" s="40">
        <v>294497</v>
      </c>
      <c r="BO8" s="40">
        <v>388016</v>
      </c>
      <c r="BP8" s="40">
        <v>387418</v>
      </c>
      <c r="BQ8" s="40">
        <v>386874</v>
      </c>
      <c r="BR8" s="40">
        <v>387111</v>
      </c>
      <c r="BS8" s="40">
        <v>384045</v>
      </c>
      <c r="BT8" s="40">
        <v>380119</v>
      </c>
      <c r="BU8" s="40">
        <v>374061</v>
      </c>
      <c r="BV8" s="31"/>
      <c r="BW8" s="41">
        <f>INDEX($J8:$BV8,0,MATCH(MAX($J$3:$BV$3),$J$3:$BV$3,0))-INDEX($J8:$BV8,0,MATCH(MAX($J$3:$BV$3),$J$3:$BV$3,0)-1)</f>
        <v>-6058</v>
      </c>
      <c r="BX8" s="42">
        <f>BW8/INDEX($I8:$BV8,0,MATCH(MAX($I$3:$BV$3),$I$3:$BV$3,0)-1)</f>
        <v>-1.5937114429954831E-2</v>
      </c>
      <c r="BY8" s="41" t="e">
        <f>#REF!-#REF!</f>
        <v>#REF!</v>
      </c>
      <c r="BZ8" s="41">
        <f>INDEX($J8:$BV8,0,MATCH(MAX($J$3:$BV$3),$J$3:$BV$3,0))-J8</f>
        <v>160117</v>
      </c>
      <c r="CA8" s="43">
        <f t="shared" ref="CA8:CA9" si="0">IFERROR(BZ8/J8,"n/a")</f>
        <v>0.74840612496728121</v>
      </c>
    </row>
    <row r="9" spans="1:79" ht="10.5" customHeight="1" x14ac:dyDescent="0.2">
      <c r="A9" s="34"/>
      <c r="B9" s="35"/>
      <c r="C9" s="38" t="s">
        <v>13</v>
      </c>
      <c r="D9" s="29" t="s">
        <v>14</v>
      </c>
      <c r="E9" s="29" t="s">
        <v>6</v>
      </c>
      <c r="F9" s="29" t="s">
        <v>15</v>
      </c>
      <c r="G9" s="29" t="s">
        <v>11</v>
      </c>
      <c r="H9" s="44" t="s">
        <v>16</v>
      </c>
      <c r="I9" s="44" t="s">
        <v>17</v>
      </c>
      <c r="J9" s="40">
        <v>106455</v>
      </c>
      <c r="K9" s="40">
        <v>107692</v>
      </c>
      <c r="L9" s="40">
        <v>108502</v>
      </c>
      <c r="M9" s="40">
        <v>108281</v>
      </c>
      <c r="N9" s="40">
        <v>107485</v>
      </c>
      <c r="O9" s="40">
        <v>106332</v>
      </c>
      <c r="P9" s="40">
        <v>104556</v>
      </c>
      <c r="Q9" s="40">
        <v>105723</v>
      </c>
      <c r="R9" s="40">
        <v>106535</v>
      </c>
      <c r="S9" s="40">
        <v>106476</v>
      </c>
      <c r="T9" s="40">
        <v>108065</v>
      </c>
      <c r="U9" s="40">
        <v>108738</v>
      </c>
      <c r="V9" s="40">
        <v>107243</v>
      </c>
      <c r="W9" s="40">
        <v>107132</v>
      </c>
      <c r="X9" s="40">
        <v>108722</v>
      </c>
      <c r="Y9" s="40">
        <v>107160</v>
      </c>
      <c r="Z9" s="40">
        <v>106812</v>
      </c>
      <c r="AA9" s="40">
        <v>105538</v>
      </c>
      <c r="AB9" s="40">
        <v>106119</v>
      </c>
      <c r="AC9" s="40">
        <v>106361</v>
      </c>
      <c r="AD9" s="40">
        <v>105175</v>
      </c>
      <c r="AE9" s="40">
        <v>109822</v>
      </c>
      <c r="AF9" s="40">
        <v>113031</v>
      </c>
      <c r="AG9" s="40">
        <v>115014</v>
      </c>
      <c r="AH9" s="40">
        <v>117006</v>
      </c>
      <c r="AI9" s="40">
        <v>119649</v>
      </c>
      <c r="AJ9" s="40">
        <v>123542</v>
      </c>
      <c r="AK9" s="40">
        <v>126485</v>
      </c>
      <c r="AL9" s="40">
        <v>129228</v>
      </c>
      <c r="AM9" s="40">
        <v>130798</v>
      </c>
      <c r="AN9" s="40">
        <v>132939</v>
      </c>
      <c r="AO9" s="40">
        <v>135020</v>
      </c>
      <c r="AP9" s="40">
        <v>136887</v>
      </c>
      <c r="AQ9" s="40">
        <v>138118</v>
      </c>
      <c r="AR9" s="40">
        <v>139536</v>
      </c>
      <c r="AS9" s="40">
        <v>140573</v>
      </c>
      <c r="AT9" s="40">
        <v>141062</v>
      </c>
      <c r="AU9" s="40">
        <v>139708</v>
      </c>
      <c r="AV9" s="40">
        <v>141716</v>
      </c>
      <c r="AW9" s="40">
        <v>142722</v>
      </c>
      <c r="AX9" s="40">
        <v>144476</v>
      </c>
      <c r="AY9" s="40">
        <v>146482</v>
      </c>
      <c r="AZ9" s="40">
        <v>148462</v>
      </c>
      <c r="BA9" s="40">
        <v>149338</v>
      </c>
      <c r="BB9" s="40">
        <v>150417</v>
      </c>
      <c r="BC9" s="40">
        <v>152310</v>
      </c>
      <c r="BD9" s="40">
        <v>153473</v>
      </c>
      <c r="BE9" s="40">
        <v>154950</v>
      </c>
      <c r="BF9" s="40">
        <v>156473</v>
      </c>
      <c r="BG9" s="40">
        <v>158179</v>
      </c>
      <c r="BH9" s="40">
        <v>160087</v>
      </c>
      <c r="BI9" s="40">
        <v>162228</v>
      </c>
      <c r="BJ9" s="40">
        <v>164427</v>
      </c>
      <c r="BK9" s="40">
        <v>166719</v>
      </c>
      <c r="BL9" s="40">
        <v>168044</v>
      </c>
      <c r="BM9" s="40">
        <v>167045</v>
      </c>
      <c r="BN9" s="40">
        <v>166296</v>
      </c>
      <c r="BO9" s="40">
        <v>231119</v>
      </c>
      <c r="BP9" s="40">
        <v>231388</v>
      </c>
      <c r="BQ9" s="40">
        <v>229720</v>
      </c>
      <c r="BR9" s="40">
        <v>227153</v>
      </c>
      <c r="BS9" s="40">
        <v>222412</v>
      </c>
      <c r="BT9" s="40">
        <v>219361</v>
      </c>
      <c r="BU9" s="40">
        <v>214144</v>
      </c>
      <c r="BV9" s="31"/>
      <c r="BW9" s="41">
        <f>INDEX($J9:$BV9,0,MATCH(MAX($J$3:$BV$3),$J$3:$BV$3,0))-INDEX($J9:$BV9,0,MATCH(MAX($J$3:$BV$3),$J$3:$BV$3,0)-1)</f>
        <v>-5217</v>
      </c>
      <c r="BX9" s="42">
        <f>BW9/INDEX($I9:$BV9,0,MATCH(MAX($I$3:$BV$3),$I$3:$BV$3,0)-1)</f>
        <v>-2.3782714338464905E-2</v>
      </c>
      <c r="BY9" s="41" t="e">
        <f>#REF!-#REF!</f>
        <v>#REF!</v>
      </c>
      <c r="BZ9" s="41">
        <f>INDEX($J9:$BV9,0,MATCH(MAX($J$3:$BV$3),$J$3:$BV$3,0))-J9</f>
        <v>107689</v>
      </c>
      <c r="CA9" s="43">
        <f t="shared" si="0"/>
        <v>1.0115917523836362</v>
      </c>
    </row>
    <row r="10" spans="1:79" ht="10.5" customHeight="1" x14ac:dyDescent="0.2">
      <c r="A10" s="34"/>
      <c r="B10" s="35"/>
      <c r="C10" s="45"/>
      <c r="J10" s="30"/>
      <c r="K10" s="30"/>
      <c r="L10" s="30"/>
      <c r="M10" s="30"/>
      <c r="N10" s="31"/>
      <c r="O10" s="31"/>
      <c r="P10" s="31"/>
      <c r="Q10" s="31"/>
      <c r="R10" s="31"/>
      <c r="S10" s="31"/>
      <c r="T10" s="31"/>
      <c r="U10" s="31"/>
      <c r="V10" s="31"/>
      <c r="W10" s="31"/>
      <c r="X10" s="31"/>
      <c r="Y10" s="31"/>
      <c r="Z10" s="31"/>
      <c r="AA10" s="31"/>
      <c r="AB10" s="31"/>
      <c r="AC10" s="40" t="s">
        <v>18</v>
      </c>
      <c r="AD10" s="40" t="s">
        <v>18</v>
      </c>
      <c r="AE10" s="46"/>
      <c r="AF10" s="40"/>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31"/>
      <c r="BW10" s="36"/>
      <c r="BX10" s="42"/>
      <c r="BZ10" s="41"/>
      <c r="CA10" s="42"/>
    </row>
    <row r="11" spans="1:79" ht="10.5" customHeight="1" x14ac:dyDescent="0.2">
      <c r="A11" s="34"/>
      <c r="B11" s="35"/>
      <c r="C11" s="38" t="s">
        <v>8</v>
      </c>
      <c r="D11" s="29" t="s">
        <v>9</v>
      </c>
      <c r="E11" s="29" t="s">
        <v>6</v>
      </c>
      <c r="F11" s="29" t="s">
        <v>10</v>
      </c>
      <c r="G11" s="29" t="s">
        <v>19</v>
      </c>
      <c r="H11" s="39" t="s">
        <v>20</v>
      </c>
      <c r="I11" s="39"/>
      <c r="J11" s="40">
        <v>133009</v>
      </c>
      <c r="K11" s="40">
        <v>135312</v>
      </c>
      <c r="L11" s="40">
        <v>135190</v>
      </c>
      <c r="M11" s="40">
        <v>134739</v>
      </c>
      <c r="N11" s="40">
        <v>133785</v>
      </c>
      <c r="O11" s="40">
        <v>133133</v>
      </c>
      <c r="P11" s="40">
        <v>131417</v>
      </c>
      <c r="Q11" s="40">
        <v>132274</v>
      </c>
      <c r="R11" s="40">
        <v>133658</v>
      </c>
      <c r="S11" s="40">
        <v>134803</v>
      </c>
      <c r="T11" s="40">
        <v>135790</v>
      </c>
      <c r="U11" s="40">
        <v>135946</v>
      </c>
      <c r="V11" s="40">
        <v>134940</v>
      </c>
      <c r="W11" s="40">
        <v>134468</v>
      </c>
      <c r="X11" s="40">
        <v>136847</v>
      </c>
      <c r="Y11" s="40">
        <v>134824</v>
      </c>
      <c r="Z11" s="40">
        <v>134425</v>
      </c>
      <c r="AA11" s="40">
        <v>133586</v>
      </c>
      <c r="AB11" s="40">
        <v>137315</v>
      </c>
      <c r="AC11" s="40">
        <v>137770</v>
      </c>
      <c r="AD11" s="40">
        <v>136961</v>
      </c>
      <c r="AE11" s="40">
        <v>142332</v>
      </c>
      <c r="AF11" s="40">
        <v>144575</v>
      </c>
      <c r="AG11" s="40">
        <v>146117</v>
      </c>
      <c r="AH11" s="40">
        <v>147479</v>
      </c>
      <c r="AI11" s="40">
        <v>150761</v>
      </c>
      <c r="AJ11" s="40">
        <v>153600</v>
      </c>
      <c r="AK11" s="40">
        <v>155604</v>
      </c>
      <c r="AL11" s="40">
        <v>156773</v>
      </c>
      <c r="AM11" s="40">
        <v>157995</v>
      </c>
      <c r="AN11" s="40">
        <v>159447</v>
      </c>
      <c r="AO11" s="40">
        <v>160535</v>
      </c>
      <c r="AP11" s="40">
        <v>161539</v>
      </c>
      <c r="AQ11" s="40">
        <v>162639</v>
      </c>
      <c r="AR11" s="40">
        <v>163448</v>
      </c>
      <c r="AS11" s="40">
        <v>164344</v>
      </c>
      <c r="AT11" s="40">
        <v>165306</v>
      </c>
      <c r="AU11" s="40">
        <v>165285</v>
      </c>
      <c r="AV11" s="40">
        <v>166458</v>
      </c>
      <c r="AW11" s="40">
        <v>167265</v>
      </c>
      <c r="AX11" s="40">
        <v>168035</v>
      </c>
      <c r="AY11" s="40">
        <v>168631</v>
      </c>
      <c r="AZ11" s="40">
        <v>168884</v>
      </c>
      <c r="BA11" s="40">
        <v>169223</v>
      </c>
      <c r="BB11" s="40">
        <v>170369</v>
      </c>
      <c r="BC11" s="40">
        <v>170309</v>
      </c>
      <c r="BD11" s="40">
        <v>172062</v>
      </c>
      <c r="BE11" s="40">
        <v>172581</v>
      </c>
      <c r="BF11" s="40">
        <v>173385</v>
      </c>
      <c r="BG11" s="40">
        <v>173984</v>
      </c>
      <c r="BH11" s="40">
        <v>175019</v>
      </c>
      <c r="BI11" s="40">
        <v>175697</v>
      </c>
      <c r="BJ11" s="40">
        <v>176614</v>
      </c>
      <c r="BK11" s="40">
        <v>177808</v>
      </c>
      <c r="BL11" s="40">
        <v>178287</v>
      </c>
      <c r="BM11" s="40">
        <v>175487</v>
      </c>
      <c r="BN11" s="40">
        <v>173737</v>
      </c>
      <c r="BO11" s="40">
        <v>122733</v>
      </c>
      <c r="BP11" s="40">
        <v>121960</v>
      </c>
      <c r="BQ11" s="40">
        <v>121450</v>
      </c>
      <c r="BR11" s="40">
        <v>121363</v>
      </c>
      <c r="BS11" s="40">
        <v>120460</v>
      </c>
      <c r="BT11" s="40">
        <v>119294</v>
      </c>
      <c r="BU11" s="40">
        <v>116799</v>
      </c>
      <c r="BV11" s="31"/>
      <c r="BW11" s="41">
        <f>INDEX($J11:$BV11,0,MATCH(MAX($J$3:$BV$3),$J$3:$BV$3,0))-INDEX($J11:$BV11,0,MATCH(MAX($J$3:$BV$3),$J$3:$BV$3,0)-1)</f>
        <v>-2495</v>
      </c>
      <c r="BX11" s="42">
        <f>BW11/INDEX($I11:$BV11,0,MATCH(MAX($I$3:$BV$3),$I$3:$BV$3,0)-1)</f>
        <v>-2.0914714906030481E-2</v>
      </c>
      <c r="BY11" s="41" t="e">
        <f>#REF!-#REF!</f>
        <v>#REF!</v>
      </c>
      <c r="BZ11" s="41">
        <f>INDEX($J11:$BV11,0,MATCH(MAX($J$3:$BV$3),$J$3:$BV$3,0))-J11</f>
        <v>-16210</v>
      </c>
      <c r="CA11" s="43">
        <f t="shared" ref="CA11:CA12" si="1">IFERROR(BZ11/J11,"n/a")</f>
        <v>-0.12187145230773858</v>
      </c>
    </row>
    <row r="12" spans="1:79" ht="10.5" customHeight="1" x14ac:dyDescent="0.2">
      <c r="A12" s="34"/>
      <c r="B12" s="35"/>
      <c r="C12" s="38" t="s">
        <v>13</v>
      </c>
      <c r="D12" s="29" t="s">
        <v>14</v>
      </c>
      <c r="E12" s="29" t="s">
        <v>6</v>
      </c>
      <c r="F12" s="29" t="s">
        <v>15</v>
      </c>
      <c r="G12" s="29" t="s">
        <v>19</v>
      </c>
      <c r="H12" s="44" t="s">
        <v>21</v>
      </c>
      <c r="I12" s="47" t="s">
        <v>22</v>
      </c>
      <c r="J12" s="40">
        <v>74251</v>
      </c>
      <c r="K12" s="40">
        <v>75398</v>
      </c>
      <c r="L12" s="40">
        <v>75816</v>
      </c>
      <c r="M12" s="40">
        <v>75839</v>
      </c>
      <c r="N12" s="40">
        <v>75492</v>
      </c>
      <c r="O12" s="40">
        <v>74508</v>
      </c>
      <c r="P12" s="40">
        <v>74349</v>
      </c>
      <c r="Q12" s="40">
        <v>75319</v>
      </c>
      <c r="R12" s="40">
        <v>76025</v>
      </c>
      <c r="S12" s="40">
        <v>75903</v>
      </c>
      <c r="T12" s="40">
        <v>77094</v>
      </c>
      <c r="U12" s="40">
        <v>77527</v>
      </c>
      <c r="V12" s="40">
        <v>76722</v>
      </c>
      <c r="W12" s="40">
        <v>76635</v>
      </c>
      <c r="X12" s="40">
        <v>77852</v>
      </c>
      <c r="Y12" s="40">
        <v>76436</v>
      </c>
      <c r="Z12" s="40">
        <v>76276</v>
      </c>
      <c r="AA12" s="40">
        <v>75499</v>
      </c>
      <c r="AB12" s="40">
        <v>76384</v>
      </c>
      <c r="AC12" s="40">
        <v>76912</v>
      </c>
      <c r="AD12" s="40">
        <v>76080</v>
      </c>
      <c r="AE12" s="40">
        <v>79805</v>
      </c>
      <c r="AF12" s="40">
        <v>82265</v>
      </c>
      <c r="AG12" s="40">
        <v>83662</v>
      </c>
      <c r="AH12" s="40">
        <v>84808</v>
      </c>
      <c r="AI12" s="40">
        <v>86429</v>
      </c>
      <c r="AJ12" s="40">
        <v>89288</v>
      </c>
      <c r="AK12" s="40">
        <v>91374</v>
      </c>
      <c r="AL12" s="40">
        <v>93144</v>
      </c>
      <c r="AM12" s="40">
        <v>94121</v>
      </c>
      <c r="AN12" s="40">
        <v>96113</v>
      </c>
      <c r="AO12" s="40">
        <v>97806</v>
      </c>
      <c r="AP12" s="40">
        <v>99125</v>
      </c>
      <c r="AQ12" s="40">
        <v>100407</v>
      </c>
      <c r="AR12" s="40">
        <v>101744</v>
      </c>
      <c r="AS12" s="40">
        <v>102899</v>
      </c>
      <c r="AT12" s="40">
        <v>103777</v>
      </c>
      <c r="AU12" s="40">
        <v>102844</v>
      </c>
      <c r="AV12" s="40">
        <v>104740</v>
      </c>
      <c r="AW12" s="40">
        <v>105774</v>
      </c>
      <c r="AX12" s="40">
        <v>107010</v>
      </c>
      <c r="AY12" s="40">
        <v>108348</v>
      </c>
      <c r="AZ12" s="40">
        <v>110025</v>
      </c>
      <c r="BA12" s="40">
        <v>110920</v>
      </c>
      <c r="BB12" s="40">
        <v>111825</v>
      </c>
      <c r="BC12" s="40">
        <v>111337</v>
      </c>
      <c r="BD12" s="40">
        <v>112239</v>
      </c>
      <c r="BE12" s="40">
        <v>113381</v>
      </c>
      <c r="BF12" s="40">
        <v>114542</v>
      </c>
      <c r="BG12" s="40">
        <v>115910</v>
      </c>
      <c r="BH12" s="40">
        <v>117463</v>
      </c>
      <c r="BI12" s="40">
        <v>119019</v>
      </c>
      <c r="BJ12" s="40">
        <v>120540</v>
      </c>
      <c r="BK12" s="40">
        <v>122277</v>
      </c>
      <c r="BL12" s="40">
        <v>123133</v>
      </c>
      <c r="BM12" s="40">
        <v>121162</v>
      </c>
      <c r="BN12" s="40">
        <v>119733</v>
      </c>
      <c r="BO12" s="40">
        <v>95221</v>
      </c>
      <c r="BP12" s="40">
        <v>94951</v>
      </c>
      <c r="BQ12" s="40">
        <v>94226</v>
      </c>
      <c r="BR12" s="40">
        <v>93127</v>
      </c>
      <c r="BS12" s="40">
        <v>91905</v>
      </c>
      <c r="BT12" s="40">
        <v>90600</v>
      </c>
      <c r="BU12" s="40">
        <v>88599</v>
      </c>
      <c r="BV12" s="31"/>
      <c r="BW12" s="41">
        <f>INDEX($J12:$BV12,0,MATCH(MAX($J$3:$BV$3),$J$3:$BV$3,0))-INDEX($J12:$BV12,0,MATCH(MAX($J$3:$BV$3),$J$3:$BV$3,0)-1)</f>
        <v>-2001</v>
      </c>
      <c r="BX12" s="42">
        <f>BW12/INDEX($I12:$BV12,0,MATCH(MAX($I$3:$BV$3),$I$3:$BV$3,0)-1)</f>
        <v>-2.2086092715231789E-2</v>
      </c>
      <c r="BY12" s="41" t="e">
        <f>#REF!-#REF!</f>
        <v>#REF!</v>
      </c>
      <c r="BZ12" s="41">
        <f>INDEX($J12:$BV12,0,MATCH(MAX($J$3:$BV$3),$J$3:$BV$3,0))-J12</f>
        <v>14348</v>
      </c>
      <c r="CA12" s="43">
        <f t="shared" si="1"/>
        <v>0.19323645472788245</v>
      </c>
    </row>
    <row r="13" spans="1:79" ht="10.5" customHeight="1" x14ac:dyDescent="0.2">
      <c r="A13" s="34"/>
      <c r="C13" s="48"/>
      <c r="J13" s="40"/>
      <c r="K13" s="40"/>
      <c r="L13" s="40"/>
      <c r="M13" s="40"/>
      <c r="N13" s="46"/>
      <c r="O13" s="46"/>
      <c r="P13" s="46"/>
      <c r="Q13" s="46"/>
      <c r="R13" s="46"/>
      <c r="S13" s="46"/>
      <c r="T13" s="46"/>
      <c r="U13" s="46"/>
      <c r="V13" s="46"/>
      <c r="W13" s="46"/>
      <c r="X13" s="46"/>
      <c r="Y13" s="46"/>
      <c r="Z13" s="46"/>
      <c r="AA13" s="46"/>
      <c r="AB13" s="46"/>
      <c r="AC13" s="40" t="s">
        <v>18</v>
      </c>
      <c r="AD13" s="40" t="s">
        <v>18</v>
      </c>
      <c r="AE13" s="46"/>
      <c r="AF13" s="40"/>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9"/>
      <c r="BX13" s="42"/>
      <c r="BZ13" s="41"/>
      <c r="CA13" s="42"/>
    </row>
    <row r="14" spans="1:79" ht="10.5" customHeight="1" x14ac:dyDescent="0.2">
      <c r="A14" s="34"/>
      <c r="C14" s="38" t="s">
        <v>8</v>
      </c>
      <c r="D14" s="29" t="s">
        <v>9</v>
      </c>
      <c r="E14" s="29" t="s">
        <v>6</v>
      </c>
      <c r="F14" s="29" t="s">
        <v>10</v>
      </c>
      <c r="G14" s="29" t="s">
        <v>23</v>
      </c>
      <c r="H14" s="39" t="s">
        <v>24</v>
      </c>
      <c r="I14" s="39"/>
      <c r="J14" s="40">
        <v>47044</v>
      </c>
      <c r="K14" s="40">
        <v>46322</v>
      </c>
      <c r="L14" s="40">
        <v>44874</v>
      </c>
      <c r="M14" s="40">
        <v>43592</v>
      </c>
      <c r="N14" s="40">
        <v>42118</v>
      </c>
      <c r="O14" s="40">
        <v>40929</v>
      </c>
      <c r="P14" s="40">
        <v>31288</v>
      </c>
      <c r="Q14" s="40">
        <v>30376</v>
      </c>
      <c r="R14" s="40">
        <v>29196</v>
      </c>
      <c r="S14" s="40">
        <v>28432</v>
      </c>
      <c r="T14" s="40">
        <v>27372</v>
      </c>
      <c r="U14" s="40">
        <v>26742</v>
      </c>
      <c r="V14" s="40">
        <v>26235</v>
      </c>
      <c r="W14" s="40">
        <v>25842</v>
      </c>
      <c r="X14" s="40">
        <v>25935</v>
      </c>
      <c r="Y14" s="40">
        <v>25406</v>
      </c>
      <c r="Z14" s="40">
        <v>25283</v>
      </c>
      <c r="AA14" s="40">
        <v>24974</v>
      </c>
      <c r="AB14" s="40">
        <v>22787</v>
      </c>
      <c r="AC14" s="40">
        <v>22293</v>
      </c>
      <c r="AD14" s="40">
        <v>22028</v>
      </c>
      <c r="AE14" s="40">
        <v>22809</v>
      </c>
      <c r="AF14" s="40">
        <v>23181</v>
      </c>
      <c r="AG14" s="40">
        <v>23313</v>
      </c>
      <c r="AH14" s="40">
        <v>23431</v>
      </c>
      <c r="AI14" s="40">
        <v>23906</v>
      </c>
      <c r="AJ14" s="40">
        <v>24299</v>
      </c>
      <c r="AK14" s="40">
        <v>24316</v>
      </c>
      <c r="AL14" s="40">
        <v>24394</v>
      </c>
      <c r="AM14" s="40">
        <v>24395</v>
      </c>
      <c r="AN14" s="40">
        <v>24299</v>
      </c>
      <c r="AO14" s="40">
        <v>24241</v>
      </c>
      <c r="AP14" s="40">
        <v>24147</v>
      </c>
      <c r="AQ14" s="40">
        <v>23996</v>
      </c>
      <c r="AR14" s="40">
        <v>24142</v>
      </c>
      <c r="AS14" s="40">
        <v>24105</v>
      </c>
      <c r="AT14" s="40">
        <v>24171</v>
      </c>
      <c r="AU14" s="40">
        <v>24106</v>
      </c>
      <c r="AV14" s="40">
        <v>24279</v>
      </c>
      <c r="AW14" s="40">
        <v>24227</v>
      </c>
      <c r="AX14" s="40">
        <v>24249</v>
      </c>
      <c r="AY14" s="40">
        <v>24254</v>
      </c>
      <c r="AZ14" s="40">
        <v>24620</v>
      </c>
      <c r="BA14" s="40">
        <v>24512</v>
      </c>
      <c r="BB14" s="40">
        <v>24637</v>
      </c>
      <c r="BC14" s="40">
        <v>24748</v>
      </c>
      <c r="BD14" s="40">
        <v>24684</v>
      </c>
      <c r="BE14" s="40">
        <v>24661</v>
      </c>
      <c r="BF14" s="40">
        <v>24624</v>
      </c>
      <c r="BG14" s="40">
        <v>24590</v>
      </c>
      <c r="BH14" s="40">
        <v>24594</v>
      </c>
      <c r="BI14" s="40">
        <v>24643</v>
      </c>
      <c r="BJ14" s="40">
        <v>24694</v>
      </c>
      <c r="BK14" s="40">
        <v>24768</v>
      </c>
      <c r="BL14" s="40">
        <v>24831</v>
      </c>
      <c r="BM14" s="40">
        <v>25148</v>
      </c>
      <c r="BN14" s="40">
        <v>26215</v>
      </c>
      <c r="BO14" s="40">
        <v>19684</v>
      </c>
      <c r="BP14" s="40">
        <v>19115</v>
      </c>
      <c r="BQ14" s="40">
        <v>18575</v>
      </c>
      <c r="BR14" s="40">
        <v>18385</v>
      </c>
      <c r="BS14" s="40">
        <v>17916</v>
      </c>
      <c r="BT14" s="40">
        <v>17546</v>
      </c>
      <c r="BU14" s="40">
        <v>17063</v>
      </c>
      <c r="BV14" s="46"/>
      <c r="BW14" s="41">
        <f>INDEX($J14:$BV14,0,MATCH(MAX($J$3:$BV$3),$J$3:$BV$3,0))-INDEX($J14:$BV14,0,MATCH(MAX($J$3:$BV$3),$J$3:$BV$3,0)-1)</f>
        <v>-483</v>
      </c>
      <c r="BX14" s="42">
        <f>BW14/INDEX($I14:$BV14,0,MATCH(MAX($I$3:$BV$3),$I$3:$BV$3,0)-1)</f>
        <v>-2.7527641627721419E-2</v>
      </c>
      <c r="BY14" s="41" t="e">
        <f>#REF!-#REF!</f>
        <v>#REF!</v>
      </c>
      <c r="BZ14" s="41">
        <f>INDEX($J14:$BV14,0,MATCH(MAX($J$3:$BV$3),$J$3:$BV$3,0))-J14</f>
        <v>-29981</v>
      </c>
      <c r="CA14" s="43">
        <f t="shared" ref="CA14:CA15" si="2">IFERROR(BZ14/J14,"n/a")</f>
        <v>-0.63729699855454469</v>
      </c>
    </row>
    <row r="15" spans="1:79" ht="10.5" customHeight="1" x14ac:dyDescent="0.2">
      <c r="A15" s="34"/>
      <c r="C15" s="38" t="s">
        <v>13</v>
      </c>
      <c r="D15" s="29" t="s">
        <v>14</v>
      </c>
      <c r="E15" s="29" t="s">
        <v>6</v>
      </c>
      <c r="F15" s="29" t="s">
        <v>15</v>
      </c>
      <c r="G15" s="29" t="s">
        <v>23</v>
      </c>
      <c r="H15" s="44" t="s">
        <v>25</v>
      </c>
      <c r="I15" s="44" t="s">
        <v>26</v>
      </c>
      <c r="J15" s="40">
        <v>42249</v>
      </c>
      <c r="K15" s="40">
        <v>41925</v>
      </c>
      <c r="L15" s="40">
        <v>41592</v>
      </c>
      <c r="M15" s="40">
        <v>40647</v>
      </c>
      <c r="N15" s="40">
        <v>39404</v>
      </c>
      <c r="O15" s="40">
        <v>38102</v>
      </c>
      <c r="P15" s="40">
        <v>34249</v>
      </c>
      <c r="Q15" s="40">
        <v>33645</v>
      </c>
      <c r="R15" s="40">
        <v>32544</v>
      </c>
      <c r="S15" s="40">
        <v>31682</v>
      </c>
      <c r="T15" s="40">
        <v>30793</v>
      </c>
      <c r="U15" s="40">
        <v>30327</v>
      </c>
      <c r="V15" s="40">
        <v>29620</v>
      </c>
      <c r="W15" s="40">
        <v>29427</v>
      </c>
      <c r="X15" s="40">
        <v>29716</v>
      </c>
      <c r="Y15" s="40">
        <v>28864</v>
      </c>
      <c r="Z15" s="40">
        <v>28602</v>
      </c>
      <c r="AA15" s="40">
        <v>28244</v>
      </c>
      <c r="AB15" s="40">
        <v>26962</v>
      </c>
      <c r="AC15" s="40">
        <v>26832</v>
      </c>
      <c r="AD15" s="40">
        <v>26440</v>
      </c>
      <c r="AE15" s="40">
        <v>27628</v>
      </c>
      <c r="AF15" s="40">
        <v>28321</v>
      </c>
      <c r="AG15" s="40">
        <v>28600</v>
      </c>
      <c r="AH15" s="40">
        <v>28920</v>
      </c>
      <c r="AI15" s="40">
        <v>29409</v>
      </c>
      <c r="AJ15" s="40">
        <v>30179</v>
      </c>
      <c r="AK15" s="40">
        <v>30578</v>
      </c>
      <c r="AL15" s="40">
        <v>30918</v>
      </c>
      <c r="AM15" s="40">
        <v>31084</v>
      </c>
      <c r="AN15" s="40">
        <v>31282</v>
      </c>
      <c r="AO15" s="40">
        <v>31405</v>
      </c>
      <c r="AP15" s="40">
        <v>31470</v>
      </c>
      <c r="AQ15" s="40">
        <v>31525</v>
      </c>
      <c r="AR15" s="40">
        <v>31605</v>
      </c>
      <c r="AS15" s="40">
        <v>31707</v>
      </c>
      <c r="AT15" s="40">
        <v>31723</v>
      </c>
      <c r="AU15" s="40">
        <v>31433</v>
      </c>
      <c r="AV15" s="40">
        <v>31890</v>
      </c>
      <c r="AW15" s="40">
        <v>32049</v>
      </c>
      <c r="AX15" s="40">
        <v>32304</v>
      </c>
      <c r="AY15" s="40">
        <v>32517</v>
      </c>
      <c r="AZ15" s="40">
        <v>32824</v>
      </c>
      <c r="BA15" s="40">
        <v>32814</v>
      </c>
      <c r="BB15" s="40">
        <v>32858</v>
      </c>
      <c r="BC15" s="40">
        <v>33006</v>
      </c>
      <c r="BD15" s="40">
        <v>33149</v>
      </c>
      <c r="BE15" s="40">
        <v>33218</v>
      </c>
      <c r="BF15" s="40">
        <v>33362</v>
      </c>
      <c r="BG15" s="40">
        <v>33581</v>
      </c>
      <c r="BH15" s="40">
        <v>33779</v>
      </c>
      <c r="BI15" s="40">
        <v>33994</v>
      </c>
      <c r="BJ15" s="40">
        <v>34106</v>
      </c>
      <c r="BK15" s="40">
        <v>34282</v>
      </c>
      <c r="BL15" s="40">
        <v>34343</v>
      </c>
      <c r="BM15" s="40">
        <v>34172</v>
      </c>
      <c r="BN15" s="40">
        <v>34560</v>
      </c>
      <c r="BO15" s="40">
        <v>21449</v>
      </c>
      <c r="BP15" s="40">
        <v>21445</v>
      </c>
      <c r="BQ15" s="40">
        <v>21109</v>
      </c>
      <c r="BR15" s="40">
        <v>20740</v>
      </c>
      <c r="BS15" s="40">
        <v>20115</v>
      </c>
      <c r="BT15" s="40">
        <v>19795</v>
      </c>
      <c r="BU15" s="40">
        <v>19174</v>
      </c>
      <c r="BV15" s="50"/>
      <c r="BW15" s="41">
        <f>INDEX($J15:$BV15,0,MATCH(MAX($J$3:$BV$3),$J$3:$BV$3,0))-INDEX($J15:$BV15,0,MATCH(MAX($J$3:$BV$3),$J$3:$BV$3,0)-1)</f>
        <v>-621</v>
      </c>
      <c r="BX15" s="42">
        <f>BW15/INDEX($I15:$BV15,0,MATCH(MAX($I$3:$BV$3),$I$3:$BV$3,0)-1)</f>
        <v>-3.137155847436221E-2</v>
      </c>
      <c r="BY15" s="41" t="e">
        <f>#REF!-#REF!</f>
        <v>#REF!</v>
      </c>
      <c r="BZ15" s="41">
        <f>INDEX($J15:$BV15,0,MATCH(MAX($J$3:$BV$3),$J$3:$BV$3,0))-J15</f>
        <v>-23075</v>
      </c>
      <c r="CA15" s="43">
        <f t="shared" si="2"/>
        <v>-0.54616677317806339</v>
      </c>
    </row>
    <row r="16" spans="1:79" ht="10.5" customHeight="1" x14ac:dyDescent="0.2">
      <c r="A16" s="34"/>
      <c r="C16" s="8" t="s">
        <v>27</v>
      </c>
      <c r="H16" s="39"/>
      <c r="I16" s="39"/>
      <c r="J16" s="40"/>
      <c r="K16" s="40"/>
      <c r="L16" s="40"/>
      <c r="M16" s="40"/>
      <c r="N16" s="46"/>
      <c r="O16" s="46"/>
      <c r="P16" s="46"/>
      <c r="Q16" s="46"/>
      <c r="R16" s="46"/>
      <c r="S16" s="46"/>
      <c r="T16" s="46"/>
      <c r="U16" s="46"/>
      <c r="V16" s="46"/>
      <c r="W16" s="46"/>
      <c r="X16" s="46"/>
      <c r="Y16" s="46"/>
      <c r="Z16" s="46"/>
      <c r="AA16" s="46"/>
      <c r="AB16" s="46"/>
      <c r="AC16" s="40" t="s">
        <v>18</v>
      </c>
      <c r="AD16" s="40" t="s">
        <v>18</v>
      </c>
      <c r="AE16" s="46"/>
      <c r="AF16" s="40"/>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1"/>
      <c r="BX16" s="42"/>
      <c r="BZ16" s="41"/>
      <c r="CA16" s="42"/>
    </row>
    <row r="17" spans="1:79" ht="10.5" customHeight="1" x14ac:dyDescent="0.2">
      <c r="A17" s="34"/>
      <c r="C17" s="38" t="s">
        <v>8</v>
      </c>
      <c r="D17" s="29" t="s">
        <v>9</v>
      </c>
      <c r="E17" s="29" t="s">
        <v>6</v>
      </c>
      <c r="F17" s="29" t="s">
        <v>10</v>
      </c>
      <c r="G17" s="29" t="s">
        <v>28</v>
      </c>
      <c r="H17" s="39" t="s">
        <v>29</v>
      </c>
      <c r="I17" s="39"/>
      <c r="J17" s="40">
        <v>66465</v>
      </c>
      <c r="K17" s="40">
        <v>67934</v>
      </c>
      <c r="L17" s="40">
        <v>66707</v>
      </c>
      <c r="M17" s="40">
        <v>66363</v>
      </c>
      <c r="N17" s="40">
        <v>65700</v>
      </c>
      <c r="O17" s="40">
        <v>65709</v>
      </c>
      <c r="P17" s="40">
        <v>61040</v>
      </c>
      <c r="Q17" s="40">
        <v>60565</v>
      </c>
      <c r="R17" s="40">
        <v>61110</v>
      </c>
      <c r="S17" s="40">
        <v>61047</v>
      </c>
      <c r="T17" s="40">
        <v>61624</v>
      </c>
      <c r="U17" s="40">
        <v>61930</v>
      </c>
      <c r="V17" s="40">
        <v>61495</v>
      </c>
      <c r="W17" s="40">
        <v>61611</v>
      </c>
      <c r="X17" s="40">
        <v>62546</v>
      </c>
      <c r="Y17" s="40">
        <v>59815</v>
      </c>
      <c r="Z17" s="40">
        <v>59563</v>
      </c>
      <c r="AA17" s="40">
        <v>58950</v>
      </c>
      <c r="AB17" s="40">
        <v>51734</v>
      </c>
      <c r="AC17" s="40">
        <v>51692</v>
      </c>
      <c r="AD17" s="40">
        <v>50001</v>
      </c>
      <c r="AE17" s="40">
        <v>51285</v>
      </c>
      <c r="AF17" s="40">
        <v>51821</v>
      </c>
      <c r="AG17" s="40">
        <v>52143</v>
      </c>
      <c r="AH17" s="40">
        <v>52248</v>
      </c>
      <c r="AI17" s="40">
        <v>54130</v>
      </c>
      <c r="AJ17" s="40">
        <v>54394</v>
      </c>
      <c r="AK17" s="40">
        <v>54908</v>
      </c>
      <c r="AL17" s="40">
        <v>54800</v>
      </c>
      <c r="AM17" s="40">
        <v>55227</v>
      </c>
      <c r="AN17" s="40">
        <v>56271</v>
      </c>
      <c r="AO17" s="40">
        <v>56741</v>
      </c>
      <c r="AP17" s="40">
        <v>57247</v>
      </c>
      <c r="AQ17" s="40">
        <v>57735</v>
      </c>
      <c r="AR17" s="40">
        <v>58149</v>
      </c>
      <c r="AS17" s="40">
        <v>58554</v>
      </c>
      <c r="AT17" s="40">
        <v>58685</v>
      </c>
      <c r="AU17" s="40">
        <v>58873</v>
      </c>
      <c r="AV17" s="40">
        <v>59181</v>
      </c>
      <c r="AW17" s="40">
        <v>59164</v>
      </c>
      <c r="AX17" s="40">
        <v>59319</v>
      </c>
      <c r="AY17" s="40">
        <v>59228</v>
      </c>
      <c r="AZ17" s="40">
        <v>58597</v>
      </c>
      <c r="BA17" s="40">
        <v>58843</v>
      </c>
      <c r="BB17" s="40">
        <v>59178</v>
      </c>
      <c r="BC17" s="40">
        <v>59381</v>
      </c>
      <c r="BD17" s="40">
        <v>59603</v>
      </c>
      <c r="BE17" s="40">
        <v>59550</v>
      </c>
      <c r="BF17" s="40">
        <v>59669</v>
      </c>
      <c r="BG17" s="40">
        <v>59795</v>
      </c>
      <c r="BH17" s="40">
        <v>60191</v>
      </c>
      <c r="BI17" s="40">
        <v>60444</v>
      </c>
      <c r="BJ17" s="40">
        <v>60765</v>
      </c>
      <c r="BK17" s="40">
        <v>60896</v>
      </c>
      <c r="BL17" s="40">
        <v>61279</v>
      </c>
      <c r="BM17" s="40">
        <v>61560</v>
      </c>
      <c r="BN17" s="40">
        <v>61602</v>
      </c>
      <c r="BO17" s="40">
        <v>41147</v>
      </c>
      <c r="BP17" s="40">
        <v>40806</v>
      </c>
      <c r="BQ17" s="40">
        <v>40466</v>
      </c>
      <c r="BR17" s="40">
        <v>39147</v>
      </c>
      <c r="BS17" s="40">
        <v>38831</v>
      </c>
      <c r="BT17" s="40">
        <v>38525</v>
      </c>
      <c r="BU17" s="40">
        <v>38119</v>
      </c>
      <c r="BV17" s="46"/>
      <c r="BW17" s="41">
        <f>INDEX($J17:$BV17,0,MATCH(MAX($J$3:$BV$3),$J$3:$BV$3,0))-INDEX($J17:$BV17,0,MATCH(MAX($J$3:$BV$3),$J$3:$BV$3,0)-1)</f>
        <v>-406</v>
      </c>
      <c r="BX17" s="42">
        <f>BW17/INDEX($I17:$BV17,0,MATCH(MAX($I$3:$BV$3),$I$3:$BV$3,0)-1)</f>
        <v>-1.0538611291369241E-2</v>
      </c>
      <c r="BY17" s="41" t="e">
        <f>#REF!-#REF!</f>
        <v>#REF!</v>
      </c>
      <c r="BZ17" s="41">
        <f>INDEX($J17:$BV17,0,MATCH(MAX($J$3:$BV$3),$J$3:$BV$3,0))-J17</f>
        <v>-28346</v>
      </c>
      <c r="CA17" s="43">
        <f t="shared" ref="CA17:CA18" si="3">IFERROR(BZ17/J17,"n/a")</f>
        <v>-0.42648010230948619</v>
      </c>
    </row>
    <row r="18" spans="1:79" ht="10.5" customHeight="1" x14ac:dyDescent="0.2">
      <c r="A18" s="34"/>
      <c r="C18" s="38" t="s">
        <v>13</v>
      </c>
      <c r="D18" s="29" t="s">
        <v>14</v>
      </c>
      <c r="E18" s="29" t="s">
        <v>6</v>
      </c>
      <c r="F18" s="29" t="s">
        <v>15</v>
      </c>
      <c r="G18" s="29" t="s">
        <v>28</v>
      </c>
      <c r="H18" s="44" t="s">
        <v>30</v>
      </c>
      <c r="I18" s="44" t="s">
        <v>31</v>
      </c>
      <c r="J18" s="40">
        <v>24422</v>
      </c>
      <c r="K18" s="40">
        <v>24757</v>
      </c>
      <c r="L18" s="40">
        <v>24582</v>
      </c>
      <c r="M18" s="40">
        <v>24217</v>
      </c>
      <c r="N18" s="40">
        <v>23884</v>
      </c>
      <c r="O18" s="40">
        <v>23426</v>
      </c>
      <c r="P18" s="40">
        <v>20782</v>
      </c>
      <c r="Q18" s="40">
        <v>20941</v>
      </c>
      <c r="R18" s="40">
        <v>21024</v>
      </c>
      <c r="S18" s="40">
        <v>20993</v>
      </c>
      <c r="T18" s="40">
        <v>21126</v>
      </c>
      <c r="U18" s="40">
        <v>21175</v>
      </c>
      <c r="V18" s="40">
        <v>20788</v>
      </c>
      <c r="W18" s="40">
        <v>20932</v>
      </c>
      <c r="X18" s="40">
        <v>21168</v>
      </c>
      <c r="Y18" s="40">
        <v>20631</v>
      </c>
      <c r="Z18" s="40">
        <v>20619</v>
      </c>
      <c r="AA18" s="40">
        <v>20276</v>
      </c>
      <c r="AB18" s="40">
        <v>18145</v>
      </c>
      <c r="AC18" s="40">
        <v>17814</v>
      </c>
      <c r="AD18" s="40">
        <v>17430</v>
      </c>
      <c r="AE18" s="40">
        <v>18090</v>
      </c>
      <c r="AF18" s="40">
        <v>18624</v>
      </c>
      <c r="AG18" s="40">
        <v>18970</v>
      </c>
      <c r="AH18" s="40">
        <v>19253</v>
      </c>
      <c r="AI18" s="40">
        <v>20171</v>
      </c>
      <c r="AJ18" s="40">
        <v>20691</v>
      </c>
      <c r="AK18" s="40">
        <v>21127</v>
      </c>
      <c r="AL18" s="40">
        <v>21445</v>
      </c>
      <c r="AM18" s="40">
        <v>21873</v>
      </c>
      <c r="AN18" s="40">
        <v>22507</v>
      </c>
      <c r="AO18" s="40">
        <v>23039</v>
      </c>
      <c r="AP18" s="40">
        <v>23520</v>
      </c>
      <c r="AQ18" s="40">
        <v>23837</v>
      </c>
      <c r="AR18" s="40">
        <v>24342</v>
      </c>
      <c r="AS18" s="40">
        <v>24657</v>
      </c>
      <c r="AT18" s="40">
        <v>24836</v>
      </c>
      <c r="AU18" s="40">
        <v>24645</v>
      </c>
      <c r="AV18" s="40">
        <v>25016</v>
      </c>
      <c r="AW18" s="40">
        <v>25235</v>
      </c>
      <c r="AX18" s="40">
        <v>25589</v>
      </c>
      <c r="AY18" s="40">
        <v>25927</v>
      </c>
      <c r="AZ18" s="40">
        <v>26339</v>
      </c>
      <c r="BA18" s="40">
        <v>26392</v>
      </c>
      <c r="BB18" s="40">
        <v>26595</v>
      </c>
      <c r="BC18" s="40">
        <v>27666</v>
      </c>
      <c r="BD18" s="40">
        <v>28169</v>
      </c>
      <c r="BE18" s="40">
        <v>28617</v>
      </c>
      <c r="BF18" s="40">
        <v>28915</v>
      </c>
      <c r="BG18" s="40">
        <v>29311</v>
      </c>
      <c r="BH18" s="40">
        <v>29776</v>
      </c>
      <c r="BI18" s="40">
        <v>30241</v>
      </c>
      <c r="BJ18" s="40">
        <v>30885</v>
      </c>
      <c r="BK18" s="40">
        <v>31202</v>
      </c>
      <c r="BL18" s="40">
        <v>31296</v>
      </c>
      <c r="BM18" s="40">
        <v>31984</v>
      </c>
      <c r="BN18" s="40">
        <v>32366</v>
      </c>
      <c r="BO18" s="40">
        <v>15040</v>
      </c>
      <c r="BP18" s="40">
        <v>14926</v>
      </c>
      <c r="BQ18" s="40">
        <v>14873</v>
      </c>
      <c r="BR18" s="40">
        <v>14405</v>
      </c>
      <c r="BS18" s="40">
        <v>13905</v>
      </c>
      <c r="BT18" s="40">
        <v>13614</v>
      </c>
      <c r="BU18" s="40">
        <v>13170</v>
      </c>
      <c r="BV18" s="40" t="s">
        <v>18</v>
      </c>
      <c r="BW18" s="41">
        <f>INDEX($J18:$BV18,0,MATCH(MAX($J$3:$BV$3),$J$3:$BV$3,0))-INDEX($J18:$BV18,0,MATCH(MAX($J$3:$BV$3),$J$3:$BV$3,0)-1)</f>
        <v>-444</v>
      </c>
      <c r="BX18" s="42">
        <f>BW18/INDEX($I18:$BV18,0,MATCH(MAX($I$3:$BV$3),$I$3:$BV$3,0)-1)</f>
        <v>-3.2613486117232263E-2</v>
      </c>
      <c r="BY18" s="41" t="e">
        <f>#REF!-#REF!</f>
        <v>#REF!</v>
      </c>
      <c r="BZ18" s="41">
        <f>INDEX($J18:$BV18,0,MATCH(MAX($J$3:$BV$3),$J$3:$BV$3,0))-J18</f>
        <v>-11252</v>
      </c>
      <c r="CA18" s="43">
        <f t="shared" si="3"/>
        <v>-0.46073212677094422</v>
      </c>
    </row>
    <row r="19" spans="1:79" ht="10.5" customHeight="1" x14ac:dyDescent="0.2">
      <c r="A19" s="34"/>
      <c r="C19" s="8" t="s">
        <v>32</v>
      </c>
      <c r="H19" s="39"/>
      <c r="I19" s="39"/>
      <c r="J19" s="40"/>
      <c r="K19" s="40"/>
      <c r="L19" s="40"/>
      <c r="M19" s="40"/>
      <c r="N19" s="46"/>
      <c r="O19" s="46"/>
      <c r="P19" s="46"/>
      <c r="Q19" s="46"/>
      <c r="R19" s="46"/>
      <c r="S19" s="46"/>
      <c r="T19" s="46"/>
      <c r="U19" s="46"/>
      <c r="V19" s="46"/>
      <c r="W19" s="46"/>
      <c r="X19" s="46"/>
      <c r="Y19" s="46"/>
      <c r="Z19" s="46"/>
      <c r="AA19" s="46"/>
      <c r="AB19" s="46"/>
      <c r="AC19" s="40" t="s">
        <v>18</v>
      </c>
      <c r="AD19" s="40" t="s">
        <v>18</v>
      </c>
      <c r="AE19" s="46"/>
      <c r="AF19" s="40"/>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1"/>
      <c r="BX19" s="42"/>
      <c r="BZ19" s="41"/>
      <c r="CA19" s="42"/>
    </row>
    <row r="20" spans="1:79" ht="10.5" customHeight="1" x14ac:dyDescent="0.2">
      <c r="A20" s="34"/>
      <c r="C20" s="38" t="s">
        <v>8</v>
      </c>
      <c r="D20" s="29" t="s">
        <v>9</v>
      </c>
      <c r="E20" s="29" t="s">
        <v>6</v>
      </c>
      <c r="F20" s="29" t="s">
        <v>10</v>
      </c>
      <c r="G20" s="29" t="s">
        <v>33</v>
      </c>
      <c r="H20" s="39" t="s">
        <v>34</v>
      </c>
      <c r="I20" s="39"/>
      <c r="J20" s="40">
        <v>27494</v>
      </c>
      <c r="K20" s="40">
        <v>27713</v>
      </c>
      <c r="L20" s="40">
        <v>35570</v>
      </c>
      <c r="M20" s="40">
        <v>31321</v>
      </c>
      <c r="N20" s="40">
        <v>25147</v>
      </c>
      <c r="O20" s="40">
        <v>26735</v>
      </c>
      <c r="P20" s="40">
        <v>24762</v>
      </c>
      <c r="Q20" s="40">
        <v>24808</v>
      </c>
      <c r="R20" s="40">
        <v>25889</v>
      </c>
      <c r="S20" s="40">
        <v>26617</v>
      </c>
      <c r="T20" s="40">
        <v>26090</v>
      </c>
      <c r="U20" s="40">
        <v>26716</v>
      </c>
      <c r="V20" s="40">
        <v>26046</v>
      </c>
      <c r="W20" s="40">
        <v>31874</v>
      </c>
      <c r="X20" s="40">
        <v>33225</v>
      </c>
      <c r="Y20" s="40">
        <v>29850</v>
      </c>
      <c r="Z20" s="40">
        <v>29247</v>
      </c>
      <c r="AA20" s="40">
        <v>25774</v>
      </c>
      <c r="AB20" s="40">
        <v>25454</v>
      </c>
      <c r="AC20" s="40">
        <v>25033</v>
      </c>
      <c r="AD20" s="40">
        <v>25493</v>
      </c>
      <c r="AE20" s="40">
        <v>27234</v>
      </c>
      <c r="AF20" s="40">
        <v>27130</v>
      </c>
      <c r="AG20" s="40">
        <v>27293</v>
      </c>
      <c r="AH20" s="40">
        <v>27775</v>
      </c>
      <c r="AI20" s="40">
        <v>27327</v>
      </c>
      <c r="AJ20" s="40">
        <v>27762</v>
      </c>
      <c r="AK20" s="40">
        <v>28528</v>
      </c>
      <c r="AL20" s="40">
        <v>28892</v>
      </c>
      <c r="AM20" s="40">
        <v>30264</v>
      </c>
      <c r="AN20" s="40">
        <v>30329</v>
      </c>
      <c r="AO20" s="40">
        <v>30298</v>
      </c>
      <c r="AP20" s="40">
        <v>30089</v>
      </c>
      <c r="AQ20" s="40">
        <v>30215</v>
      </c>
      <c r="AR20" s="40">
        <v>30412</v>
      </c>
      <c r="AS20" s="40">
        <v>30487</v>
      </c>
      <c r="AT20" s="40">
        <v>30996</v>
      </c>
      <c r="AU20" s="40">
        <v>31543</v>
      </c>
      <c r="AV20" s="40">
        <v>31373</v>
      </c>
      <c r="AW20" s="40">
        <v>32008</v>
      </c>
      <c r="AX20" s="40">
        <v>31733</v>
      </c>
      <c r="AY20" s="40">
        <v>32514</v>
      </c>
      <c r="AZ20" s="40">
        <v>32390</v>
      </c>
      <c r="BA20" s="40">
        <v>32810</v>
      </c>
      <c r="BB20" s="40">
        <v>32877</v>
      </c>
      <c r="BC20" s="40">
        <v>33036</v>
      </c>
      <c r="BD20" s="40">
        <v>33224</v>
      </c>
      <c r="BE20" s="40">
        <v>33989</v>
      </c>
      <c r="BF20" s="40">
        <v>34287</v>
      </c>
      <c r="BG20" s="40">
        <v>34223</v>
      </c>
      <c r="BH20" s="40">
        <v>34012</v>
      </c>
      <c r="BI20" s="40">
        <v>34414</v>
      </c>
      <c r="BJ20" s="40">
        <v>34171</v>
      </c>
      <c r="BK20" s="40">
        <v>34838</v>
      </c>
      <c r="BL20" s="40">
        <v>34542</v>
      </c>
      <c r="BM20" s="40">
        <v>34670</v>
      </c>
      <c r="BN20" s="40">
        <v>34494</v>
      </c>
      <c r="BO20" s="40">
        <v>34706</v>
      </c>
      <c r="BP20" s="40">
        <v>34499</v>
      </c>
      <c r="BQ20" s="40">
        <v>34414</v>
      </c>
      <c r="BR20" s="40">
        <v>34397</v>
      </c>
      <c r="BS20" s="40">
        <v>33667</v>
      </c>
      <c r="BT20" s="40">
        <v>33210</v>
      </c>
      <c r="BU20" s="40">
        <v>31417</v>
      </c>
      <c r="BV20" s="46"/>
      <c r="BW20" s="41">
        <f>INDEX($J20:$BV20,0,MATCH(MAX($J$3:$BV$3),$J$3:$BV$3,0))-INDEX($J20:$BV20,0,MATCH(MAX($J$3:$BV$3),$J$3:$BV$3,0)-1)</f>
        <v>-1793</v>
      </c>
      <c r="BX20" s="42">
        <f>BW20/INDEX($I20:$BV20,0,MATCH(MAX($I$3:$BV$3),$I$3:$BV$3,0)-1)</f>
        <v>-5.3989762119843424E-2</v>
      </c>
      <c r="BY20" s="41" t="e">
        <f>#REF!-#REF!</f>
        <v>#REF!</v>
      </c>
      <c r="BZ20" s="41">
        <f>INDEX($J20:$BV20,0,MATCH(MAX($J$3:$BV$3),$J$3:$BV$3,0))-J20</f>
        <v>3923</v>
      </c>
      <c r="CA20" s="43">
        <f t="shared" ref="CA20:CA21" si="4">IFERROR(BZ20/J20,"n/a")</f>
        <v>0.14268567687495454</v>
      </c>
    </row>
    <row r="21" spans="1:79" ht="10.5" customHeight="1" x14ac:dyDescent="0.2">
      <c r="A21" s="34"/>
      <c r="C21" s="38" t="s">
        <v>13</v>
      </c>
      <c r="D21" s="29" t="s">
        <v>14</v>
      </c>
      <c r="E21" s="29" t="s">
        <v>6</v>
      </c>
      <c r="F21" s="29" t="s">
        <v>15</v>
      </c>
      <c r="G21" s="29" t="s">
        <v>33</v>
      </c>
      <c r="H21" s="44" t="s">
        <v>35</v>
      </c>
      <c r="I21" s="44" t="s">
        <v>36</v>
      </c>
      <c r="J21" s="40">
        <v>14243</v>
      </c>
      <c r="K21" s="40">
        <v>14106</v>
      </c>
      <c r="L21" s="40">
        <v>16429</v>
      </c>
      <c r="M21" s="40">
        <v>15935</v>
      </c>
      <c r="N21" s="40">
        <v>12216</v>
      </c>
      <c r="O21" s="40">
        <v>13143</v>
      </c>
      <c r="P21" s="40">
        <v>12057</v>
      </c>
      <c r="Q21" s="40">
        <v>12259</v>
      </c>
      <c r="R21" s="40">
        <v>13124</v>
      </c>
      <c r="S21" s="40">
        <v>13477</v>
      </c>
      <c r="T21" s="40">
        <v>12753</v>
      </c>
      <c r="U21" s="40">
        <v>13148</v>
      </c>
      <c r="V21" s="40">
        <v>12667</v>
      </c>
      <c r="W21" s="40">
        <v>13027</v>
      </c>
      <c r="X21" s="40">
        <v>13376</v>
      </c>
      <c r="Y21" s="40">
        <v>14432</v>
      </c>
      <c r="Z21" s="40">
        <v>14281</v>
      </c>
      <c r="AA21" s="40">
        <v>12444</v>
      </c>
      <c r="AB21" s="40">
        <v>12347</v>
      </c>
      <c r="AC21" s="40">
        <v>12366</v>
      </c>
      <c r="AD21" s="40">
        <v>12591</v>
      </c>
      <c r="AE21" s="40">
        <v>13750</v>
      </c>
      <c r="AF21" s="40">
        <v>13542</v>
      </c>
      <c r="AG21" s="40">
        <v>13970</v>
      </c>
      <c r="AH21" s="40">
        <v>14667</v>
      </c>
      <c r="AI21" s="40">
        <v>14581</v>
      </c>
      <c r="AJ21" s="40">
        <v>15119</v>
      </c>
      <c r="AK21" s="40">
        <v>15778</v>
      </c>
      <c r="AL21" s="40">
        <v>16179</v>
      </c>
      <c r="AM21" s="40">
        <v>17081</v>
      </c>
      <c r="AN21" s="40">
        <v>17243</v>
      </c>
      <c r="AO21" s="40">
        <v>17285</v>
      </c>
      <c r="AP21" s="40">
        <v>17308</v>
      </c>
      <c r="AQ21" s="40">
        <v>18150</v>
      </c>
      <c r="AR21" s="40">
        <v>18549</v>
      </c>
      <c r="AS21" s="40">
        <v>18661</v>
      </c>
      <c r="AT21" s="40">
        <v>19119</v>
      </c>
      <c r="AU21" s="40">
        <v>19091</v>
      </c>
      <c r="AV21" s="40">
        <v>19006</v>
      </c>
      <c r="AW21" s="40">
        <v>19641</v>
      </c>
      <c r="AX21" s="40">
        <v>19657</v>
      </c>
      <c r="AY21" s="40">
        <v>20447</v>
      </c>
      <c r="AZ21" s="40">
        <v>20554</v>
      </c>
      <c r="BA21" s="40">
        <v>21079</v>
      </c>
      <c r="BB21" s="40">
        <v>21537</v>
      </c>
      <c r="BC21" s="40">
        <v>22003</v>
      </c>
      <c r="BD21" s="40">
        <v>22505</v>
      </c>
      <c r="BE21" s="40">
        <v>23326</v>
      </c>
      <c r="BF21" s="40">
        <v>24065</v>
      </c>
      <c r="BG21" s="40">
        <v>24265</v>
      </c>
      <c r="BH21" s="40">
        <v>24471</v>
      </c>
      <c r="BI21" s="40">
        <v>25030</v>
      </c>
      <c r="BJ21" s="40">
        <v>25207</v>
      </c>
      <c r="BK21" s="40">
        <v>25714</v>
      </c>
      <c r="BL21" s="40">
        <v>25821</v>
      </c>
      <c r="BM21" s="40">
        <v>26255</v>
      </c>
      <c r="BN21" s="40">
        <v>26364</v>
      </c>
      <c r="BO21" s="40">
        <v>26704</v>
      </c>
      <c r="BP21" s="40">
        <v>26802</v>
      </c>
      <c r="BQ21" s="40">
        <v>26566</v>
      </c>
      <c r="BR21" s="40">
        <v>26296</v>
      </c>
      <c r="BS21" s="40">
        <v>25190</v>
      </c>
      <c r="BT21" s="40">
        <v>24717</v>
      </c>
      <c r="BU21" s="40">
        <v>23313</v>
      </c>
      <c r="BV21" s="46"/>
      <c r="BW21" s="41">
        <f>INDEX($J21:$BV21,0,MATCH(MAX($J$3:$BV$3),$J$3:$BV$3,0))-INDEX($J21:$BV21,0,MATCH(MAX($J$3:$BV$3),$J$3:$BV$3,0)-1)</f>
        <v>-1404</v>
      </c>
      <c r="BX21" s="42">
        <f>BW21/INDEX($I21:$BV21,0,MATCH(MAX($I$3:$BV$3),$I$3:$BV$3,0)-1)</f>
        <v>-5.680301007403811E-2</v>
      </c>
      <c r="BY21" s="41" t="e">
        <f>#REF!-#REF!</f>
        <v>#REF!</v>
      </c>
      <c r="BZ21" s="41">
        <f>INDEX($J21:$BV21,0,MATCH(MAX($J$3:$BV$3),$J$3:$BV$3,0))-J21</f>
        <v>9070</v>
      </c>
      <c r="CA21" s="43">
        <f t="shared" si="4"/>
        <v>0.63680404409183455</v>
      </c>
    </row>
    <row r="22" spans="1:79" ht="10.5" customHeight="1" x14ac:dyDescent="0.2">
      <c r="A22" s="34"/>
      <c r="C22" s="8" t="s">
        <v>37</v>
      </c>
      <c r="H22" s="39"/>
      <c r="I22" s="39"/>
      <c r="J22" s="40"/>
      <c r="K22" s="40"/>
      <c r="L22" s="40"/>
      <c r="M22" s="40"/>
      <c r="N22" s="46"/>
      <c r="O22" s="46"/>
      <c r="P22" s="46"/>
      <c r="Q22" s="46"/>
      <c r="R22" s="46"/>
      <c r="S22" s="46"/>
      <c r="T22" s="46"/>
      <c r="U22" s="46"/>
      <c r="V22" s="46"/>
      <c r="W22" s="46"/>
      <c r="X22" s="46"/>
      <c r="Y22" s="46"/>
      <c r="Z22" s="46"/>
      <c r="AA22" s="46"/>
      <c r="AB22" s="46"/>
      <c r="AC22" s="40" t="s">
        <v>18</v>
      </c>
      <c r="AD22" s="40" t="s">
        <v>18</v>
      </c>
      <c r="AE22" s="46"/>
      <c r="AF22" s="40"/>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1"/>
      <c r="BX22" s="42"/>
      <c r="BZ22" s="41"/>
      <c r="CA22" s="42"/>
    </row>
    <row r="23" spans="1:79" ht="10.5" customHeight="1" x14ac:dyDescent="0.2">
      <c r="A23" s="34"/>
      <c r="C23" s="38" t="s">
        <v>8</v>
      </c>
      <c r="D23" s="29" t="s">
        <v>9</v>
      </c>
      <c r="E23" s="29" t="s">
        <v>6</v>
      </c>
      <c r="F23" s="29" t="s">
        <v>10</v>
      </c>
      <c r="G23" s="29" t="s">
        <v>38</v>
      </c>
      <c r="H23" s="39" t="s">
        <v>39</v>
      </c>
      <c r="I23" s="39"/>
      <c r="J23" s="40">
        <v>4934</v>
      </c>
      <c r="K23" s="40">
        <v>5816</v>
      </c>
      <c r="L23" s="40">
        <v>4130</v>
      </c>
      <c r="M23" s="40">
        <v>4212</v>
      </c>
      <c r="N23" s="40">
        <v>4255</v>
      </c>
      <c r="O23" s="40">
        <v>3643</v>
      </c>
      <c r="P23" s="40">
        <v>4206</v>
      </c>
      <c r="Q23" s="40">
        <v>4226</v>
      </c>
      <c r="R23" s="40">
        <v>3261</v>
      </c>
      <c r="S23" s="40">
        <v>3955</v>
      </c>
      <c r="T23" s="40">
        <v>3760</v>
      </c>
      <c r="U23" s="40">
        <v>3135</v>
      </c>
      <c r="V23" s="40">
        <v>4228</v>
      </c>
      <c r="W23" s="40">
        <v>3566</v>
      </c>
      <c r="X23" s="40">
        <v>3978</v>
      </c>
      <c r="Y23" s="40">
        <v>4050</v>
      </c>
      <c r="Z23" s="40">
        <v>3167</v>
      </c>
      <c r="AA23" s="40">
        <v>3379</v>
      </c>
      <c r="AB23" s="40">
        <v>4041</v>
      </c>
      <c r="AC23" s="40">
        <v>2597</v>
      </c>
      <c r="AD23" s="40">
        <v>3230</v>
      </c>
      <c r="AE23" s="40">
        <v>2830</v>
      </c>
      <c r="AF23" s="40">
        <v>1974</v>
      </c>
      <c r="AG23" s="40">
        <v>2359</v>
      </c>
      <c r="AH23" s="40">
        <v>2834</v>
      </c>
      <c r="AI23" s="40">
        <v>2749</v>
      </c>
      <c r="AJ23" s="40">
        <v>2971</v>
      </c>
      <c r="AK23" s="40">
        <v>2366</v>
      </c>
      <c r="AL23" s="40">
        <v>2564</v>
      </c>
      <c r="AM23" s="40">
        <v>2862</v>
      </c>
      <c r="AN23" s="40">
        <v>2429</v>
      </c>
      <c r="AO23" s="40">
        <v>2201</v>
      </c>
      <c r="AP23" s="40">
        <v>2846</v>
      </c>
      <c r="AQ23" s="40">
        <v>4681</v>
      </c>
      <c r="AR23" s="40">
        <v>3443</v>
      </c>
      <c r="AS23" s="40">
        <v>3923</v>
      </c>
      <c r="AT23" s="40">
        <v>3727</v>
      </c>
      <c r="AU23" s="40">
        <v>5781</v>
      </c>
      <c r="AV23" s="40">
        <v>6091</v>
      </c>
      <c r="AW23" s="40">
        <v>6843</v>
      </c>
      <c r="AX23" s="40">
        <v>7107</v>
      </c>
      <c r="AY23" s="40">
        <v>8350</v>
      </c>
      <c r="AZ23" s="40">
        <v>6696</v>
      </c>
      <c r="BA23" s="40">
        <v>7690</v>
      </c>
      <c r="BB23" s="40">
        <v>7400</v>
      </c>
      <c r="BC23" s="40">
        <v>7703</v>
      </c>
      <c r="BD23" s="40">
        <v>7779</v>
      </c>
      <c r="BE23" s="40">
        <v>7950</v>
      </c>
      <c r="BF23" s="40">
        <v>7655</v>
      </c>
      <c r="BG23" s="40">
        <v>9279</v>
      </c>
      <c r="BH23" s="40">
        <v>9218</v>
      </c>
      <c r="BI23" s="40">
        <v>9715</v>
      </c>
      <c r="BJ23" s="40">
        <v>9479</v>
      </c>
      <c r="BK23" s="40">
        <v>8655</v>
      </c>
      <c r="BL23" s="40">
        <v>9135</v>
      </c>
      <c r="BM23" s="40">
        <v>16633</v>
      </c>
      <c r="BN23" s="40">
        <v>23865</v>
      </c>
      <c r="BO23" s="40">
        <v>11202</v>
      </c>
      <c r="BP23" s="40">
        <v>11794</v>
      </c>
      <c r="BQ23" s="40">
        <v>12015</v>
      </c>
      <c r="BR23" s="40">
        <v>12649</v>
      </c>
      <c r="BS23" s="40">
        <v>12745</v>
      </c>
      <c r="BT23" s="40">
        <v>13529</v>
      </c>
      <c r="BU23" s="40">
        <v>11020</v>
      </c>
      <c r="BV23" s="46"/>
      <c r="BW23" s="41">
        <f>INDEX($J23:$BV23,0,MATCH(MAX($J$3:$BV$3),$J$3:$BV$3,0))-INDEX($J23:$BV23,0,MATCH(MAX($J$3:$BV$3),$J$3:$BV$3,0)-1)</f>
        <v>-2509</v>
      </c>
      <c r="BX23" s="42">
        <f>BW23/INDEX($I23:$BV23,0,MATCH(MAX($I$3:$BV$3),$I$3:$BV$3,0)-1)</f>
        <v>-0.18545347032300982</v>
      </c>
      <c r="BY23" s="41" t="e">
        <f>#REF!-#REF!</f>
        <v>#REF!</v>
      </c>
      <c r="BZ23" s="41">
        <f>INDEX($J23:$BV23,0,MATCH(MAX($J$3:$BV$3),$J$3:$BV$3,0))-J23</f>
        <v>6086</v>
      </c>
      <c r="CA23" s="43">
        <f t="shared" ref="CA23:CA25" si="5">IFERROR(BZ23/J23,"n/a")</f>
        <v>1.233481961897041</v>
      </c>
    </row>
    <row r="24" spans="1:79" ht="10.5" customHeight="1" x14ac:dyDescent="0.2">
      <c r="A24" s="34"/>
      <c r="C24" s="38" t="s">
        <v>13</v>
      </c>
      <c r="D24" s="29" t="s">
        <v>14</v>
      </c>
      <c r="E24" s="29" t="s">
        <v>6</v>
      </c>
      <c r="F24" s="29" t="s">
        <v>15</v>
      </c>
      <c r="G24" s="29" t="s">
        <v>38</v>
      </c>
      <c r="H24" s="44" t="s">
        <v>40</v>
      </c>
      <c r="I24" s="44" t="s">
        <v>41</v>
      </c>
      <c r="J24" s="40">
        <v>4719</v>
      </c>
      <c r="K24" s="40">
        <v>5297</v>
      </c>
      <c r="L24" s="40">
        <v>4229</v>
      </c>
      <c r="M24" s="40">
        <v>5023</v>
      </c>
      <c r="N24" s="40">
        <v>4818</v>
      </c>
      <c r="O24" s="40">
        <v>4876</v>
      </c>
      <c r="P24" s="40">
        <v>6381</v>
      </c>
      <c r="Q24" s="40">
        <v>5340</v>
      </c>
      <c r="R24" s="40">
        <v>4955</v>
      </c>
      <c r="S24" s="40">
        <v>4924</v>
      </c>
      <c r="T24" s="40">
        <v>4954</v>
      </c>
      <c r="U24" s="40">
        <v>3790</v>
      </c>
      <c r="V24" s="40">
        <v>4326</v>
      </c>
      <c r="W24" s="40">
        <v>4083</v>
      </c>
      <c r="X24" s="40">
        <v>4331</v>
      </c>
      <c r="Y24" s="40">
        <v>4635</v>
      </c>
      <c r="Z24" s="40">
        <v>3926</v>
      </c>
      <c r="AA24" s="40">
        <v>4187</v>
      </c>
      <c r="AB24" s="40">
        <v>4583</v>
      </c>
      <c r="AC24" s="40">
        <v>3572</v>
      </c>
      <c r="AD24" s="40">
        <v>4367</v>
      </c>
      <c r="AE24" s="40">
        <v>4516</v>
      </c>
      <c r="AF24" s="40">
        <v>3299</v>
      </c>
      <c r="AG24" s="40">
        <v>3498</v>
      </c>
      <c r="AH24" s="40">
        <v>3623</v>
      </c>
      <c r="AI24" s="40">
        <v>3732</v>
      </c>
      <c r="AJ24" s="40">
        <v>4145</v>
      </c>
      <c r="AK24" s="40">
        <v>4525</v>
      </c>
      <c r="AL24" s="40">
        <v>4274</v>
      </c>
      <c r="AM24" s="40">
        <v>4125</v>
      </c>
      <c r="AN24" s="40">
        <v>3842</v>
      </c>
      <c r="AO24" s="40">
        <v>3502</v>
      </c>
      <c r="AP24" s="40">
        <v>4141</v>
      </c>
      <c r="AQ24" s="40">
        <v>3667</v>
      </c>
      <c r="AR24" s="40">
        <v>3067</v>
      </c>
      <c r="AS24" s="40">
        <v>3494</v>
      </c>
      <c r="AT24" s="40">
        <v>3305</v>
      </c>
      <c r="AU24" s="40">
        <v>5118</v>
      </c>
      <c r="AV24" s="40">
        <v>6309</v>
      </c>
      <c r="AW24" s="40">
        <v>6850</v>
      </c>
      <c r="AX24" s="40">
        <v>7224</v>
      </c>
      <c r="AY24" s="40">
        <v>7855</v>
      </c>
      <c r="AZ24" s="40">
        <v>7108</v>
      </c>
      <c r="BA24" s="40">
        <v>7732</v>
      </c>
      <c r="BB24" s="40">
        <v>7803</v>
      </c>
      <c r="BC24" s="40">
        <v>7702</v>
      </c>
      <c r="BD24" s="40">
        <v>7817</v>
      </c>
      <c r="BE24" s="40">
        <v>7971</v>
      </c>
      <c r="BF24" s="40">
        <v>7633</v>
      </c>
      <c r="BG24" s="40">
        <v>8530</v>
      </c>
      <c r="BH24" s="40">
        <v>8885</v>
      </c>
      <c r="BI24" s="40">
        <v>9415</v>
      </c>
      <c r="BJ24" s="40">
        <v>9118</v>
      </c>
      <c r="BK24" s="40">
        <v>8479</v>
      </c>
      <c r="BL24" s="40">
        <v>9112</v>
      </c>
      <c r="BM24" s="40">
        <v>13341</v>
      </c>
      <c r="BN24" s="40">
        <v>18044</v>
      </c>
      <c r="BO24" s="40">
        <v>10486</v>
      </c>
      <c r="BP24" s="40">
        <v>10318</v>
      </c>
      <c r="BQ24" s="40">
        <v>15398</v>
      </c>
      <c r="BR24" s="40">
        <v>15916</v>
      </c>
      <c r="BS24" s="40">
        <v>15772</v>
      </c>
      <c r="BT24" s="40">
        <v>16578</v>
      </c>
      <c r="BU24" s="40">
        <v>15988</v>
      </c>
      <c r="BV24" s="46"/>
      <c r="BW24" s="41">
        <f>INDEX($J24:$BV24,0,MATCH(MAX($J$3:$BV$3),$J$3:$BV$3,0))-INDEX($J24:$BV24,0,MATCH(MAX($J$3:$BV$3),$J$3:$BV$3,0)-1)</f>
        <v>-590</v>
      </c>
      <c r="BX24" s="42">
        <f>BW24/INDEX($I24:$BV24,0,MATCH(MAX($I$3:$BV$3),$I$3:$BV$3,0)-1)</f>
        <v>-3.5589335263602362E-2</v>
      </c>
      <c r="BY24" s="41" t="e">
        <f>#REF!-#REF!</f>
        <v>#REF!</v>
      </c>
      <c r="BZ24" s="41">
        <f>INDEX($J24:$BV24,0,MATCH(MAX($J$3:$BV$3),$J$3:$BV$3,0))-J24</f>
        <v>11269</v>
      </c>
      <c r="CA24" s="43">
        <f t="shared" si="5"/>
        <v>2.3880059334604788</v>
      </c>
    </row>
    <row r="25" spans="1:79" ht="10.5" customHeight="1" x14ac:dyDescent="0.2">
      <c r="A25" s="34"/>
      <c r="C25" s="38" t="s">
        <v>42</v>
      </c>
      <c r="D25" s="29" t="s">
        <v>9</v>
      </c>
      <c r="E25" s="29" t="s">
        <v>6</v>
      </c>
      <c r="F25" s="29" t="s">
        <v>10</v>
      </c>
      <c r="G25" s="29" t="s">
        <v>38</v>
      </c>
      <c r="H25" s="39" t="s">
        <v>43</v>
      </c>
      <c r="I25" s="39"/>
      <c r="J25" s="40">
        <v>1128</v>
      </c>
      <c r="K25" s="40">
        <v>1187</v>
      </c>
      <c r="L25" s="40">
        <v>1012</v>
      </c>
      <c r="M25" s="40">
        <v>1052</v>
      </c>
      <c r="N25" s="40">
        <v>1070</v>
      </c>
      <c r="O25" s="40">
        <v>925</v>
      </c>
      <c r="P25" s="40">
        <v>1118</v>
      </c>
      <c r="Q25" s="40">
        <v>999</v>
      </c>
      <c r="R25" s="40">
        <v>872</v>
      </c>
      <c r="S25" s="40">
        <v>924</v>
      </c>
      <c r="T25" s="40">
        <v>1003</v>
      </c>
      <c r="U25" s="40">
        <v>778</v>
      </c>
      <c r="V25" s="40">
        <v>923</v>
      </c>
      <c r="W25" s="40">
        <v>838</v>
      </c>
      <c r="X25" s="40">
        <v>864</v>
      </c>
      <c r="Y25" s="40">
        <v>933</v>
      </c>
      <c r="Z25" s="40">
        <v>727</v>
      </c>
      <c r="AA25" s="40">
        <v>872</v>
      </c>
      <c r="AB25" s="40">
        <v>1012</v>
      </c>
      <c r="AC25" s="40">
        <v>639</v>
      </c>
      <c r="AD25" s="40">
        <v>802</v>
      </c>
      <c r="AE25" s="40">
        <v>696</v>
      </c>
      <c r="AF25" s="40">
        <v>593</v>
      </c>
      <c r="AG25" s="40">
        <v>669</v>
      </c>
      <c r="AH25" s="40">
        <v>696</v>
      </c>
      <c r="AI25" s="40">
        <v>703</v>
      </c>
      <c r="AJ25" s="40">
        <v>694</v>
      </c>
      <c r="AK25" s="40">
        <v>615</v>
      </c>
      <c r="AL25" s="40">
        <v>653</v>
      </c>
      <c r="AM25" s="40">
        <v>594</v>
      </c>
      <c r="AN25" s="40">
        <v>1092</v>
      </c>
      <c r="AO25" s="40">
        <v>1025</v>
      </c>
      <c r="AP25" s="40">
        <v>1203</v>
      </c>
      <c r="AQ25" s="40">
        <v>1202</v>
      </c>
      <c r="AR25" s="40">
        <v>1044</v>
      </c>
      <c r="AS25" s="40">
        <v>1352</v>
      </c>
      <c r="AT25" s="40">
        <v>1196</v>
      </c>
      <c r="AU25" s="40">
        <v>1351</v>
      </c>
      <c r="AV25" s="40">
        <v>1681</v>
      </c>
      <c r="AW25" s="40">
        <v>1123</v>
      </c>
      <c r="AX25" s="40">
        <v>1219</v>
      </c>
      <c r="AY25" s="40">
        <v>1282</v>
      </c>
      <c r="AZ25" s="40">
        <v>1178</v>
      </c>
      <c r="BA25" s="40">
        <v>1109</v>
      </c>
      <c r="BB25" s="40">
        <v>1231</v>
      </c>
      <c r="BC25" s="40">
        <v>1078</v>
      </c>
      <c r="BD25" s="40">
        <v>1053</v>
      </c>
      <c r="BE25" s="40">
        <v>1111</v>
      </c>
      <c r="BF25" s="40">
        <v>1064</v>
      </c>
      <c r="BG25" s="40">
        <v>1315</v>
      </c>
      <c r="BH25" s="40">
        <v>1317</v>
      </c>
      <c r="BI25" s="40">
        <v>1287</v>
      </c>
      <c r="BJ25" s="40">
        <v>1324</v>
      </c>
      <c r="BK25" s="40">
        <v>1214</v>
      </c>
      <c r="BL25" s="40">
        <v>1478</v>
      </c>
      <c r="BM25" s="40">
        <v>1944</v>
      </c>
      <c r="BN25" s="40">
        <v>2877</v>
      </c>
      <c r="BO25" s="40">
        <v>1771</v>
      </c>
      <c r="BP25" s="40">
        <v>1437</v>
      </c>
      <c r="BQ25" s="40">
        <v>1474</v>
      </c>
      <c r="BR25" s="40">
        <v>1590</v>
      </c>
      <c r="BS25" s="40">
        <v>1523</v>
      </c>
      <c r="BT25" s="40">
        <v>1721</v>
      </c>
      <c r="BU25" s="40">
        <v>1576</v>
      </c>
      <c r="BV25" s="46"/>
      <c r="BW25" s="41">
        <f>INDEX($J25:$BV25,0,MATCH(MAX($J$3:$BV$3),$J$3:$BV$3,0))-INDEX($J25:$BV25,0,MATCH(MAX($J$3:$BV$3),$J$3:$BV$3,0)-1)</f>
        <v>-145</v>
      </c>
      <c r="BX25" s="42">
        <f>BW25/INDEX($I25:$BV25,0,MATCH(MAX($I$3:$BV$3),$I$3:$BV$3,0)-1)</f>
        <v>-8.4253341080767E-2</v>
      </c>
      <c r="BY25" s="41" t="e">
        <f>#REF!-#REF!</f>
        <v>#REF!</v>
      </c>
      <c r="BZ25" s="41">
        <f>INDEX($J25:$BV25,0,MATCH(MAX($J$3:$BV$3),$J$3:$BV$3,0))-J25</f>
        <v>448</v>
      </c>
      <c r="CA25" s="43">
        <f t="shared" si="5"/>
        <v>0.3971631205673759</v>
      </c>
    </row>
    <row r="26" spans="1:79" ht="10.5" customHeight="1" x14ac:dyDescent="0.2">
      <c r="A26" s="34"/>
      <c r="C26" s="8" t="s">
        <v>44</v>
      </c>
      <c r="H26" s="39"/>
      <c r="I26" s="39"/>
      <c r="J26" s="40"/>
      <c r="K26" s="40"/>
      <c r="L26" s="40"/>
      <c r="M26" s="40"/>
      <c r="N26" s="46"/>
      <c r="O26" s="46"/>
      <c r="P26" s="46"/>
      <c r="Q26" s="46"/>
      <c r="R26" s="46"/>
      <c r="S26" s="46"/>
      <c r="T26" s="46"/>
      <c r="U26" s="46"/>
      <c r="V26" s="46"/>
      <c r="W26" s="46"/>
      <c r="X26" s="46"/>
      <c r="Y26" s="46"/>
      <c r="Z26" s="46"/>
      <c r="AA26" s="46"/>
      <c r="AB26" s="46"/>
      <c r="AC26" s="40" t="s">
        <v>18</v>
      </c>
      <c r="AD26" s="40" t="s">
        <v>18</v>
      </c>
      <c r="AE26" s="46"/>
      <c r="AF26" s="40"/>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1"/>
      <c r="BX26" s="42"/>
      <c r="BZ26" s="41"/>
      <c r="CA26" s="42"/>
    </row>
    <row r="27" spans="1:79" ht="10.5" customHeight="1" x14ac:dyDescent="0.2">
      <c r="A27" s="34"/>
      <c r="C27" s="38" t="s">
        <v>8</v>
      </c>
      <c r="D27" s="29" t="s">
        <v>9</v>
      </c>
      <c r="E27" s="29" t="s">
        <v>6</v>
      </c>
      <c r="F27" s="29" t="s">
        <v>10</v>
      </c>
      <c r="G27" s="29" t="s">
        <v>45</v>
      </c>
      <c r="H27" s="39" t="s">
        <v>46</v>
      </c>
      <c r="I27" s="39"/>
      <c r="J27" s="40">
        <v>16184</v>
      </c>
      <c r="K27" s="40">
        <v>10496</v>
      </c>
      <c r="L27" s="40">
        <v>6513</v>
      </c>
      <c r="M27" s="40">
        <v>14228</v>
      </c>
      <c r="N27" s="40">
        <v>18887</v>
      </c>
      <c r="O27" s="40">
        <v>18536</v>
      </c>
      <c r="P27" s="40">
        <v>17973</v>
      </c>
      <c r="Q27" s="40">
        <v>17700</v>
      </c>
      <c r="R27" s="40">
        <v>17522</v>
      </c>
      <c r="S27" s="40">
        <v>17308</v>
      </c>
      <c r="T27" s="40">
        <v>18019</v>
      </c>
      <c r="U27" s="40">
        <v>18022</v>
      </c>
      <c r="V27" s="40">
        <v>17887</v>
      </c>
      <c r="W27" s="40">
        <v>10997</v>
      </c>
      <c r="X27" s="40">
        <v>7171</v>
      </c>
      <c r="Y27" s="40">
        <v>15244</v>
      </c>
      <c r="Z27" s="40">
        <v>15029</v>
      </c>
      <c r="AA27" s="40">
        <v>19275</v>
      </c>
      <c r="AB27" s="40">
        <v>18450</v>
      </c>
      <c r="AC27" s="40">
        <v>18349</v>
      </c>
      <c r="AD27" s="40">
        <v>17941</v>
      </c>
      <c r="AE27" s="40">
        <v>18242</v>
      </c>
      <c r="AF27" s="40">
        <v>18759</v>
      </c>
      <c r="AG27" s="40">
        <v>18522</v>
      </c>
      <c r="AH27" s="40">
        <v>18103</v>
      </c>
      <c r="AI27" s="40">
        <v>11764</v>
      </c>
      <c r="AJ27" s="40">
        <v>7627</v>
      </c>
      <c r="AK27" s="40">
        <v>7776</v>
      </c>
      <c r="AL27" s="40">
        <v>7736</v>
      </c>
      <c r="AM27" s="40">
        <v>7560</v>
      </c>
      <c r="AN27" s="40">
        <v>7401</v>
      </c>
      <c r="AO27" s="40">
        <v>6982</v>
      </c>
      <c r="AP27" s="40">
        <v>7053</v>
      </c>
      <c r="AQ27" s="40">
        <v>7170</v>
      </c>
      <c r="AR27" s="40">
        <v>7156</v>
      </c>
      <c r="AS27" s="40">
        <v>7092</v>
      </c>
      <c r="AT27" s="40">
        <v>7093</v>
      </c>
      <c r="AU27" s="40">
        <v>7097</v>
      </c>
      <c r="AV27" s="40">
        <v>7097</v>
      </c>
      <c r="AW27" s="40">
        <v>7285</v>
      </c>
      <c r="AX27" s="40">
        <v>7276</v>
      </c>
      <c r="AY27" s="40">
        <v>6907</v>
      </c>
      <c r="AZ27" s="40">
        <v>7104</v>
      </c>
      <c r="BA27" s="40">
        <v>7260</v>
      </c>
      <c r="BB27" s="40">
        <v>7398</v>
      </c>
      <c r="BC27" s="40">
        <v>7614</v>
      </c>
      <c r="BD27" s="40">
        <v>7730</v>
      </c>
      <c r="BE27" s="40">
        <v>7727</v>
      </c>
      <c r="BF27" s="40">
        <v>7925</v>
      </c>
      <c r="BG27" s="40">
        <v>7956</v>
      </c>
      <c r="BH27" s="40">
        <v>8070</v>
      </c>
      <c r="BI27" s="40">
        <v>8183</v>
      </c>
      <c r="BJ27" s="40">
        <v>8185</v>
      </c>
      <c r="BK27" s="40">
        <v>7289</v>
      </c>
      <c r="BL27" s="40">
        <v>7767</v>
      </c>
      <c r="BM27" s="40">
        <v>7842</v>
      </c>
      <c r="BN27" s="40">
        <v>8051</v>
      </c>
      <c r="BO27" s="40">
        <v>8281</v>
      </c>
      <c r="BP27" s="40">
        <v>7655</v>
      </c>
      <c r="BQ27" s="40">
        <v>6812</v>
      </c>
      <c r="BR27" s="40">
        <v>6838</v>
      </c>
      <c r="BS27" s="40">
        <v>6833</v>
      </c>
      <c r="BT27" s="40">
        <v>6548</v>
      </c>
      <c r="BU27" s="40">
        <v>6219</v>
      </c>
      <c r="BV27" s="46"/>
      <c r="BW27" s="41">
        <f>INDEX($J27:$BV27,0,MATCH(MAX($J$3:$BV$3),$J$3:$BV$3,0))-INDEX($J27:$BV27,0,MATCH(MAX($J$3:$BV$3),$J$3:$BV$3,0)-1)</f>
        <v>-329</v>
      </c>
      <c r="BX27" s="42">
        <f>BW27/INDEX($I27:$BV27,0,MATCH(MAX($I$3:$BV$3),$I$3:$BV$3,0)-1)</f>
        <v>-5.0244349419670126E-2</v>
      </c>
      <c r="BY27" s="41" t="e">
        <f>#REF!-#REF!</f>
        <v>#REF!</v>
      </c>
      <c r="BZ27" s="41">
        <f>INDEX($J27:$BV27,0,MATCH(MAX($J$3:$BV$3),$J$3:$BV$3,0))-J27</f>
        <v>-9965</v>
      </c>
      <c r="CA27" s="43">
        <f t="shared" ref="CA27:CA29" si="6">IFERROR(BZ27/J27,"n/a")</f>
        <v>-0.61573158675234796</v>
      </c>
    </row>
    <row r="28" spans="1:79" ht="10.8" thickBot="1" x14ac:dyDescent="0.25">
      <c r="A28" s="34"/>
      <c r="C28" s="38" t="s">
        <v>13</v>
      </c>
      <c r="D28" s="29" t="s">
        <v>14</v>
      </c>
      <c r="E28" s="29" t="s">
        <v>6</v>
      </c>
      <c r="F28" s="29" t="s">
        <v>15</v>
      </c>
      <c r="G28" s="29" t="s">
        <v>45</v>
      </c>
      <c r="H28" s="44" t="s">
        <v>47</v>
      </c>
      <c r="I28" s="44" t="s">
        <v>48</v>
      </c>
      <c r="J28" s="51">
        <v>10900</v>
      </c>
      <c r="K28" s="51">
        <v>7601</v>
      </c>
      <c r="L28" s="51">
        <v>2899</v>
      </c>
      <c r="M28" s="51">
        <v>5363</v>
      </c>
      <c r="N28" s="51">
        <v>8822</v>
      </c>
      <c r="O28" s="51">
        <v>9118</v>
      </c>
      <c r="P28" s="51">
        <v>9055</v>
      </c>
      <c r="Q28" s="51">
        <v>9226</v>
      </c>
      <c r="R28" s="51">
        <v>9382</v>
      </c>
      <c r="S28" s="51">
        <v>9414</v>
      </c>
      <c r="T28" s="51">
        <v>10740</v>
      </c>
      <c r="U28" s="51">
        <v>11075</v>
      </c>
      <c r="V28" s="51">
        <v>11327</v>
      </c>
      <c r="W28" s="51">
        <v>7534</v>
      </c>
      <c r="X28" s="51">
        <v>2944</v>
      </c>
      <c r="Y28" s="51">
        <v>4598</v>
      </c>
      <c r="Z28" s="51">
        <v>4698</v>
      </c>
      <c r="AA28" s="51">
        <v>7524</v>
      </c>
      <c r="AB28" s="51">
        <v>7668</v>
      </c>
      <c r="AC28" s="51">
        <v>7829</v>
      </c>
      <c r="AD28" s="51">
        <v>8026</v>
      </c>
      <c r="AE28" s="51">
        <v>8471</v>
      </c>
      <c r="AF28" s="51">
        <v>9712</v>
      </c>
      <c r="AG28" s="51">
        <v>10101</v>
      </c>
      <c r="AH28" s="51">
        <v>10535</v>
      </c>
      <c r="AI28" s="51">
        <v>7563</v>
      </c>
      <c r="AJ28" s="51">
        <v>3393</v>
      </c>
      <c r="AK28" s="51">
        <v>3506</v>
      </c>
      <c r="AL28" s="51">
        <v>3535</v>
      </c>
      <c r="AM28" s="51">
        <v>3544</v>
      </c>
      <c r="AN28" s="51">
        <v>3519</v>
      </c>
      <c r="AO28" s="51">
        <v>3157</v>
      </c>
      <c r="AP28" s="51">
        <v>3174</v>
      </c>
      <c r="AQ28" s="51">
        <v>3274</v>
      </c>
      <c r="AR28" s="51">
        <v>3265</v>
      </c>
      <c r="AS28" s="51">
        <v>3236</v>
      </c>
      <c r="AT28" s="51">
        <v>3245</v>
      </c>
      <c r="AU28" s="51">
        <v>3209</v>
      </c>
      <c r="AV28" s="51">
        <v>3220</v>
      </c>
      <c r="AW28" s="51">
        <v>3301</v>
      </c>
      <c r="AX28" s="51">
        <v>3336</v>
      </c>
      <c r="AY28" s="51">
        <v>3163</v>
      </c>
      <c r="AZ28" s="51">
        <v>3316</v>
      </c>
      <c r="BA28" s="51">
        <v>3448</v>
      </c>
      <c r="BB28" s="51">
        <v>3584</v>
      </c>
      <c r="BC28" s="51">
        <v>3711</v>
      </c>
      <c r="BD28" s="51">
        <v>3837</v>
      </c>
      <c r="BE28" s="51">
        <v>5678</v>
      </c>
      <c r="BF28" s="51">
        <v>5818</v>
      </c>
      <c r="BG28" s="51">
        <v>5904</v>
      </c>
      <c r="BH28" s="51">
        <v>5991</v>
      </c>
      <c r="BI28" s="51">
        <v>6119</v>
      </c>
      <c r="BJ28" s="51">
        <v>6180</v>
      </c>
      <c r="BK28" s="51">
        <v>5765</v>
      </c>
      <c r="BL28" s="51">
        <v>5993</v>
      </c>
      <c r="BM28" s="51">
        <v>6096</v>
      </c>
      <c r="BN28" s="51">
        <v>6226</v>
      </c>
      <c r="BO28" s="51">
        <v>6301</v>
      </c>
      <c r="BP28" s="51">
        <v>5712</v>
      </c>
      <c r="BQ28" s="51">
        <v>4996</v>
      </c>
      <c r="BR28" s="51">
        <v>4927</v>
      </c>
      <c r="BS28" s="51">
        <v>4843</v>
      </c>
      <c r="BT28" s="51">
        <v>4694</v>
      </c>
      <c r="BU28" s="51">
        <v>4614</v>
      </c>
      <c r="BV28" s="46"/>
      <c r="BW28" s="52">
        <f>INDEX($J28:$BV28,0,MATCH(MAX($J$3:$BV$3),$J$3:$BV$3,0))-INDEX($J28:$BV28,0,MATCH(MAX($J$3:$BV$3),$J$3:$BV$3,0)-1)</f>
        <v>-80</v>
      </c>
      <c r="BX28" s="53">
        <f>BW28/INDEX($I28:$BV28,0,MATCH(MAX($I$3:$BV$3),$I$3:$BV$3,0)-1)</f>
        <v>-1.7043033659991477E-2</v>
      </c>
      <c r="BY28" s="52" t="e">
        <f>#REF!-#REF!</f>
        <v>#REF!</v>
      </c>
      <c r="BZ28" s="52">
        <f>INDEX($J28:$BV28,0,MATCH(MAX($J$3:$BV$3),$J$3:$BV$3,0))-J28</f>
        <v>-6286</v>
      </c>
      <c r="CA28" s="54">
        <f t="shared" si="6"/>
        <v>-0.57669724770642206</v>
      </c>
    </row>
    <row r="29" spans="1:79" s="35" customFormat="1" x14ac:dyDescent="0.2">
      <c r="A29" s="28"/>
      <c r="B29" s="55" t="s">
        <v>49</v>
      </c>
      <c r="D29" s="56"/>
      <c r="E29" s="56"/>
      <c r="F29" s="56"/>
      <c r="G29" s="56"/>
      <c r="H29" s="57"/>
      <c r="I29" s="57"/>
      <c r="J29" s="58">
        <f t="shared" ref="J29:BU29" si="7">SUM(J14:J15,J17:J18,J20:J21,J23:J25,J27:J28,J11:J12,J8:J9)</f>
        <v>787441</v>
      </c>
      <c r="K29" s="58">
        <f t="shared" si="7"/>
        <v>790835</v>
      </c>
      <c r="L29" s="58">
        <f t="shared" si="7"/>
        <v>787313</v>
      </c>
      <c r="M29" s="58">
        <f t="shared" si="7"/>
        <v>790343</v>
      </c>
      <c r="N29" s="58">
        <f t="shared" si="7"/>
        <v>780898</v>
      </c>
      <c r="O29" s="58">
        <f t="shared" si="7"/>
        <v>775967</v>
      </c>
      <c r="P29" s="58">
        <f t="shared" si="7"/>
        <v>755393</v>
      </c>
      <c r="Q29" s="58">
        <f t="shared" si="7"/>
        <v>757001</v>
      </c>
      <c r="R29" s="58">
        <f t="shared" si="7"/>
        <v>760753</v>
      </c>
      <c r="S29" s="58">
        <f t="shared" si="7"/>
        <v>763772</v>
      </c>
      <c r="T29" s="58">
        <f t="shared" si="7"/>
        <v>769487</v>
      </c>
      <c r="U29" s="58">
        <f t="shared" si="7"/>
        <v>770145</v>
      </c>
      <c r="V29" s="58">
        <f t="shared" si="7"/>
        <v>763334</v>
      </c>
      <c r="W29" s="58">
        <f t="shared" si="7"/>
        <v>756294</v>
      </c>
      <c r="X29" s="58">
        <f t="shared" si="7"/>
        <v>760027</v>
      </c>
      <c r="Y29" s="58">
        <f t="shared" si="7"/>
        <v>756663</v>
      </c>
      <c r="Z29" s="58">
        <f t="shared" si="7"/>
        <v>752116</v>
      </c>
      <c r="AA29" s="58">
        <f t="shared" si="7"/>
        <v>748680</v>
      </c>
      <c r="AB29" s="58">
        <f t="shared" si="7"/>
        <v>743215</v>
      </c>
      <c r="AC29" s="58">
        <f t="shared" si="7"/>
        <v>741849</v>
      </c>
      <c r="AD29" s="58">
        <f t="shared" si="7"/>
        <v>737837</v>
      </c>
      <c r="AE29" s="58">
        <f t="shared" si="7"/>
        <v>767704</v>
      </c>
      <c r="AF29" s="58">
        <f t="shared" si="7"/>
        <v>780846</v>
      </c>
      <c r="AG29" s="58">
        <f t="shared" si="7"/>
        <v>790791</v>
      </c>
      <c r="AH29" s="58">
        <f t="shared" si="7"/>
        <v>800315</v>
      </c>
      <c r="AI29" s="58">
        <f t="shared" si="7"/>
        <v>807503</v>
      </c>
      <c r="AJ29" s="58">
        <f t="shared" si="7"/>
        <v>817116</v>
      </c>
      <c r="AK29" s="58">
        <f t="shared" si="7"/>
        <v>830726</v>
      </c>
      <c r="AL29" s="58">
        <f t="shared" si="7"/>
        <v>840404</v>
      </c>
      <c r="AM29" s="58">
        <f t="shared" si="7"/>
        <v>849041</v>
      </c>
      <c r="AN29" s="58">
        <f t="shared" si="7"/>
        <v>858903</v>
      </c>
      <c r="AO29" s="58">
        <f t="shared" si="7"/>
        <v>864861</v>
      </c>
      <c r="AP29" s="58">
        <f t="shared" si="7"/>
        <v>872503</v>
      </c>
      <c r="AQ29" s="58">
        <f t="shared" si="7"/>
        <v>879183</v>
      </c>
      <c r="AR29" s="58">
        <f t="shared" si="7"/>
        <v>884703</v>
      </c>
      <c r="AS29" s="58">
        <f t="shared" si="7"/>
        <v>890821</v>
      </c>
      <c r="AT29" s="58">
        <f t="shared" si="7"/>
        <v>895863</v>
      </c>
      <c r="AU29" s="58">
        <f t="shared" si="7"/>
        <v>898101</v>
      </c>
      <c r="AV29" s="58">
        <f t="shared" si="7"/>
        <v>908295</v>
      </c>
      <c r="AW29" s="58">
        <f t="shared" si="7"/>
        <v>915342</v>
      </c>
      <c r="AX29" s="58">
        <f t="shared" si="7"/>
        <v>922285</v>
      </c>
      <c r="AY29" s="58">
        <f t="shared" si="7"/>
        <v>930766</v>
      </c>
      <c r="AZ29" s="58">
        <f t="shared" si="7"/>
        <v>937066</v>
      </c>
      <c r="BA29" s="58">
        <f t="shared" si="7"/>
        <v>942591</v>
      </c>
      <c r="BB29" s="58">
        <f t="shared" si="7"/>
        <v>948480</v>
      </c>
      <c r="BC29" s="58">
        <f t="shared" si="7"/>
        <v>953628</v>
      </c>
      <c r="BD29" s="58">
        <f t="shared" si="7"/>
        <v>959239</v>
      </c>
      <c r="BE29" s="58">
        <f t="shared" si="7"/>
        <v>967922</v>
      </c>
      <c r="BF29" s="58">
        <f t="shared" si="7"/>
        <v>973984</v>
      </c>
      <c r="BG29" s="58">
        <f t="shared" si="7"/>
        <v>982388</v>
      </c>
      <c r="BH29" s="58">
        <f t="shared" si="7"/>
        <v>990580</v>
      </c>
      <c r="BI29" s="58">
        <f t="shared" si="7"/>
        <v>999925</v>
      </c>
      <c r="BJ29" s="58">
        <f t="shared" si="7"/>
        <v>1007125</v>
      </c>
      <c r="BK29" s="58">
        <f t="shared" si="7"/>
        <v>1013415</v>
      </c>
      <c r="BL29" s="58">
        <f t="shared" si="7"/>
        <v>1019284</v>
      </c>
      <c r="BM29" s="58">
        <f t="shared" si="7"/>
        <v>1022998</v>
      </c>
      <c r="BN29" s="58">
        <f t="shared" si="7"/>
        <v>1028927</v>
      </c>
      <c r="BO29" s="58">
        <f t="shared" si="7"/>
        <v>1033860</v>
      </c>
      <c r="BP29" s="58">
        <f t="shared" si="7"/>
        <v>1030226</v>
      </c>
      <c r="BQ29" s="58">
        <f t="shared" si="7"/>
        <v>1028968</v>
      </c>
      <c r="BR29" s="58">
        <f t="shared" si="7"/>
        <v>1024044</v>
      </c>
      <c r="BS29" s="58">
        <f t="shared" si="7"/>
        <v>1010162</v>
      </c>
      <c r="BT29" s="58">
        <f t="shared" si="7"/>
        <v>999851</v>
      </c>
      <c r="BU29" s="58">
        <f t="shared" si="7"/>
        <v>975276</v>
      </c>
      <c r="BV29" s="59"/>
      <c r="BW29" s="60">
        <f>INDEX($J29:$BV29,0,MATCH(MAX($J$3:$BV$3),$J$3:$BV$3,0))-INDEX($J29:$BV29,0,MATCH(MAX($J$3:$BV$3),$J$3:$BV$3,0)-1)</f>
        <v>-24575</v>
      </c>
      <c r="BX29" s="61">
        <f>BW29/INDEX($J29:$BV29,0,MATCH(MAX($J$3:$BV$3),$J$3:$BV$3,0)-1)</f>
        <v>-2.4578662220670879E-2</v>
      </c>
      <c r="BY29" s="60" t="e">
        <f>#REF!-#REF!</f>
        <v>#REF!</v>
      </c>
      <c r="BZ29" s="62">
        <f>INDEX($J29:$BV29,0,MATCH(MAX($J$3:$BV$3),$J$3:$BV$3,0))-J29</f>
        <v>187835</v>
      </c>
      <c r="CA29" s="61">
        <f t="shared" si="6"/>
        <v>0.2385385063769857</v>
      </c>
    </row>
    <row r="30" spans="1:79" ht="10.5" customHeight="1" x14ac:dyDescent="0.2">
      <c r="A30" s="34"/>
      <c r="H30" s="39"/>
      <c r="I30" s="39"/>
      <c r="J30" s="40"/>
      <c r="K30" s="40"/>
      <c r="L30" s="40"/>
      <c r="M30" s="40"/>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1"/>
      <c r="BX30" s="42"/>
      <c r="BZ30" s="62"/>
      <c r="CA30" s="42"/>
    </row>
    <row r="31" spans="1:79" ht="10.5" customHeight="1" x14ac:dyDescent="0.2">
      <c r="A31" s="34"/>
      <c r="B31" s="35" t="s">
        <v>50</v>
      </c>
      <c r="C31" s="35"/>
      <c r="D31" s="56"/>
      <c r="E31" s="56"/>
      <c r="F31" s="56"/>
      <c r="G31" s="56"/>
      <c r="H31" s="39"/>
      <c r="I31" s="39"/>
      <c r="J31" s="40"/>
      <c r="K31" s="40"/>
      <c r="L31" s="40"/>
      <c r="M31" s="40"/>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1"/>
      <c r="BX31" s="42"/>
      <c r="BZ31" s="62"/>
      <c r="CA31" s="42"/>
    </row>
    <row r="32" spans="1:79" ht="10.5" customHeight="1" x14ac:dyDescent="0.2">
      <c r="A32" s="34"/>
      <c r="B32" s="35"/>
      <c r="C32" s="8" t="s">
        <v>51</v>
      </c>
      <c r="J32" s="40"/>
      <c r="K32" s="40"/>
      <c r="L32" s="40"/>
      <c r="M32" s="40"/>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1"/>
      <c r="BX32" s="42"/>
      <c r="BZ32" s="62"/>
      <c r="CA32" s="42"/>
    </row>
    <row r="33" spans="1:79" ht="10.5" customHeight="1" x14ac:dyDescent="0.2">
      <c r="A33" s="34"/>
      <c r="B33" s="35"/>
      <c r="C33" s="38" t="s">
        <v>8</v>
      </c>
      <c r="D33" s="29" t="s">
        <v>9</v>
      </c>
      <c r="E33" s="29" t="s">
        <v>50</v>
      </c>
      <c r="F33" s="29" t="s">
        <v>52</v>
      </c>
      <c r="G33" s="29" t="s">
        <v>11</v>
      </c>
      <c r="H33" s="39" t="s">
        <v>53</v>
      </c>
      <c r="I33" s="39"/>
      <c r="J33" s="40">
        <v>14472</v>
      </c>
      <c r="K33" s="40">
        <v>14524</v>
      </c>
      <c r="L33" s="40">
        <v>14668</v>
      </c>
      <c r="M33" s="40">
        <v>14599</v>
      </c>
      <c r="N33" s="40">
        <v>14782</v>
      </c>
      <c r="O33" s="40">
        <v>14608</v>
      </c>
      <c r="P33" s="40">
        <v>15293</v>
      </c>
      <c r="Q33" s="40">
        <v>14773</v>
      </c>
      <c r="R33" s="40">
        <v>14752</v>
      </c>
      <c r="S33" s="40">
        <v>14681</v>
      </c>
      <c r="T33" s="40">
        <v>14715</v>
      </c>
      <c r="U33" s="40">
        <v>14757</v>
      </c>
      <c r="V33" s="40">
        <v>14784</v>
      </c>
      <c r="W33" s="40">
        <v>14860</v>
      </c>
      <c r="X33" s="40">
        <v>14956</v>
      </c>
      <c r="Y33" s="40">
        <v>15008</v>
      </c>
      <c r="Z33" s="40">
        <v>15045</v>
      </c>
      <c r="AA33" s="40">
        <v>15072</v>
      </c>
      <c r="AB33" s="40">
        <v>15272</v>
      </c>
      <c r="AC33" s="40">
        <v>15321</v>
      </c>
      <c r="AD33" s="40">
        <v>15445</v>
      </c>
      <c r="AE33" s="40">
        <v>15509</v>
      </c>
      <c r="AF33" s="40">
        <v>15574</v>
      </c>
      <c r="AG33" s="40">
        <v>15595</v>
      </c>
      <c r="AH33" s="40">
        <v>15578</v>
      </c>
      <c r="AI33" s="40">
        <v>15654</v>
      </c>
      <c r="AJ33" s="40">
        <v>15790</v>
      </c>
      <c r="AK33" s="40">
        <v>15799</v>
      </c>
      <c r="AL33" s="40">
        <v>15816</v>
      </c>
      <c r="AM33" s="40">
        <v>15855</v>
      </c>
      <c r="AN33" s="40">
        <v>15301</v>
      </c>
      <c r="AO33" s="40">
        <v>15325</v>
      </c>
      <c r="AP33" s="40">
        <v>15395</v>
      </c>
      <c r="AQ33" s="40">
        <v>15364</v>
      </c>
      <c r="AR33" s="40">
        <v>15304</v>
      </c>
      <c r="AS33" s="40">
        <v>15289</v>
      </c>
      <c r="AT33" s="40">
        <v>15077</v>
      </c>
      <c r="AU33" s="40">
        <v>15033</v>
      </c>
      <c r="AV33" s="40">
        <v>15082</v>
      </c>
      <c r="AW33" s="40">
        <v>15057</v>
      </c>
      <c r="AX33" s="40">
        <v>15056</v>
      </c>
      <c r="AY33" s="40">
        <v>15095</v>
      </c>
      <c r="AZ33" s="40">
        <v>15266</v>
      </c>
      <c r="BA33" s="40">
        <v>15028</v>
      </c>
      <c r="BB33" s="40">
        <v>15047</v>
      </c>
      <c r="BC33" s="40">
        <v>15074</v>
      </c>
      <c r="BD33" s="40">
        <v>14993</v>
      </c>
      <c r="BE33" s="40">
        <v>14950</v>
      </c>
      <c r="BF33" s="40">
        <v>14922</v>
      </c>
      <c r="BG33" s="40">
        <v>14898</v>
      </c>
      <c r="BH33" s="40">
        <v>14834</v>
      </c>
      <c r="BI33" s="40">
        <v>14820</v>
      </c>
      <c r="BJ33" s="40">
        <v>14728</v>
      </c>
      <c r="BK33" s="40">
        <v>14788</v>
      </c>
      <c r="BL33" s="40">
        <v>14856</v>
      </c>
      <c r="BM33" s="40">
        <v>14799</v>
      </c>
      <c r="BN33" s="40">
        <v>14681</v>
      </c>
      <c r="BO33" s="40">
        <v>17457</v>
      </c>
      <c r="BP33" s="40">
        <v>17441</v>
      </c>
      <c r="BQ33" s="40">
        <v>17428</v>
      </c>
      <c r="BR33" s="40">
        <v>17398</v>
      </c>
      <c r="BS33" s="40">
        <v>17387</v>
      </c>
      <c r="BT33" s="40">
        <v>17258</v>
      </c>
      <c r="BU33" s="40">
        <v>17474</v>
      </c>
      <c r="BV33" s="46"/>
      <c r="BW33" s="41">
        <f>INDEX($J33:$BV33,0,MATCH(MAX($J$3:$BV$3),$J$3:$BV$3,0))-INDEX($J33:$BV33,0,MATCH(MAX($J$3:$BV$3),$J$3:$BV$3,0)-1)</f>
        <v>216</v>
      </c>
      <c r="BX33" s="42">
        <f>BW33/INDEX($J33:$BV33,0,MATCH(MAX($J$3:$BV$3),$J$3:$BV$3,0)-1)</f>
        <v>1.2515934639007997E-2</v>
      </c>
      <c r="BY33" s="41" t="e">
        <f>#REF!-#REF!</f>
        <v>#REF!</v>
      </c>
      <c r="BZ33" s="41">
        <f>INDEX($J33:$BV33,0,MATCH(MAX($J$3:$BV$3),$J$3:$BV$3,0))-J33</f>
        <v>3002</v>
      </c>
      <c r="CA33" s="43">
        <f t="shared" ref="CA33:CA34" si="8">IFERROR(BZ33/J33,"n/a")</f>
        <v>0.20743504698728579</v>
      </c>
    </row>
    <row r="34" spans="1:79" ht="10.5" customHeight="1" x14ac:dyDescent="0.2">
      <c r="A34" s="34"/>
      <c r="B34" s="35"/>
      <c r="C34" s="38" t="s">
        <v>13</v>
      </c>
      <c r="D34" s="29" t="s">
        <v>14</v>
      </c>
      <c r="E34" s="29" t="s">
        <v>50</v>
      </c>
      <c r="F34" s="29" t="s">
        <v>54</v>
      </c>
      <c r="G34" s="29" t="s">
        <v>11</v>
      </c>
      <c r="H34" s="44" t="s">
        <v>55</v>
      </c>
      <c r="I34" s="44"/>
      <c r="J34" s="40">
        <v>41819</v>
      </c>
      <c r="K34" s="40">
        <v>41664</v>
      </c>
      <c r="L34" s="40">
        <v>41977</v>
      </c>
      <c r="M34" s="40">
        <v>42051</v>
      </c>
      <c r="N34" s="40">
        <v>42284</v>
      </c>
      <c r="O34" s="40">
        <v>42066</v>
      </c>
      <c r="P34" s="40">
        <v>42416</v>
      </c>
      <c r="Q34" s="40">
        <v>41476</v>
      </c>
      <c r="R34" s="40">
        <v>41578</v>
      </c>
      <c r="S34" s="40">
        <v>41493</v>
      </c>
      <c r="T34" s="40">
        <v>41540</v>
      </c>
      <c r="U34" s="40">
        <v>41776</v>
      </c>
      <c r="V34" s="40">
        <v>41714</v>
      </c>
      <c r="W34" s="40">
        <v>41752</v>
      </c>
      <c r="X34" s="40">
        <v>42102</v>
      </c>
      <c r="Y34" s="40">
        <v>42114</v>
      </c>
      <c r="Z34" s="40">
        <v>42077</v>
      </c>
      <c r="AA34" s="40">
        <v>41911</v>
      </c>
      <c r="AB34" s="40">
        <v>42067</v>
      </c>
      <c r="AC34" s="40">
        <v>42070</v>
      </c>
      <c r="AD34" s="40">
        <v>42090</v>
      </c>
      <c r="AE34" s="40">
        <v>42414</v>
      </c>
      <c r="AF34" s="40">
        <v>42683</v>
      </c>
      <c r="AG34" s="40">
        <v>42619</v>
      </c>
      <c r="AH34" s="40">
        <v>42658</v>
      </c>
      <c r="AI34" s="40">
        <v>42725</v>
      </c>
      <c r="AJ34" s="40">
        <v>42772</v>
      </c>
      <c r="AK34" s="40">
        <v>42809</v>
      </c>
      <c r="AL34" s="40">
        <v>42793</v>
      </c>
      <c r="AM34" s="40">
        <v>42811</v>
      </c>
      <c r="AN34" s="40">
        <v>42749</v>
      </c>
      <c r="AO34" s="40">
        <v>42703</v>
      </c>
      <c r="AP34" s="40">
        <v>42711</v>
      </c>
      <c r="AQ34" s="40">
        <v>42644</v>
      </c>
      <c r="AR34" s="40">
        <v>42575</v>
      </c>
      <c r="AS34" s="40">
        <v>42507</v>
      </c>
      <c r="AT34" s="40">
        <v>42685</v>
      </c>
      <c r="AU34" s="40">
        <v>42774</v>
      </c>
      <c r="AV34" s="40">
        <v>42658</v>
      </c>
      <c r="AW34" s="40">
        <v>42554</v>
      </c>
      <c r="AX34" s="40">
        <v>42495</v>
      </c>
      <c r="AY34" s="40">
        <v>42516</v>
      </c>
      <c r="AZ34" s="40">
        <v>42615</v>
      </c>
      <c r="BA34" s="40">
        <v>42545</v>
      </c>
      <c r="BB34" s="40">
        <v>42431</v>
      </c>
      <c r="BC34" s="40">
        <v>42553</v>
      </c>
      <c r="BD34" s="40">
        <v>42644</v>
      </c>
      <c r="BE34" s="40">
        <v>42632</v>
      </c>
      <c r="BF34" s="40">
        <v>42570</v>
      </c>
      <c r="BG34" s="40">
        <v>42489</v>
      </c>
      <c r="BH34" s="40">
        <v>42344</v>
      </c>
      <c r="BI34" s="40">
        <v>42332</v>
      </c>
      <c r="BJ34" s="40">
        <v>42445</v>
      </c>
      <c r="BK34" s="40">
        <v>42481</v>
      </c>
      <c r="BL34" s="40">
        <v>42456</v>
      </c>
      <c r="BM34" s="40">
        <v>42282</v>
      </c>
      <c r="BN34" s="40">
        <v>42452</v>
      </c>
      <c r="BO34" s="40">
        <v>56878</v>
      </c>
      <c r="BP34" s="40">
        <v>56618</v>
      </c>
      <c r="BQ34" s="40">
        <v>56107</v>
      </c>
      <c r="BR34" s="40">
        <v>55826</v>
      </c>
      <c r="BS34" s="40">
        <v>55365</v>
      </c>
      <c r="BT34" s="40">
        <v>55025</v>
      </c>
      <c r="BU34" s="40">
        <v>54886</v>
      </c>
      <c r="BV34" s="46"/>
      <c r="BW34" s="41">
        <f>INDEX($J34:$BV34,0,MATCH(MAX($J$3:$BV$3),$J$3:$BV$3,0))-INDEX($J34:$BV34,0,MATCH(MAX($J$3:$BV$3),$J$3:$BV$3,0)-1)</f>
        <v>-139</v>
      </c>
      <c r="BX34" s="42">
        <f>BW34/INDEX($J34:$BV34,0,MATCH(MAX($J$3:$BV$3),$J$3:$BV$3,0)-1)</f>
        <v>-2.5261244888686962E-3</v>
      </c>
      <c r="BY34" s="41" t="e">
        <f>#REF!-#REF!</f>
        <v>#REF!</v>
      </c>
      <c r="BZ34" s="41">
        <f>INDEX($J34:$BV34,0,MATCH(MAX($J$3:$BV$3),$J$3:$BV$3,0))-J34</f>
        <v>13067</v>
      </c>
      <c r="CA34" s="43">
        <f t="shared" si="8"/>
        <v>0.31246562567254121</v>
      </c>
    </row>
    <row r="35" spans="1:79" ht="10.5" customHeight="1" x14ac:dyDescent="0.2">
      <c r="A35" s="34"/>
      <c r="B35" s="35"/>
      <c r="C35" s="8" t="s">
        <v>56</v>
      </c>
      <c r="J35" s="40"/>
      <c r="K35" s="40"/>
      <c r="L35" s="40"/>
      <c r="M35" s="40"/>
      <c r="N35" s="46"/>
      <c r="O35" s="46"/>
      <c r="P35" s="46"/>
      <c r="Q35" s="46"/>
      <c r="R35" s="46"/>
      <c r="S35" s="46"/>
      <c r="T35" s="46"/>
      <c r="U35" s="46"/>
      <c r="V35" s="46"/>
      <c r="W35" s="46"/>
      <c r="X35" s="46"/>
      <c r="Y35" s="46"/>
      <c r="Z35" s="46"/>
      <c r="AA35" s="46"/>
      <c r="AB35" s="46"/>
      <c r="AC35" s="40" t="s">
        <v>18</v>
      </c>
      <c r="AD35" s="40" t="s">
        <v>18</v>
      </c>
      <c r="AE35" s="46"/>
      <c r="AF35" s="46"/>
      <c r="AG35" s="46"/>
      <c r="AH35" s="46"/>
      <c r="AI35" s="46"/>
      <c r="AJ35" s="46"/>
      <c r="AK35" s="40"/>
      <c r="AL35" s="40"/>
      <c r="AM35" s="46"/>
      <c r="AN35" s="40"/>
      <c r="AO35" s="40"/>
      <c r="AP35" s="46"/>
      <c r="AQ35" s="40"/>
      <c r="AR35" s="40"/>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1"/>
      <c r="BX35" s="42"/>
      <c r="BZ35" s="63"/>
      <c r="CA35" s="42"/>
    </row>
    <row r="36" spans="1:79" ht="10.5" customHeight="1" x14ac:dyDescent="0.2">
      <c r="A36" s="34"/>
      <c r="B36" s="35"/>
      <c r="C36" s="38" t="s">
        <v>8</v>
      </c>
      <c r="D36" s="29" t="s">
        <v>9</v>
      </c>
      <c r="E36" s="29" t="s">
        <v>50</v>
      </c>
      <c r="F36" s="29" t="s">
        <v>52</v>
      </c>
      <c r="G36" s="29" t="s">
        <v>19</v>
      </c>
      <c r="H36" s="39" t="s">
        <v>57</v>
      </c>
      <c r="I36" s="39"/>
      <c r="J36" s="40">
        <v>7420</v>
      </c>
      <c r="K36" s="40">
        <v>7448</v>
      </c>
      <c r="L36" s="40">
        <v>7515</v>
      </c>
      <c r="M36" s="40">
        <v>7481</v>
      </c>
      <c r="N36" s="40">
        <v>7553</v>
      </c>
      <c r="O36" s="40">
        <v>7479</v>
      </c>
      <c r="P36" s="40">
        <v>7474</v>
      </c>
      <c r="Q36" s="40">
        <v>7198</v>
      </c>
      <c r="R36" s="40">
        <v>7231</v>
      </c>
      <c r="S36" s="40">
        <v>7113</v>
      </c>
      <c r="T36" s="40">
        <v>7148</v>
      </c>
      <c r="U36" s="40">
        <v>7191</v>
      </c>
      <c r="V36" s="40">
        <v>7190</v>
      </c>
      <c r="W36" s="40">
        <v>7193</v>
      </c>
      <c r="X36" s="40">
        <v>7250</v>
      </c>
      <c r="Y36" s="40">
        <v>7201</v>
      </c>
      <c r="Z36" s="40">
        <v>7216</v>
      </c>
      <c r="AA36" s="40">
        <v>7240</v>
      </c>
      <c r="AB36" s="40">
        <v>7633</v>
      </c>
      <c r="AC36" s="40">
        <v>7590</v>
      </c>
      <c r="AD36" s="40">
        <v>7600</v>
      </c>
      <c r="AE36" s="40">
        <v>7625</v>
      </c>
      <c r="AF36" s="40">
        <v>7613</v>
      </c>
      <c r="AG36" s="40">
        <v>7615</v>
      </c>
      <c r="AH36" s="40">
        <v>7632</v>
      </c>
      <c r="AI36" s="40">
        <v>7670</v>
      </c>
      <c r="AJ36" s="40">
        <v>7763</v>
      </c>
      <c r="AK36" s="40">
        <v>7777</v>
      </c>
      <c r="AL36" s="40">
        <v>7789</v>
      </c>
      <c r="AM36" s="40">
        <v>7812</v>
      </c>
      <c r="AN36" s="40">
        <v>7558</v>
      </c>
      <c r="AO36" s="40">
        <v>7532</v>
      </c>
      <c r="AP36" s="40">
        <v>7558</v>
      </c>
      <c r="AQ36" s="40">
        <v>7578</v>
      </c>
      <c r="AR36" s="40">
        <v>7559</v>
      </c>
      <c r="AS36" s="40">
        <v>7568</v>
      </c>
      <c r="AT36" s="40">
        <v>7452</v>
      </c>
      <c r="AU36" s="40">
        <v>7382</v>
      </c>
      <c r="AV36" s="40">
        <v>7392</v>
      </c>
      <c r="AW36" s="40">
        <v>7363</v>
      </c>
      <c r="AX36" s="40">
        <v>7379</v>
      </c>
      <c r="AY36" s="40">
        <v>7365</v>
      </c>
      <c r="AZ36" s="40">
        <v>7344</v>
      </c>
      <c r="BA36" s="40">
        <v>7253</v>
      </c>
      <c r="BB36" s="40">
        <v>7239</v>
      </c>
      <c r="BC36" s="40">
        <v>7201</v>
      </c>
      <c r="BD36" s="40">
        <v>7221</v>
      </c>
      <c r="BE36" s="40">
        <v>7165</v>
      </c>
      <c r="BF36" s="40">
        <v>7126</v>
      </c>
      <c r="BG36" s="40">
        <v>7119</v>
      </c>
      <c r="BH36" s="40">
        <v>7076</v>
      </c>
      <c r="BI36" s="40">
        <v>7049</v>
      </c>
      <c r="BJ36" s="40">
        <v>6981</v>
      </c>
      <c r="BK36" s="40">
        <v>7000</v>
      </c>
      <c r="BL36" s="40">
        <v>7046</v>
      </c>
      <c r="BM36" s="40">
        <v>6999</v>
      </c>
      <c r="BN36" s="40">
        <v>6968</v>
      </c>
      <c r="BO36" s="40">
        <v>5338</v>
      </c>
      <c r="BP36" s="40">
        <v>5299</v>
      </c>
      <c r="BQ36" s="40">
        <v>5260</v>
      </c>
      <c r="BR36" s="40">
        <v>5260</v>
      </c>
      <c r="BS36" s="40">
        <v>5265</v>
      </c>
      <c r="BT36" s="40">
        <v>5247</v>
      </c>
      <c r="BU36" s="40">
        <v>5254</v>
      </c>
      <c r="BV36" s="46"/>
      <c r="BW36" s="41">
        <f>INDEX($J36:$BV36,0,MATCH(MAX($J$3:$BV$3),$J$3:$BV$3,0))-INDEX($J36:$BV36,0,MATCH(MAX($J$3:$BV$3),$J$3:$BV$3,0)-1)</f>
        <v>7</v>
      </c>
      <c r="BX36" s="42">
        <f>BW36/INDEX($J36:$BV36,0,MATCH(MAX($J$3:$BV$3),$J$3:$BV$3,0)-1)</f>
        <v>1.3340956737183153E-3</v>
      </c>
      <c r="BY36" s="41" t="e">
        <f>#REF!-#REF!</f>
        <v>#REF!</v>
      </c>
      <c r="BZ36" s="41">
        <f>INDEX($J36:$BV36,0,MATCH(MAX($J$3:$BV$3),$J$3:$BV$3,0))-J36</f>
        <v>-2166</v>
      </c>
      <c r="CA36" s="43">
        <f t="shared" ref="CA36:CA37" si="9">IFERROR(BZ36/J36,"n/a")</f>
        <v>-0.29191374663072778</v>
      </c>
    </row>
    <row r="37" spans="1:79" ht="10.5" customHeight="1" x14ac:dyDescent="0.2">
      <c r="A37" s="34"/>
      <c r="B37" s="35"/>
      <c r="C37" s="38" t="s">
        <v>13</v>
      </c>
      <c r="D37" s="29" t="s">
        <v>14</v>
      </c>
      <c r="E37" s="29" t="s">
        <v>50</v>
      </c>
      <c r="F37" s="29" t="s">
        <v>54</v>
      </c>
      <c r="G37" s="29" t="s">
        <v>19</v>
      </c>
      <c r="H37" s="44" t="s">
        <v>58</v>
      </c>
      <c r="I37" s="44"/>
      <c r="J37" s="40">
        <v>29064</v>
      </c>
      <c r="K37" s="40">
        <v>29002</v>
      </c>
      <c r="L37" s="40">
        <v>29219</v>
      </c>
      <c r="M37" s="40">
        <v>29211</v>
      </c>
      <c r="N37" s="40">
        <v>29379</v>
      </c>
      <c r="O37" s="40">
        <v>29205</v>
      </c>
      <c r="P37" s="40">
        <v>30145</v>
      </c>
      <c r="Q37" s="40">
        <v>29535</v>
      </c>
      <c r="R37" s="40">
        <v>29562</v>
      </c>
      <c r="S37" s="40">
        <v>29380</v>
      </c>
      <c r="T37" s="40">
        <v>29485</v>
      </c>
      <c r="U37" s="40">
        <v>29792</v>
      </c>
      <c r="V37" s="40">
        <v>30122</v>
      </c>
      <c r="W37" s="40">
        <v>30054</v>
      </c>
      <c r="X37" s="40">
        <v>30384</v>
      </c>
      <c r="Y37" s="40">
        <v>30345</v>
      </c>
      <c r="Z37" s="40">
        <v>30250</v>
      </c>
      <c r="AA37" s="40">
        <v>30207</v>
      </c>
      <c r="AB37" s="40">
        <v>31115</v>
      </c>
      <c r="AC37" s="40">
        <v>31219</v>
      </c>
      <c r="AD37" s="40">
        <v>31179</v>
      </c>
      <c r="AE37" s="40">
        <v>31483</v>
      </c>
      <c r="AF37" s="40">
        <v>31730</v>
      </c>
      <c r="AG37" s="40">
        <v>31692</v>
      </c>
      <c r="AH37" s="40">
        <v>31631</v>
      </c>
      <c r="AI37" s="40">
        <v>31737</v>
      </c>
      <c r="AJ37" s="40">
        <v>31787</v>
      </c>
      <c r="AK37" s="40">
        <v>31746</v>
      </c>
      <c r="AL37" s="40">
        <v>31709</v>
      </c>
      <c r="AM37" s="40">
        <v>31673</v>
      </c>
      <c r="AN37" s="40">
        <v>31713</v>
      </c>
      <c r="AO37" s="40">
        <v>31702</v>
      </c>
      <c r="AP37" s="40">
        <v>31659</v>
      </c>
      <c r="AQ37" s="40">
        <v>31599</v>
      </c>
      <c r="AR37" s="40">
        <v>31502</v>
      </c>
      <c r="AS37" s="40">
        <v>31439</v>
      </c>
      <c r="AT37" s="40">
        <v>31597</v>
      </c>
      <c r="AU37" s="40">
        <v>31559</v>
      </c>
      <c r="AV37" s="40">
        <v>31560</v>
      </c>
      <c r="AW37" s="40">
        <v>31593</v>
      </c>
      <c r="AX37" s="40">
        <v>31522</v>
      </c>
      <c r="AY37" s="40">
        <v>31518</v>
      </c>
      <c r="AZ37" s="40">
        <v>31694</v>
      </c>
      <c r="BA37" s="40">
        <v>31686</v>
      </c>
      <c r="BB37" s="40">
        <v>31597</v>
      </c>
      <c r="BC37" s="40">
        <v>31304</v>
      </c>
      <c r="BD37" s="40">
        <v>31373</v>
      </c>
      <c r="BE37" s="40">
        <v>31466</v>
      </c>
      <c r="BF37" s="40">
        <v>31488</v>
      </c>
      <c r="BG37" s="40">
        <v>31470</v>
      </c>
      <c r="BH37" s="40">
        <v>31401</v>
      </c>
      <c r="BI37" s="40">
        <v>31359</v>
      </c>
      <c r="BJ37" s="40">
        <v>31374</v>
      </c>
      <c r="BK37" s="40">
        <v>31439</v>
      </c>
      <c r="BL37" s="40">
        <v>31484</v>
      </c>
      <c r="BM37" s="40">
        <v>31203</v>
      </c>
      <c r="BN37" s="40">
        <v>31299</v>
      </c>
      <c r="BO37" s="40">
        <v>24691</v>
      </c>
      <c r="BP37" s="40">
        <v>24499</v>
      </c>
      <c r="BQ37" s="40">
        <v>24342</v>
      </c>
      <c r="BR37" s="40">
        <v>24184</v>
      </c>
      <c r="BS37" s="40">
        <v>24106</v>
      </c>
      <c r="BT37" s="40">
        <v>23905</v>
      </c>
      <c r="BU37" s="40">
        <v>23813</v>
      </c>
      <c r="BV37" s="46"/>
      <c r="BW37" s="41">
        <f>INDEX($J37:$BV37,0,MATCH(MAX($J$3:$BV$3),$J$3:$BV$3,0))-INDEX($J37:$BV37,0,MATCH(MAX($J$3:$BV$3),$J$3:$BV$3,0)-1)</f>
        <v>-92</v>
      </c>
      <c r="BX37" s="42">
        <f>BW37/INDEX($J37:$BV37,0,MATCH(MAX($J$3:$BV$3),$J$3:$BV$3,0)-1)</f>
        <v>-3.848567245346162E-3</v>
      </c>
      <c r="BY37" s="41" t="e">
        <f>#REF!-#REF!</f>
        <v>#REF!</v>
      </c>
      <c r="BZ37" s="41">
        <f>INDEX($J37:$BV37,0,MATCH(MAX($J$3:$BV$3),$J$3:$BV$3,0))-J37</f>
        <v>-5251</v>
      </c>
      <c r="CA37" s="43">
        <f t="shared" si="9"/>
        <v>-0.18067024497660336</v>
      </c>
    </row>
    <row r="38" spans="1:79" ht="10.5" customHeight="1" x14ac:dyDescent="0.2">
      <c r="A38" s="34"/>
      <c r="C38" s="8" t="s">
        <v>59</v>
      </c>
      <c r="H38" s="39"/>
      <c r="I38" s="39"/>
      <c r="J38" s="40"/>
      <c r="K38" s="40"/>
      <c r="L38" s="40"/>
      <c r="M38" s="40"/>
      <c r="N38" s="46"/>
      <c r="O38" s="46"/>
      <c r="P38" s="46"/>
      <c r="Q38" s="46"/>
      <c r="R38" s="46"/>
      <c r="S38" s="46"/>
      <c r="T38" s="46"/>
      <c r="U38" s="46"/>
      <c r="V38" s="46"/>
      <c r="W38" s="46"/>
      <c r="X38" s="46"/>
      <c r="Y38" s="46"/>
      <c r="Z38" s="46"/>
      <c r="AA38" s="46"/>
      <c r="AB38" s="46"/>
      <c r="AC38" s="40" t="s">
        <v>18</v>
      </c>
      <c r="AD38" s="40" t="s">
        <v>18</v>
      </c>
      <c r="AE38" s="46"/>
      <c r="AF38" s="46"/>
      <c r="AG38" s="46"/>
      <c r="AH38" s="46"/>
      <c r="AI38" s="46"/>
      <c r="AJ38" s="40"/>
      <c r="AK38" s="40"/>
      <c r="AL38" s="40"/>
      <c r="AM38" s="46"/>
      <c r="AN38" s="40"/>
      <c r="AO38" s="40"/>
      <c r="AP38" s="46"/>
      <c r="AQ38" s="40"/>
      <c r="AR38" s="40"/>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1"/>
      <c r="BX38" s="42"/>
      <c r="BZ38" s="63"/>
      <c r="CA38" s="42"/>
    </row>
    <row r="39" spans="1:79" ht="10.5" customHeight="1" x14ac:dyDescent="0.2">
      <c r="A39" s="34"/>
      <c r="C39" s="38" t="s">
        <v>8</v>
      </c>
      <c r="D39" s="29" t="s">
        <v>9</v>
      </c>
      <c r="E39" s="29" t="s">
        <v>50</v>
      </c>
      <c r="F39" s="29" t="s">
        <v>52</v>
      </c>
      <c r="G39" s="29" t="s">
        <v>23</v>
      </c>
      <c r="H39" s="39" t="s">
        <v>60</v>
      </c>
      <c r="I39" s="39"/>
      <c r="J39" s="40">
        <v>2741</v>
      </c>
      <c r="K39" s="40">
        <v>2671</v>
      </c>
      <c r="L39" s="40">
        <v>2631</v>
      </c>
      <c r="M39" s="40">
        <v>2536</v>
      </c>
      <c r="N39" s="40">
        <v>2517</v>
      </c>
      <c r="O39" s="40">
        <v>2450</v>
      </c>
      <c r="P39" s="40">
        <v>1733</v>
      </c>
      <c r="Q39" s="40">
        <v>1604</v>
      </c>
      <c r="R39" s="40">
        <v>1543</v>
      </c>
      <c r="S39" s="40">
        <v>1487</v>
      </c>
      <c r="T39" s="40">
        <v>1430</v>
      </c>
      <c r="U39" s="40">
        <v>1427</v>
      </c>
      <c r="V39" s="40">
        <v>1422</v>
      </c>
      <c r="W39" s="40">
        <v>1427</v>
      </c>
      <c r="X39" s="40">
        <v>1419</v>
      </c>
      <c r="Y39" s="40">
        <v>1406</v>
      </c>
      <c r="Z39" s="40">
        <v>1411</v>
      </c>
      <c r="AA39" s="40">
        <v>1422</v>
      </c>
      <c r="AB39" s="40">
        <v>1333</v>
      </c>
      <c r="AC39" s="40">
        <v>1320</v>
      </c>
      <c r="AD39" s="40">
        <v>1336</v>
      </c>
      <c r="AE39" s="40">
        <v>1339</v>
      </c>
      <c r="AF39" s="40">
        <v>1338</v>
      </c>
      <c r="AG39" s="40">
        <v>1329</v>
      </c>
      <c r="AH39" s="40">
        <v>1323</v>
      </c>
      <c r="AI39" s="40">
        <v>1318</v>
      </c>
      <c r="AJ39" s="40">
        <v>1322</v>
      </c>
      <c r="AK39" s="40">
        <v>1305</v>
      </c>
      <c r="AL39" s="40">
        <v>1301</v>
      </c>
      <c r="AM39" s="40">
        <v>1291</v>
      </c>
      <c r="AN39" s="40">
        <v>1228</v>
      </c>
      <c r="AO39" s="40">
        <v>1234</v>
      </c>
      <c r="AP39" s="40">
        <v>1233</v>
      </c>
      <c r="AQ39" s="40">
        <v>1234</v>
      </c>
      <c r="AR39" s="40">
        <v>1222</v>
      </c>
      <c r="AS39" s="40">
        <v>1218</v>
      </c>
      <c r="AT39" s="40">
        <v>1213</v>
      </c>
      <c r="AU39" s="40">
        <v>1213</v>
      </c>
      <c r="AV39" s="40">
        <v>1220</v>
      </c>
      <c r="AW39" s="40">
        <v>1200</v>
      </c>
      <c r="AX39" s="40">
        <v>1186</v>
      </c>
      <c r="AY39" s="40">
        <v>1173</v>
      </c>
      <c r="AZ39" s="40">
        <v>1200</v>
      </c>
      <c r="BA39" s="40">
        <v>1179</v>
      </c>
      <c r="BB39" s="40">
        <v>1175</v>
      </c>
      <c r="BC39" s="40">
        <v>1159</v>
      </c>
      <c r="BD39" s="40">
        <v>1152</v>
      </c>
      <c r="BE39" s="40">
        <v>1137</v>
      </c>
      <c r="BF39" s="40">
        <v>1122</v>
      </c>
      <c r="BG39" s="40">
        <v>1110</v>
      </c>
      <c r="BH39" s="40">
        <v>1095</v>
      </c>
      <c r="BI39" s="40">
        <v>1082</v>
      </c>
      <c r="BJ39" s="40">
        <v>1071</v>
      </c>
      <c r="BK39" s="40">
        <v>1079</v>
      </c>
      <c r="BL39" s="40">
        <v>1081</v>
      </c>
      <c r="BM39" s="40">
        <v>1060</v>
      </c>
      <c r="BN39" s="40">
        <v>1078</v>
      </c>
      <c r="BO39" s="40">
        <v>844</v>
      </c>
      <c r="BP39" s="40">
        <v>830</v>
      </c>
      <c r="BQ39" s="40">
        <v>806</v>
      </c>
      <c r="BR39" s="40">
        <v>805</v>
      </c>
      <c r="BS39" s="40">
        <v>773</v>
      </c>
      <c r="BT39" s="40">
        <v>758</v>
      </c>
      <c r="BU39" s="40">
        <v>756</v>
      </c>
      <c r="BV39" s="46"/>
      <c r="BW39" s="41">
        <f>INDEX($J39:$BV39,0,MATCH(MAX($J$3:$BV$3),$J$3:$BV$3,0))-INDEX($J39:$BV39,0,MATCH(MAX($J$3:$BV$3),$J$3:$BV$3,0)-1)</f>
        <v>-2</v>
      </c>
      <c r="BX39" s="42">
        <f>BW39/INDEX($J39:$BV39,0,MATCH(MAX($J$3:$BV$3),$J$3:$BV$3,0)-1)</f>
        <v>-2.6385224274406332E-3</v>
      </c>
      <c r="BY39" s="41" t="e">
        <f>#REF!-#REF!</f>
        <v>#REF!</v>
      </c>
      <c r="BZ39" s="41">
        <f>INDEX($J39:$BV39,0,MATCH(MAX($J$3:$BV$3),$J$3:$BV$3,0))-J39</f>
        <v>-1985</v>
      </c>
      <c r="CA39" s="43">
        <f t="shared" ref="CA39:CA41" si="10">IFERROR(BZ39/J39,"n/a")</f>
        <v>-0.72418825246260488</v>
      </c>
    </row>
    <row r="40" spans="1:79" ht="10.5" customHeight="1" x14ac:dyDescent="0.2">
      <c r="A40" s="34"/>
      <c r="C40" s="38" t="s">
        <v>13</v>
      </c>
      <c r="D40" s="29" t="s">
        <v>14</v>
      </c>
      <c r="E40" s="29" t="s">
        <v>50</v>
      </c>
      <c r="F40" s="29" t="s">
        <v>54</v>
      </c>
      <c r="G40" s="29" t="s">
        <v>23</v>
      </c>
      <c r="H40" s="39" t="s">
        <v>61</v>
      </c>
      <c r="I40" s="39"/>
      <c r="J40" s="40">
        <v>10151</v>
      </c>
      <c r="K40" s="40">
        <v>10018</v>
      </c>
      <c r="L40" s="40">
        <v>10028</v>
      </c>
      <c r="M40" s="40">
        <v>9936</v>
      </c>
      <c r="N40" s="40">
        <v>9884</v>
      </c>
      <c r="O40" s="40">
        <v>9711</v>
      </c>
      <c r="P40" s="40">
        <v>8809</v>
      </c>
      <c r="Q40" s="40">
        <v>8509</v>
      </c>
      <c r="R40" s="40">
        <v>8299</v>
      </c>
      <c r="S40" s="40">
        <v>8102</v>
      </c>
      <c r="T40" s="40">
        <v>7911</v>
      </c>
      <c r="U40" s="40">
        <v>7917</v>
      </c>
      <c r="V40" s="40">
        <v>7809</v>
      </c>
      <c r="W40" s="40">
        <v>7732</v>
      </c>
      <c r="X40" s="40">
        <v>7737</v>
      </c>
      <c r="Y40" s="40">
        <v>7687</v>
      </c>
      <c r="Z40" s="40">
        <v>7641</v>
      </c>
      <c r="AA40" s="40">
        <v>7544</v>
      </c>
      <c r="AB40" s="40">
        <v>7281</v>
      </c>
      <c r="AC40" s="40">
        <v>7273</v>
      </c>
      <c r="AD40" s="40">
        <v>7294</v>
      </c>
      <c r="AE40" s="40">
        <v>7346</v>
      </c>
      <c r="AF40" s="40">
        <v>7404</v>
      </c>
      <c r="AG40" s="40">
        <v>7393</v>
      </c>
      <c r="AH40" s="40">
        <v>7387</v>
      </c>
      <c r="AI40" s="40">
        <v>7394</v>
      </c>
      <c r="AJ40" s="40">
        <v>7392</v>
      </c>
      <c r="AK40" s="40">
        <v>7376</v>
      </c>
      <c r="AL40" s="40">
        <v>7351</v>
      </c>
      <c r="AM40" s="40">
        <v>7329</v>
      </c>
      <c r="AN40" s="40">
        <v>7292</v>
      </c>
      <c r="AO40" s="40">
        <v>7228</v>
      </c>
      <c r="AP40" s="40">
        <v>7176</v>
      </c>
      <c r="AQ40" s="40">
        <v>7147</v>
      </c>
      <c r="AR40" s="40">
        <v>7135</v>
      </c>
      <c r="AS40" s="40">
        <v>7115</v>
      </c>
      <c r="AT40" s="40">
        <v>7221</v>
      </c>
      <c r="AU40" s="40">
        <v>7270</v>
      </c>
      <c r="AV40" s="40">
        <v>7278</v>
      </c>
      <c r="AW40" s="40">
        <v>7265</v>
      </c>
      <c r="AX40" s="40">
        <v>7251</v>
      </c>
      <c r="AY40" s="40">
        <v>7279</v>
      </c>
      <c r="AZ40" s="40">
        <v>7320</v>
      </c>
      <c r="BA40" s="40">
        <v>7280</v>
      </c>
      <c r="BB40" s="40">
        <v>7220</v>
      </c>
      <c r="BC40" s="40">
        <v>7233</v>
      </c>
      <c r="BD40" s="40">
        <v>7244</v>
      </c>
      <c r="BE40" s="40">
        <v>7223</v>
      </c>
      <c r="BF40" s="40">
        <v>7206</v>
      </c>
      <c r="BG40" s="40">
        <v>7186</v>
      </c>
      <c r="BH40" s="40">
        <v>7125</v>
      </c>
      <c r="BI40" s="40">
        <v>7117</v>
      </c>
      <c r="BJ40" s="40">
        <v>7116</v>
      </c>
      <c r="BK40" s="40">
        <v>7106</v>
      </c>
      <c r="BL40" s="40">
        <v>7077</v>
      </c>
      <c r="BM40" s="40">
        <v>7063</v>
      </c>
      <c r="BN40" s="40">
        <v>7182</v>
      </c>
      <c r="BO40" s="40">
        <v>4243</v>
      </c>
      <c r="BP40" s="40">
        <v>4240</v>
      </c>
      <c r="BQ40" s="40">
        <v>4137</v>
      </c>
      <c r="BR40" s="40">
        <v>4069</v>
      </c>
      <c r="BS40" s="40">
        <v>4024</v>
      </c>
      <c r="BT40" s="40">
        <v>3965</v>
      </c>
      <c r="BU40" s="40">
        <v>3912</v>
      </c>
      <c r="BV40" s="46"/>
      <c r="BW40" s="41">
        <f>INDEX($J40:$BV40,0,MATCH(MAX($J$3:$BV$3),$J$3:$BV$3,0))-INDEX($J40:$BV40,0,MATCH(MAX($J$3:$BV$3),$J$3:$BV$3,0)-1)</f>
        <v>-53</v>
      </c>
      <c r="BX40" s="42">
        <f>BW40/INDEX($J40:$BV40,0,MATCH(MAX($J$3:$BV$3),$J$3:$BV$3,0)-1)</f>
        <v>-1.3366960907944515E-2</v>
      </c>
      <c r="BY40" s="41" t="e">
        <f>#REF!-#REF!</f>
        <v>#REF!</v>
      </c>
      <c r="BZ40" s="41">
        <f>INDEX($J40:$BV40,0,MATCH(MAX($J$3:$BV$3),$J$3:$BV$3,0))-J40</f>
        <v>-6239</v>
      </c>
      <c r="CA40" s="43">
        <f t="shared" si="10"/>
        <v>-0.61461924933504086</v>
      </c>
    </row>
    <row r="41" spans="1:79" ht="10.5" customHeight="1" x14ac:dyDescent="0.2">
      <c r="A41" s="185" t="s">
        <v>62</v>
      </c>
      <c r="B41" s="185"/>
      <c r="C41" s="185"/>
      <c r="D41" s="29" t="s">
        <v>9</v>
      </c>
      <c r="E41" s="29" t="s">
        <v>50</v>
      </c>
      <c r="F41" s="29" t="s">
        <v>52</v>
      </c>
      <c r="G41" s="29" t="s">
        <v>23</v>
      </c>
      <c r="H41" s="39" t="s">
        <v>63</v>
      </c>
      <c r="I41" s="39"/>
      <c r="J41" s="40">
        <v>98</v>
      </c>
      <c r="K41" s="40">
        <v>99</v>
      </c>
      <c r="L41" s="40">
        <v>98</v>
      </c>
      <c r="M41" s="40">
        <v>100</v>
      </c>
      <c r="N41" s="40">
        <v>100</v>
      </c>
      <c r="O41" s="40">
        <v>99</v>
      </c>
      <c r="P41" s="40">
        <v>99</v>
      </c>
      <c r="Q41" s="40">
        <v>100</v>
      </c>
      <c r="R41" s="40">
        <v>101</v>
      </c>
      <c r="S41" s="40">
        <v>101</v>
      </c>
      <c r="T41" s="40">
        <v>102</v>
      </c>
      <c r="U41" s="40">
        <v>102</v>
      </c>
      <c r="V41" s="40">
        <v>102</v>
      </c>
      <c r="W41" s="40">
        <v>103</v>
      </c>
      <c r="X41" s="40">
        <v>107</v>
      </c>
      <c r="Y41" s="40">
        <v>108</v>
      </c>
      <c r="Z41" s="40">
        <v>111</v>
      </c>
      <c r="AA41" s="40">
        <v>113</v>
      </c>
      <c r="AB41" s="40">
        <v>110</v>
      </c>
      <c r="AC41" s="40">
        <v>110</v>
      </c>
      <c r="AD41" s="40">
        <v>108</v>
      </c>
      <c r="AE41" s="40">
        <v>111</v>
      </c>
      <c r="AF41" s="40">
        <v>112</v>
      </c>
      <c r="AG41" s="40">
        <v>111</v>
      </c>
      <c r="AH41" s="40">
        <v>114</v>
      </c>
      <c r="AI41" s="40">
        <v>117</v>
      </c>
      <c r="AJ41" s="40">
        <v>120</v>
      </c>
      <c r="AK41" s="40">
        <v>123</v>
      </c>
      <c r="AL41" s="40">
        <v>123</v>
      </c>
      <c r="AM41" s="40">
        <v>120</v>
      </c>
      <c r="AN41" s="40">
        <v>124</v>
      </c>
      <c r="AO41" s="40">
        <v>125</v>
      </c>
      <c r="AP41" s="40">
        <v>125</v>
      </c>
      <c r="AQ41" s="40">
        <v>125</v>
      </c>
      <c r="AR41" s="40">
        <v>126</v>
      </c>
      <c r="AS41" s="40">
        <v>125</v>
      </c>
      <c r="AT41" s="40">
        <v>123</v>
      </c>
      <c r="AU41" s="40">
        <v>123</v>
      </c>
      <c r="AV41" s="40">
        <v>123</v>
      </c>
      <c r="AW41" s="40">
        <v>121</v>
      </c>
      <c r="AX41" s="40">
        <v>120</v>
      </c>
      <c r="AY41" s="40">
        <v>124</v>
      </c>
      <c r="AZ41" s="40">
        <v>119</v>
      </c>
      <c r="BA41" s="40">
        <v>119</v>
      </c>
      <c r="BB41" s="40">
        <v>119</v>
      </c>
      <c r="BC41" s="40">
        <v>122</v>
      </c>
      <c r="BD41" s="40">
        <v>128</v>
      </c>
      <c r="BE41" s="40">
        <v>131</v>
      </c>
      <c r="BF41" s="40">
        <v>133</v>
      </c>
      <c r="BG41" s="40">
        <v>131</v>
      </c>
      <c r="BH41" s="40">
        <v>131</v>
      </c>
      <c r="BI41" s="40">
        <v>135</v>
      </c>
      <c r="BJ41" s="40">
        <v>133</v>
      </c>
      <c r="BK41" s="40">
        <v>134</v>
      </c>
      <c r="BL41" s="40">
        <v>138</v>
      </c>
      <c r="BM41" s="40">
        <v>143</v>
      </c>
      <c r="BN41" s="40">
        <v>146</v>
      </c>
      <c r="BO41" s="40">
        <v>135</v>
      </c>
      <c r="BP41" s="40">
        <v>139</v>
      </c>
      <c r="BQ41" s="40">
        <v>141</v>
      </c>
      <c r="BR41" s="40">
        <v>141</v>
      </c>
      <c r="BS41" s="40">
        <v>141</v>
      </c>
      <c r="BT41" s="40">
        <v>141</v>
      </c>
      <c r="BU41" s="40">
        <v>141</v>
      </c>
      <c r="BV41" s="40"/>
      <c r="BW41" s="41">
        <f>INDEX($J41:$BV41,0,MATCH(MAX($J$3:$BV$3),$J$3:$BV$3,0))-INDEX($J41:$BV41,0,MATCH(MAX($J$3:$BV$3),$J$3:$BV$3,0)-1)</f>
        <v>0</v>
      </c>
      <c r="BX41" s="42">
        <f>BW41/INDEX($J41:$BV41,0,MATCH(MAX($J$3:$BV$3),$J$3:$BV$3,0)-1)</f>
        <v>0</v>
      </c>
      <c r="BY41" s="41" t="e">
        <f>#REF!-#REF!</f>
        <v>#REF!</v>
      </c>
      <c r="BZ41" s="41">
        <f>INDEX($J41:$BV41,0,MATCH(MAX($J$3:$BV$3),$J$3:$BV$3,0))-J41</f>
        <v>43</v>
      </c>
      <c r="CA41" s="43">
        <f t="shared" si="10"/>
        <v>0.43877551020408162</v>
      </c>
    </row>
    <row r="42" spans="1:79" ht="10.5" customHeight="1" x14ac:dyDescent="0.2">
      <c r="A42" s="34"/>
      <c r="C42" s="8" t="s">
        <v>64</v>
      </c>
      <c r="H42" s="39"/>
      <c r="I42" s="39"/>
      <c r="J42" s="40"/>
      <c r="K42" s="40"/>
      <c r="L42" s="40"/>
      <c r="M42" s="40"/>
      <c r="N42" s="46"/>
      <c r="O42" s="46"/>
      <c r="P42" s="46"/>
      <c r="Q42" s="46"/>
      <c r="R42" s="46"/>
      <c r="S42" s="46"/>
      <c r="T42" s="46"/>
      <c r="U42" s="46"/>
      <c r="V42" s="46"/>
      <c r="W42" s="46"/>
      <c r="X42" s="46"/>
      <c r="Y42" s="46"/>
      <c r="Z42" s="46"/>
      <c r="AA42" s="46"/>
      <c r="AB42" s="46"/>
      <c r="AC42" s="40" t="s">
        <v>18</v>
      </c>
      <c r="AD42" s="40" t="s">
        <v>18</v>
      </c>
      <c r="AE42" s="46"/>
      <c r="AF42" s="46"/>
      <c r="AG42" s="46"/>
      <c r="AH42" s="46"/>
      <c r="AI42" s="46"/>
      <c r="AJ42" s="40"/>
      <c r="AK42" s="40"/>
      <c r="AL42" s="40"/>
      <c r="AM42" s="46"/>
      <c r="AN42" s="40"/>
      <c r="AO42" s="40"/>
      <c r="AP42" s="46"/>
      <c r="AQ42" s="40"/>
      <c r="AR42" s="40"/>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1"/>
      <c r="BX42" s="42"/>
      <c r="BZ42" s="63"/>
      <c r="CA42" s="42"/>
    </row>
    <row r="43" spans="1:79" ht="10.5" customHeight="1" x14ac:dyDescent="0.2">
      <c r="A43" s="34"/>
      <c r="C43" s="38" t="s">
        <v>8</v>
      </c>
      <c r="D43" s="29" t="s">
        <v>9</v>
      </c>
      <c r="E43" s="29" t="s">
        <v>50</v>
      </c>
      <c r="F43" s="29" t="s">
        <v>52</v>
      </c>
      <c r="G43" s="29" t="s">
        <v>28</v>
      </c>
      <c r="H43" s="39" t="s">
        <v>65</v>
      </c>
      <c r="I43" s="39"/>
      <c r="J43" s="40">
        <v>4830</v>
      </c>
      <c r="K43" s="40">
        <v>4849</v>
      </c>
      <c r="L43" s="40">
        <v>4830</v>
      </c>
      <c r="M43" s="40">
        <v>4804</v>
      </c>
      <c r="N43" s="40">
        <v>4826</v>
      </c>
      <c r="O43" s="40">
        <v>4828</v>
      </c>
      <c r="P43" s="40">
        <v>4350</v>
      </c>
      <c r="Q43" s="40">
        <v>4171</v>
      </c>
      <c r="R43" s="40">
        <v>4177</v>
      </c>
      <c r="S43" s="40">
        <v>4122</v>
      </c>
      <c r="T43" s="40">
        <v>4107</v>
      </c>
      <c r="U43" s="40">
        <v>4112</v>
      </c>
      <c r="V43" s="40">
        <v>4100</v>
      </c>
      <c r="W43" s="40">
        <v>4114</v>
      </c>
      <c r="X43" s="40">
        <v>4200</v>
      </c>
      <c r="Y43" s="40">
        <v>4116</v>
      </c>
      <c r="Z43" s="40">
        <v>4097</v>
      </c>
      <c r="AA43" s="40">
        <v>4085</v>
      </c>
      <c r="AB43" s="40">
        <v>3699</v>
      </c>
      <c r="AC43" s="40">
        <v>3674</v>
      </c>
      <c r="AD43" s="40">
        <v>3506</v>
      </c>
      <c r="AE43" s="40">
        <v>3550</v>
      </c>
      <c r="AF43" s="40">
        <v>3561</v>
      </c>
      <c r="AG43" s="40">
        <v>3547</v>
      </c>
      <c r="AH43" s="40">
        <v>3514</v>
      </c>
      <c r="AI43" s="40">
        <v>3544</v>
      </c>
      <c r="AJ43" s="40">
        <v>3572</v>
      </c>
      <c r="AK43" s="40">
        <v>3553</v>
      </c>
      <c r="AL43" s="40">
        <v>3528</v>
      </c>
      <c r="AM43" s="40">
        <v>3536</v>
      </c>
      <c r="AN43" s="40">
        <v>3461</v>
      </c>
      <c r="AO43" s="40">
        <v>3477</v>
      </c>
      <c r="AP43" s="40">
        <v>3523</v>
      </c>
      <c r="AQ43" s="40">
        <v>3533</v>
      </c>
      <c r="AR43" s="40">
        <v>3515</v>
      </c>
      <c r="AS43" s="40">
        <v>3538</v>
      </c>
      <c r="AT43" s="40">
        <v>3483</v>
      </c>
      <c r="AU43" s="40">
        <v>3489</v>
      </c>
      <c r="AV43" s="40">
        <v>3509</v>
      </c>
      <c r="AW43" s="40">
        <v>3449</v>
      </c>
      <c r="AX43" s="40">
        <v>3457</v>
      </c>
      <c r="AY43" s="40">
        <v>3457</v>
      </c>
      <c r="AZ43" s="40">
        <v>3328</v>
      </c>
      <c r="BA43" s="40">
        <v>3287</v>
      </c>
      <c r="BB43" s="40">
        <v>3279</v>
      </c>
      <c r="BC43" s="40">
        <v>3303</v>
      </c>
      <c r="BD43" s="40">
        <v>3302</v>
      </c>
      <c r="BE43" s="40">
        <v>3240</v>
      </c>
      <c r="BF43" s="40">
        <v>3222</v>
      </c>
      <c r="BG43" s="40">
        <v>3217</v>
      </c>
      <c r="BH43" s="40">
        <v>3229</v>
      </c>
      <c r="BI43" s="40">
        <v>3204</v>
      </c>
      <c r="BJ43" s="40">
        <v>3196</v>
      </c>
      <c r="BK43" s="40">
        <v>3202</v>
      </c>
      <c r="BL43" s="40">
        <v>3254</v>
      </c>
      <c r="BM43" s="40">
        <v>3247</v>
      </c>
      <c r="BN43" s="40">
        <v>3247</v>
      </c>
      <c r="BO43" s="40">
        <v>1918</v>
      </c>
      <c r="BP43" s="40">
        <v>1880</v>
      </c>
      <c r="BQ43" s="40">
        <v>1882</v>
      </c>
      <c r="BR43" s="40">
        <v>1791</v>
      </c>
      <c r="BS43" s="40">
        <v>1803</v>
      </c>
      <c r="BT43" s="40">
        <v>1773</v>
      </c>
      <c r="BU43" s="40">
        <v>1810</v>
      </c>
      <c r="BV43" s="46"/>
      <c r="BW43" s="41">
        <f>INDEX($J43:$BV43,0,MATCH(MAX($J$3:$BV$3),$J$3:$BV$3,0))-INDEX($J43:$BV43,0,MATCH(MAX($J$3:$BV$3),$J$3:$BV$3,0)-1)</f>
        <v>37</v>
      </c>
      <c r="BX43" s="42">
        <f>BW43/INDEX($J43:$BV43,0,MATCH(MAX($J$3:$BV$3),$J$3:$BV$3,0)-1)</f>
        <v>2.0868584320360969E-2</v>
      </c>
      <c r="BY43" s="41" t="e">
        <f>#REF!-#REF!</f>
        <v>#REF!</v>
      </c>
      <c r="BZ43" s="41">
        <f>INDEX($J43:$BV43,0,MATCH(MAX($J$3:$BV$3),$J$3:$BV$3,0))-J43</f>
        <v>-3020</v>
      </c>
      <c r="CA43" s="43">
        <f t="shared" ref="CA43:CA44" si="11">IFERROR(BZ43/J43,"n/a")</f>
        <v>-0.62525879917184268</v>
      </c>
    </row>
    <row r="44" spans="1:79" ht="10.5" customHeight="1" x14ac:dyDescent="0.2">
      <c r="A44" s="34"/>
      <c r="C44" s="38" t="s">
        <v>13</v>
      </c>
      <c r="D44" s="29" t="s">
        <v>14</v>
      </c>
      <c r="E44" s="29" t="s">
        <v>50</v>
      </c>
      <c r="F44" s="29" t="s">
        <v>54</v>
      </c>
      <c r="G44" s="29" t="s">
        <v>28</v>
      </c>
      <c r="H44" s="39" t="s">
        <v>66</v>
      </c>
      <c r="I44" s="39"/>
      <c r="J44" s="40">
        <v>12054</v>
      </c>
      <c r="K44" s="40">
        <v>11959</v>
      </c>
      <c r="L44" s="40">
        <v>12004</v>
      </c>
      <c r="M44" s="40">
        <v>11903</v>
      </c>
      <c r="N44" s="40">
        <v>11873</v>
      </c>
      <c r="O44" s="40">
        <v>11764</v>
      </c>
      <c r="P44" s="40">
        <v>10676</v>
      </c>
      <c r="Q44" s="40">
        <v>10417</v>
      </c>
      <c r="R44" s="40">
        <v>10482</v>
      </c>
      <c r="S44" s="40">
        <v>10472</v>
      </c>
      <c r="T44" s="40">
        <v>10405</v>
      </c>
      <c r="U44" s="40">
        <v>10418</v>
      </c>
      <c r="V44" s="40">
        <v>10110</v>
      </c>
      <c r="W44" s="40">
        <v>10203</v>
      </c>
      <c r="X44" s="40">
        <v>10235</v>
      </c>
      <c r="Y44" s="40">
        <v>10183</v>
      </c>
      <c r="Z44" s="40">
        <v>10095</v>
      </c>
      <c r="AA44" s="40">
        <v>10023</v>
      </c>
      <c r="AB44" s="40">
        <v>9224</v>
      </c>
      <c r="AC44" s="40">
        <v>9034</v>
      </c>
      <c r="AD44" s="40">
        <v>8914</v>
      </c>
      <c r="AE44" s="40">
        <v>8933</v>
      </c>
      <c r="AF44" s="40">
        <v>8997</v>
      </c>
      <c r="AG44" s="40">
        <v>8975</v>
      </c>
      <c r="AH44" s="40">
        <v>8938</v>
      </c>
      <c r="AI44" s="40">
        <v>8979</v>
      </c>
      <c r="AJ44" s="40">
        <v>9038</v>
      </c>
      <c r="AK44" s="40">
        <v>9061</v>
      </c>
      <c r="AL44" s="40">
        <v>9036</v>
      </c>
      <c r="AM44" s="40">
        <v>9079</v>
      </c>
      <c r="AN44" s="40">
        <v>9127</v>
      </c>
      <c r="AO44" s="40">
        <v>9177</v>
      </c>
      <c r="AP44" s="40">
        <v>9272</v>
      </c>
      <c r="AQ44" s="40">
        <v>9286</v>
      </c>
      <c r="AR44" s="40">
        <v>9364</v>
      </c>
      <c r="AS44" s="40">
        <v>9391</v>
      </c>
      <c r="AT44" s="40">
        <v>9486</v>
      </c>
      <c r="AU44" s="40">
        <v>9576</v>
      </c>
      <c r="AV44" s="40">
        <v>9575</v>
      </c>
      <c r="AW44" s="40">
        <v>9381</v>
      </c>
      <c r="AX44" s="40">
        <v>9328</v>
      </c>
      <c r="AY44" s="40">
        <v>9324</v>
      </c>
      <c r="AZ44" s="40">
        <v>9357</v>
      </c>
      <c r="BA44" s="40">
        <v>9293</v>
      </c>
      <c r="BB44" s="40">
        <v>9322</v>
      </c>
      <c r="BC44" s="40">
        <v>9560</v>
      </c>
      <c r="BD44" s="40">
        <v>9600</v>
      </c>
      <c r="BE44" s="40">
        <v>9480</v>
      </c>
      <c r="BF44" s="40">
        <v>9492</v>
      </c>
      <c r="BG44" s="40">
        <v>9465</v>
      </c>
      <c r="BH44" s="40">
        <v>9439</v>
      </c>
      <c r="BI44" s="40">
        <v>9455</v>
      </c>
      <c r="BJ44" s="40">
        <v>9516</v>
      </c>
      <c r="BK44" s="40">
        <v>9553</v>
      </c>
      <c r="BL44" s="40">
        <v>9590</v>
      </c>
      <c r="BM44" s="40">
        <v>9711</v>
      </c>
      <c r="BN44" s="40">
        <v>9959</v>
      </c>
      <c r="BO44" s="40">
        <v>4132</v>
      </c>
      <c r="BP44" s="40">
        <v>4100</v>
      </c>
      <c r="BQ44" s="40">
        <v>4058</v>
      </c>
      <c r="BR44" s="40">
        <v>3960</v>
      </c>
      <c r="BS44" s="40">
        <v>3889</v>
      </c>
      <c r="BT44" s="40">
        <v>3836</v>
      </c>
      <c r="BU44" s="40">
        <v>3820</v>
      </c>
      <c r="BV44" s="46"/>
      <c r="BW44" s="41">
        <f>INDEX($J44:$BV44,0,MATCH(MAX($J$3:$BV$3),$J$3:$BV$3,0))-INDEX($J44:$BV44,0,MATCH(MAX($J$3:$BV$3),$J$3:$BV$3,0)-1)</f>
        <v>-16</v>
      </c>
      <c r="BX44" s="42">
        <f>BW44/INDEX($J44:$BV44,0,MATCH(MAX($J$3:$BV$3),$J$3:$BV$3,0)-1)</f>
        <v>-4.1710114702815434E-3</v>
      </c>
      <c r="BY44" s="41" t="e">
        <f>#REF!-#REF!</f>
        <v>#REF!</v>
      </c>
      <c r="BZ44" s="41">
        <f>INDEX($J44:$BV44,0,MATCH(MAX($J$3:$BV$3),$J$3:$BV$3,0))-J44</f>
        <v>-8234</v>
      </c>
      <c r="CA44" s="43">
        <f t="shared" si="11"/>
        <v>-0.68309274929483987</v>
      </c>
    </row>
    <row r="45" spans="1:79" ht="10.5" customHeight="1" x14ac:dyDescent="0.2">
      <c r="A45" s="34"/>
      <c r="C45" s="8" t="s">
        <v>67</v>
      </c>
      <c r="H45" s="39"/>
      <c r="I45" s="39"/>
      <c r="J45" s="40"/>
      <c r="K45" s="40"/>
      <c r="L45" s="40"/>
      <c r="M45" s="40"/>
      <c r="N45" s="46"/>
      <c r="O45" s="46"/>
      <c r="P45" s="46"/>
      <c r="Q45" s="46"/>
      <c r="R45" s="46"/>
      <c r="S45" s="46"/>
      <c r="T45" s="46"/>
      <c r="U45" s="46"/>
      <c r="V45" s="46"/>
      <c r="W45" s="46"/>
      <c r="X45" s="46"/>
      <c r="Y45" s="46"/>
      <c r="Z45" s="46"/>
      <c r="AA45" s="46"/>
      <c r="AB45" s="46"/>
      <c r="AC45" s="40" t="s">
        <v>18</v>
      </c>
      <c r="AD45" s="40" t="s">
        <v>18</v>
      </c>
      <c r="AE45" s="40" t="s">
        <v>18</v>
      </c>
      <c r="AF45" s="40" t="s">
        <v>18</v>
      </c>
      <c r="AG45" s="40" t="s">
        <v>18</v>
      </c>
      <c r="AH45" s="40"/>
      <c r="AI45" s="40"/>
      <c r="AJ45" s="40"/>
      <c r="AK45" s="40"/>
      <c r="AL45" s="40"/>
      <c r="AM45" s="46"/>
      <c r="AN45" s="40"/>
      <c r="AO45" s="40"/>
      <c r="AP45" s="46"/>
      <c r="AQ45" s="40"/>
      <c r="AR45" s="40"/>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1"/>
      <c r="BX45" s="42"/>
      <c r="BZ45" s="63"/>
      <c r="CA45" s="42"/>
    </row>
    <row r="46" spans="1:79" ht="10.5" customHeight="1" x14ac:dyDescent="0.2">
      <c r="A46" s="34"/>
      <c r="C46" s="38" t="s">
        <v>8</v>
      </c>
      <c r="D46" s="29" t="s">
        <v>9</v>
      </c>
      <c r="E46" s="29" t="s">
        <v>50</v>
      </c>
      <c r="F46" s="29" t="s">
        <v>52</v>
      </c>
      <c r="G46" s="29" t="s">
        <v>33</v>
      </c>
      <c r="H46" s="39" t="s">
        <v>68</v>
      </c>
      <c r="I46" s="39"/>
      <c r="J46" s="40">
        <v>4369</v>
      </c>
      <c r="K46" s="40">
        <v>4374</v>
      </c>
      <c r="L46" s="40">
        <v>4526</v>
      </c>
      <c r="M46" s="40">
        <v>4482</v>
      </c>
      <c r="N46" s="40">
        <v>4252</v>
      </c>
      <c r="O46" s="40">
        <v>4229</v>
      </c>
      <c r="P46" s="40">
        <v>4086</v>
      </c>
      <c r="Q46" s="40">
        <v>3596</v>
      </c>
      <c r="R46" s="40">
        <v>3641</v>
      </c>
      <c r="S46" s="40">
        <v>3616</v>
      </c>
      <c r="T46" s="40">
        <v>3549</v>
      </c>
      <c r="U46" s="40">
        <v>3556</v>
      </c>
      <c r="V46" s="40">
        <v>3665</v>
      </c>
      <c r="W46" s="40">
        <v>3811</v>
      </c>
      <c r="X46" s="40">
        <v>3808</v>
      </c>
      <c r="Y46" s="40">
        <v>3929</v>
      </c>
      <c r="Z46" s="40">
        <v>3948</v>
      </c>
      <c r="AA46" s="40">
        <v>3705</v>
      </c>
      <c r="AB46" s="40">
        <v>3645</v>
      </c>
      <c r="AC46" s="40">
        <v>3618</v>
      </c>
      <c r="AD46" s="40">
        <v>3745</v>
      </c>
      <c r="AE46" s="40">
        <v>3809</v>
      </c>
      <c r="AF46" s="40">
        <v>3805</v>
      </c>
      <c r="AG46" s="40">
        <v>3858</v>
      </c>
      <c r="AH46" s="40">
        <v>3932</v>
      </c>
      <c r="AI46" s="40">
        <v>3967</v>
      </c>
      <c r="AJ46" s="40">
        <v>3911</v>
      </c>
      <c r="AK46" s="40">
        <v>3876</v>
      </c>
      <c r="AL46" s="40">
        <v>3857</v>
      </c>
      <c r="AM46" s="40">
        <v>3855</v>
      </c>
      <c r="AN46" s="40">
        <v>3744</v>
      </c>
      <c r="AO46" s="40">
        <v>3749</v>
      </c>
      <c r="AP46" s="40">
        <v>3698</v>
      </c>
      <c r="AQ46" s="40">
        <v>3674</v>
      </c>
      <c r="AR46" s="40">
        <v>3688</v>
      </c>
      <c r="AS46" s="40">
        <v>3685</v>
      </c>
      <c r="AT46" s="40">
        <v>3697</v>
      </c>
      <c r="AU46" s="40">
        <v>3667</v>
      </c>
      <c r="AV46" s="40">
        <v>3602</v>
      </c>
      <c r="AW46" s="40">
        <v>3597</v>
      </c>
      <c r="AX46" s="40">
        <v>3563</v>
      </c>
      <c r="AY46" s="40">
        <v>3576</v>
      </c>
      <c r="AZ46" s="40">
        <v>3526</v>
      </c>
      <c r="BA46" s="40">
        <v>3468</v>
      </c>
      <c r="BB46" s="40">
        <v>3426</v>
      </c>
      <c r="BC46" s="40">
        <v>3402</v>
      </c>
      <c r="BD46" s="40">
        <v>3351</v>
      </c>
      <c r="BE46" s="40">
        <v>3383</v>
      </c>
      <c r="BF46" s="40">
        <v>3359</v>
      </c>
      <c r="BG46" s="40">
        <v>3309</v>
      </c>
      <c r="BH46" s="40">
        <v>3260</v>
      </c>
      <c r="BI46" s="40">
        <v>3204</v>
      </c>
      <c r="BJ46" s="40">
        <v>3155</v>
      </c>
      <c r="BK46" s="40">
        <v>3178</v>
      </c>
      <c r="BL46" s="40">
        <v>3225</v>
      </c>
      <c r="BM46" s="40">
        <v>3231</v>
      </c>
      <c r="BN46" s="40">
        <v>3192</v>
      </c>
      <c r="BO46" s="40">
        <v>3133</v>
      </c>
      <c r="BP46" s="40">
        <v>3120</v>
      </c>
      <c r="BQ46" s="40">
        <v>3159</v>
      </c>
      <c r="BR46" s="40">
        <v>3176</v>
      </c>
      <c r="BS46" s="40">
        <v>3141</v>
      </c>
      <c r="BT46" s="40">
        <v>3109</v>
      </c>
      <c r="BU46" s="40">
        <v>3166</v>
      </c>
      <c r="BV46" s="46"/>
      <c r="BW46" s="41">
        <f>INDEX($J46:$BV46,0,MATCH(MAX($J$3:$BV$3),$J$3:$BV$3,0))-INDEX($J46:$BV46,0,MATCH(MAX($J$3:$BV$3),$J$3:$BV$3,0)-1)</f>
        <v>57</v>
      </c>
      <c r="BX46" s="42">
        <f>BW46/INDEX($J46:$BV46,0,MATCH(MAX($J$3:$BV$3),$J$3:$BV$3,0)-1)</f>
        <v>1.8333869411386299E-2</v>
      </c>
      <c r="BY46" s="41" t="e">
        <f>#REF!-#REF!</f>
        <v>#REF!</v>
      </c>
      <c r="BZ46" s="41">
        <f>INDEX($J46:$BV46,0,MATCH(MAX($J$3:$BV$3),$J$3:$BV$3,0))-J46</f>
        <v>-1203</v>
      </c>
      <c r="CA46" s="43">
        <f t="shared" ref="CA46:CA47" si="12">IFERROR(BZ46/J46,"n/a")</f>
        <v>-0.27534905012588695</v>
      </c>
    </row>
    <row r="47" spans="1:79" ht="10.5" customHeight="1" x14ac:dyDescent="0.2">
      <c r="A47" s="34"/>
      <c r="C47" s="38" t="s">
        <v>13</v>
      </c>
      <c r="D47" s="29" t="s">
        <v>14</v>
      </c>
      <c r="E47" s="29" t="s">
        <v>50</v>
      </c>
      <c r="F47" s="29" t="s">
        <v>54</v>
      </c>
      <c r="G47" s="29" t="s">
        <v>33</v>
      </c>
      <c r="H47" s="39" t="s">
        <v>69</v>
      </c>
      <c r="I47" s="39"/>
      <c r="J47" s="40">
        <v>106723</v>
      </c>
      <c r="K47" s="40">
        <v>105939</v>
      </c>
      <c r="L47" s="40">
        <v>106404</v>
      </c>
      <c r="M47" s="40">
        <v>104631</v>
      </c>
      <c r="N47" s="40">
        <v>104142</v>
      </c>
      <c r="O47" s="40">
        <v>103400</v>
      </c>
      <c r="P47" s="40">
        <v>102509</v>
      </c>
      <c r="Q47" s="40">
        <v>100082</v>
      </c>
      <c r="R47" s="40">
        <v>101905</v>
      </c>
      <c r="S47" s="40">
        <v>101410</v>
      </c>
      <c r="T47" s="40">
        <v>101186</v>
      </c>
      <c r="U47" s="40">
        <v>100085</v>
      </c>
      <c r="V47" s="40">
        <v>98515</v>
      </c>
      <c r="W47" s="40">
        <v>99716</v>
      </c>
      <c r="X47" s="40">
        <v>100595</v>
      </c>
      <c r="Y47" s="40">
        <v>98821</v>
      </c>
      <c r="Z47" s="40">
        <v>98701</v>
      </c>
      <c r="AA47" s="40">
        <v>98362</v>
      </c>
      <c r="AB47" s="40">
        <v>97571</v>
      </c>
      <c r="AC47" s="40">
        <v>97876</v>
      </c>
      <c r="AD47" s="40">
        <v>98573</v>
      </c>
      <c r="AE47" s="40">
        <v>97719</v>
      </c>
      <c r="AF47" s="40">
        <v>98350</v>
      </c>
      <c r="AG47" s="40">
        <v>99122</v>
      </c>
      <c r="AH47" s="40">
        <v>99239</v>
      </c>
      <c r="AI47" s="40">
        <v>99635</v>
      </c>
      <c r="AJ47" s="40">
        <v>100158</v>
      </c>
      <c r="AK47" s="40">
        <v>98727</v>
      </c>
      <c r="AL47" s="40">
        <v>99111</v>
      </c>
      <c r="AM47" s="40">
        <v>99719</v>
      </c>
      <c r="AN47" s="40">
        <v>98585</v>
      </c>
      <c r="AO47" s="40">
        <v>98810</v>
      </c>
      <c r="AP47" s="40">
        <v>99278</v>
      </c>
      <c r="AQ47" s="40">
        <v>97665</v>
      </c>
      <c r="AR47" s="40">
        <v>98096</v>
      </c>
      <c r="AS47" s="40">
        <v>98689</v>
      </c>
      <c r="AT47" s="40">
        <v>99067</v>
      </c>
      <c r="AU47" s="40">
        <v>99390</v>
      </c>
      <c r="AV47" s="40">
        <v>99579</v>
      </c>
      <c r="AW47" s="40">
        <v>99850</v>
      </c>
      <c r="AX47" s="40">
        <v>99962</v>
      </c>
      <c r="AY47" s="40">
        <v>100167</v>
      </c>
      <c r="AZ47" s="40">
        <v>100466</v>
      </c>
      <c r="BA47" s="40">
        <v>99891</v>
      </c>
      <c r="BB47" s="40">
        <v>100300</v>
      </c>
      <c r="BC47" s="40">
        <v>99216</v>
      </c>
      <c r="BD47" s="40">
        <v>99471</v>
      </c>
      <c r="BE47" s="40">
        <v>99688</v>
      </c>
      <c r="BF47" s="40">
        <v>97281</v>
      </c>
      <c r="BG47" s="40">
        <v>97630</v>
      </c>
      <c r="BH47" s="40">
        <v>98114</v>
      </c>
      <c r="BI47" s="40">
        <v>95184</v>
      </c>
      <c r="BJ47" s="40">
        <v>95707</v>
      </c>
      <c r="BK47" s="40">
        <v>96012</v>
      </c>
      <c r="BL47" s="40">
        <v>92287</v>
      </c>
      <c r="BM47" s="40">
        <v>92602</v>
      </c>
      <c r="BN47" s="40">
        <v>93181</v>
      </c>
      <c r="BO47" s="40">
        <v>91085</v>
      </c>
      <c r="BP47" s="40">
        <v>90620</v>
      </c>
      <c r="BQ47" s="40">
        <v>89190</v>
      </c>
      <c r="BR47" s="40">
        <v>84247</v>
      </c>
      <c r="BS47" s="40">
        <v>83928</v>
      </c>
      <c r="BT47" s="40">
        <v>83625</v>
      </c>
      <c r="BU47" s="40">
        <v>79852</v>
      </c>
      <c r="BV47" s="46"/>
      <c r="BW47" s="41">
        <f>INDEX($J47:$BV47,0,MATCH(MAX($J$3:$BV$3),$J$3:$BV$3,0))-INDEX($J47:$BV47,0,MATCH(MAX($J$3:$BV$3),$J$3:$BV$3,0)-1)</f>
        <v>-3773</v>
      </c>
      <c r="BX47" s="42">
        <f>BW47/INDEX($J47:$BV47,0,MATCH(MAX($J$3:$BV$3),$J$3:$BV$3,0)-1)</f>
        <v>-4.5118086696562032E-2</v>
      </c>
      <c r="BY47" s="41" t="e">
        <f>#REF!-#REF!</f>
        <v>#REF!</v>
      </c>
      <c r="BZ47" s="41">
        <f>INDEX($J47:$BV47,0,MATCH(MAX($J$3:$BV$3),$J$3:$BV$3,0))-J47</f>
        <v>-26871</v>
      </c>
      <c r="CA47" s="43">
        <f t="shared" si="12"/>
        <v>-0.25178265228676106</v>
      </c>
    </row>
    <row r="48" spans="1:79" ht="10.5" customHeight="1" x14ac:dyDescent="0.2">
      <c r="A48" s="34"/>
      <c r="C48" s="8" t="s">
        <v>70</v>
      </c>
      <c r="H48" s="39"/>
      <c r="I48" s="39"/>
      <c r="J48" s="40"/>
      <c r="K48" s="40"/>
      <c r="L48" s="40"/>
      <c r="M48" s="40"/>
      <c r="N48" s="46"/>
      <c r="O48" s="46"/>
      <c r="P48" s="46"/>
      <c r="Q48" s="46"/>
      <c r="R48" s="46"/>
      <c r="S48" s="46"/>
      <c r="T48" s="46"/>
      <c r="U48" s="46"/>
      <c r="V48" s="46"/>
      <c r="W48" s="46"/>
      <c r="X48" s="46"/>
      <c r="Y48" s="46"/>
      <c r="Z48" s="46"/>
      <c r="AA48" s="46"/>
      <c r="AB48" s="46"/>
      <c r="AC48" s="40" t="s">
        <v>18</v>
      </c>
      <c r="AD48" s="40" t="s">
        <v>18</v>
      </c>
      <c r="AE48" s="40" t="s">
        <v>18</v>
      </c>
      <c r="AF48" s="40" t="s">
        <v>18</v>
      </c>
      <c r="AG48" s="40" t="s">
        <v>18</v>
      </c>
      <c r="AH48" s="40"/>
      <c r="AI48" s="40"/>
      <c r="AJ48" s="40"/>
      <c r="AK48" s="40"/>
      <c r="AL48" s="40"/>
      <c r="AM48" s="46"/>
      <c r="AN48" s="40"/>
      <c r="AO48" s="40"/>
      <c r="AP48" s="46"/>
      <c r="AQ48" s="40"/>
      <c r="AR48" s="40"/>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1"/>
      <c r="BX48" s="42"/>
      <c r="BZ48" s="63"/>
      <c r="CA48" s="42"/>
    </row>
    <row r="49" spans="1:79" ht="10.5" customHeight="1" x14ac:dyDescent="0.2">
      <c r="A49" s="34"/>
      <c r="C49" s="38" t="s">
        <v>8</v>
      </c>
      <c r="D49" s="29" t="s">
        <v>9</v>
      </c>
      <c r="E49" s="29" t="s">
        <v>50</v>
      </c>
      <c r="F49" s="29" t="s">
        <v>52</v>
      </c>
      <c r="G49" s="29" t="s">
        <v>38</v>
      </c>
      <c r="H49" s="39" t="s">
        <v>71</v>
      </c>
      <c r="I49" s="39"/>
      <c r="J49" s="40">
        <v>175</v>
      </c>
      <c r="K49" s="40">
        <v>168</v>
      </c>
      <c r="L49" s="40">
        <v>171</v>
      </c>
      <c r="M49" s="40">
        <v>166</v>
      </c>
      <c r="N49" s="40">
        <v>149</v>
      </c>
      <c r="O49" s="40">
        <v>122</v>
      </c>
      <c r="P49" s="40">
        <v>143</v>
      </c>
      <c r="Q49" s="40">
        <v>149</v>
      </c>
      <c r="R49" s="40">
        <v>125</v>
      </c>
      <c r="S49" s="40">
        <v>129</v>
      </c>
      <c r="T49" s="40">
        <v>134</v>
      </c>
      <c r="U49" s="40">
        <v>106</v>
      </c>
      <c r="V49" s="40">
        <v>125</v>
      </c>
      <c r="W49" s="40">
        <v>110</v>
      </c>
      <c r="X49" s="40">
        <v>129</v>
      </c>
      <c r="Y49" s="40">
        <v>126</v>
      </c>
      <c r="Z49" s="40">
        <v>104</v>
      </c>
      <c r="AA49" s="40">
        <v>98</v>
      </c>
      <c r="AB49" s="40">
        <v>124</v>
      </c>
      <c r="AC49" s="40">
        <v>103</v>
      </c>
      <c r="AD49" s="40">
        <v>117</v>
      </c>
      <c r="AE49" s="40">
        <v>116</v>
      </c>
      <c r="AF49" s="40">
        <v>94</v>
      </c>
      <c r="AG49" s="40">
        <v>105</v>
      </c>
      <c r="AH49" s="40">
        <v>98</v>
      </c>
      <c r="AI49" s="40">
        <v>99</v>
      </c>
      <c r="AJ49" s="40">
        <v>102</v>
      </c>
      <c r="AK49" s="40">
        <v>93</v>
      </c>
      <c r="AL49" s="40">
        <v>94</v>
      </c>
      <c r="AM49" s="40">
        <v>91</v>
      </c>
      <c r="AN49" s="40">
        <v>97</v>
      </c>
      <c r="AO49" s="40">
        <v>83</v>
      </c>
      <c r="AP49" s="40">
        <v>93</v>
      </c>
      <c r="AQ49" s="40">
        <v>81</v>
      </c>
      <c r="AR49" s="40">
        <v>131</v>
      </c>
      <c r="AS49" s="40">
        <v>129</v>
      </c>
      <c r="AT49" s="40">
        <v>133</v>
      </c>
      <c r="AU49" s="40">
        <v>132</v>
      </c>
      <c r="AV49" s="40">
        <v>141</v>
      </c>
      <c r="AW49" s="40">
        <v>213</v>
      </c>
      <c r="AX49" s="40">
        <v>207</v>
      </c>
      <c r="AY49" s="40">
        <v>207</v>
      </c>
      <c r="AZ49" s="40">
        <v>202</v>
      </c>
      <c r="BA49" s="40">
        <v>241</v>
      </c>
      <c r="BB49" s="40">
        <v>232</v>
      </c>
      <c r="BC49" s="40">
        <v>251</v>
      </c>
      <c r="BD49" s="40">
        <v>240</v>
      </c>
      <c r="BE49" s="40">
        <v>226</v>
      </c>
      <c r="BF49" s="40">
        <v>218</v>
      </c>
      <c r="BG49" s="40">
        <v>242</v>
      </c>
      <c r="BH49" s="40">
        <v>235</v>
      </c>
      <c r="BI49" s="40">
        <v>259</v>
      </c>
      <c r="BJ49" s="40">
        <v>245</v>
      </c>
      <c r="BK49" s="40">
        <v>244</v>
      </c>
      <c r="BL49" s="40">
        <v>250</v>
      </c>
      <c r="BM49" s="40">
        <v>379</v>
      </c>
      <c r="BN49" s="40">
        <v>386</v>
      </c>
      <c r="BO49" s="40">
        <v>351</v>
      </c>
      <c r="BP49" s="40">
        <v>326</v>
      </c>
      <c r="BQ49" s="40">
        <v>313</v>
      </c>
      <c r="BR49" s="40">
        <v>319</v>
      </c>
      <c r="BS49" s="40">
        <v>320</v>
      </c>
      <c r="BT49" s="40">
        <v>308</v>
      </c>
      <c r="BU49" s="40">
        <v>305</v>
      </c>
      <c r="BV49" s="46"/>
      <c r="BW49" s="41">
        <f>INDEX($J49:$BV49,0,MATCH(MAX($J$3:$BV$3),$J$3:$BV$3,0))-INDEX($J49:$BV49,0,MATCH(MAX($J$3:$BV$3),$J$3:$BV$3,0)-1)</f>
        <v>-3</v>
      </c>
      <c r="BX49" s="42">
        <f>BW49/INDEX($J49:$BV49,0,MATCH(MAX($J$3:$BV$3),$J$3:$BV$3,0)-1)</f>
        <v>-9.74025974025974E-3</v>
      </c>
      <c r="BY49" s="41" t="e">
        <f>#REF!-#REF!</f>
        <v>#REF!</v>
      </c>
      <c r="BZ49" s="41">
        <f>INDEX($J49:$BV49,0,MATCH(MAX($J$3:$BV$3),$J$3:$BV$3,0))-J49</f>
        <v>130</v>
      </c>
      <c r="CA49" s="43">
        <f t="shared" ref="CA49:CA50" si="13">IFERROR(BZ49/J49,"n/a")</f>
        <v>0.74285714285714288</v>
      </c>
    </row>
    <row r="50" spans="1:79" ht="10.5" customHeight="1" x14ac:dyDescent="0.2">
      <c r="A50" s="34"/>
      <c r="C50" s="38" t="s">
        <v>13</v>
      </c>
      <c r="D50" s="29" t="s">
        <v>14</v>
      </c>
      <c r="E50" s="29" t="s">
        <v>50</v>
      </c>
      <c r="F50" s="29" t="s">
        <v>54</v>
      </c>
      <c r="G50" s="29" t="s">
        <v>38</v>
      </c>
      <c r="H50" s="39" t="s">
        <v>72</v>
      </c>
      <c r="I50" s="39"/>
      <c r="J50" s="40">
        <v>1076</v>
      </c>
      <c r="K50" s="40">
        <v>1262</v>
      </c>
      <c r="L50" s="40">
        <v>1253</v>
      </c>
      <c r="M50" s="40">
        <v>1348</v>
      </c>
      <c r="N50" s="40">
        <v>1416</v>
      </c>
      <c r="O50" s="40">
        <v>1400</v>
      </c>
      <c r="P50" s="40">
        <v>1697</v>
      </c>
      <c r="Q50" s="40">
        <v>1717</v>
      </c>
      <c r="R50" s="40">
        <v>1717</v>
      </c>
      <c r="S50" s="40">
        <v>1713</v>
      </c>
      <c r="T50" s="40">
        <v>1818</v>
      </c>
      <c r="U50" s="40">
        <v>1162</v>
      </c>
      <c r="V50" s="40">
        <v>1092</v>
      </c>
      <c r="W50" s="40">
        <v>1065</v>
      </c>
      <c r="X50" s="40">
        <v>1214</v>
      </c>
      <c r="Y50" s="40">
        <v>1094</v>
      </c>
      <c r="Z50" s="40">
        <v>986</v>
      </c>
      <c r="AA50" s="40">
        <v>1029</v>
      </c>
      <c r="AB50" s="40">
        <v>1101</v>
      </c>
      <c r="AC50" s="40">
        <v>959</v>
      </c>
      <c r="AD50" s="40">
        <v>1083</v>
      </c>
      <c r="AE50" s="40">
        <v>1152</v>
      </c>
      <c r="AF50" s="40">
        <v>1119</v>
      </c>
      <c r="AG50" s="40">
        <v>1231</v>
      </c>
      <c r="AH50" s="40">
        <v>1257</v>
      </c>
      <c r="AI50" s="40">
        <v>1287</v>
      </c>
      <c r="AJ50" s="40">
        <v>1148</v>
      </c>
      <c r="AK50" s="40">
        <v>910</v>
      </c>
      <c r="AL50" s="40">
        <v>978</v>
      </c>
      <c r="AM50" s="40">
        <v>1072</v>
      </c>
      <c r="AN50" s="40">
        <v>1070</v>
      </c>
      <c r="AO50" s="40">
        <v>911</v>
      </c>
      <c r="AP50" s="40">
        <v>1030</v>
      </c>
      <c r="AQ50" s="40">
        <v>974</v>
      </c>
      <c r="AR50" s="40">
        <v>1043</v>
      </c>
      <c r="AS50" s="40">
        <v>1054</v>
      </c>
      <c r="AT50" s="40">
        <v>998</v>
      </c>
      <c r="AU50" s="40">
        <v>1011</v>
      </c>
      <c r="AV50" s="40">
        <v>957</v>
      </c>
      <c r="AW50" s="40">
        <v>1131</v>
      </c>
      <c r="AX50" s="40">
        <v>1186</v>
      </c>
      <c r="AY50" s="40">
        <v>1169</v>
      </c>
      <c r="AZ50" s="40">
        <v>1062</v>
      </c>
      <c r="BA50" s="40">
        <v>1156</v>
      </c>
      <c r="BB50" s="40">
        <v>1233</v>
      </c>
      <c r="BC50" s="40">
        <v>1233</v>
      </c>
      <c r="BD50" s="40">
        <v>1229</v>
      </c>
      <c r="BE50" s="40">
        <v>1071</v>
      </c>
      <c r="BF50" s="40">
        <v>1162</v>
      </c>
      <c r="BG50" s="40">
        <v>1270</v>
      </c>
      <c r="BH50" s="40">
        <v>1337</v>
      </c>
      <c r="BI50" s="40">
        <v>1410</v>
      </c>
      <c r="BJ50" s="40">
        <v>1433</v>
      </c>
      <c r="BK50" s="40">
        <v>1373</v>
      </c>
      <c r="BL50" s="40">
        <v>1451</v>
      </c>
      <c r="BM50" s="40">
        <v>1890</v>
      </c>
      <c r="BN50" s="40">
        <v>2149</v>
      </c>
      <c r="BO50" s="40">
        <v>1805</v>
      </c>
      <c r="BP50" s="40">
        <v>1708</v>
      </c>
      <c r="BQ50" s="40">
        <v>1752</v>
      </c>
      <c r="BR50" s="40">
        <v>1765</v>
      </c>
      <c r="BS50" s="40">
        <v>1580</v>
      </c>
      <c r="BT50" s="40">
        <v>1599</v>
      </c>
      <c r="BU50" s="40">
        <v>1552</v>
      </c>
      <c r="BV50" s="46"/>
      <c r="BW50" s="41">
        <f>INDEX($J50:$BV50,0,MATCH(MAX($J$3:$BV$3),$J$3:$BV$3,0))-INDEX($J50:$BV50,0,MATCH(MAX($J$3:$BV$3),$J$3:$BV$3,0)-1)</f>
        <v>-47</v>
      </c>
      <c r="BX50" s="42">
        <f>BW50/INDEX($J50:$BV50,0,MATCH(MAX($J$3:$BV$3),$J$3:$BV$3,0)-1)</f>
        <v>-2.9393370856785492E-2</v>
      </c>
      <c r="BY50" s="41" t="e">
        <f>#REF!-#REF!</f>
        <v>#REF!</v>
      </c>
      <c r="BZ50" s="41">
        <f>INDEX($J50:$BV50,0,MATCH(MAX($J$3:$BV$3),$J$3:$BV$3,0))-J50</f>
        <v>476</v>
      </c>
      <c r="CA50" s="43">
        <f t="shared" si="13"/>
        <v>0.44237918215613381</v>
      </c>
    </row>
    <row r="51" spans="1:79" ht="10.5" customHeight="1" x14ac:dyDescent="0.2">
      <c r="A51" s="34"/>
      <c r="C51" s="8" t="s">
        <v>73</v>
      </c>
      <c r="H51" s="39"/>
      <c r="I51" s="39"/>
      <c r="J51" s="40"/>
      <c r="K51" s="40"/>
      <c r="L51" s="40"/>
      <c r="M51" s="40"/>
      <c r="N51" s="46"/>
      <c r="O51" s="46"/>
      <c r="P51" s="46"/>
      <c r="Q51" s="46"/>
      <c r="R51" s="46"/>
      <c r="S51" s="46"/>
      <c r="T51" s="46"/>
      <c r="U51" s="46"/>
      <c r="V51" s="46"/>
      <c r="W51" s="46"/>
      <c r="X51" s="46"/>
      <c r="Y51" s="46"/>
      <c r="Z51" s="46"/>
      <c r="AA51" s="46"/>
      <c r="AB51" s="46"/>
      <c r="AC51" s="40" t="s">
        <v>18</v>
      </c>
      <c r="AD51" s="40" t="s">
        <v>18</v>
      </c>
      <c r="AE51" s="40" t="s">
        <v>18</v>
      </c>
      <c r="AF51" s="40" t="s">
        <v>18</v>
      </c>
      <c r="AG51" s="40" t="s">
        <v>18</v>
      </c>
      <c r="AH51" s="40"/>
      <c r="AI51" s="40"/>
      <c r="AJ51" s="46"/>
      <c r="AK51" s="40"/>
      <c r="AL51" s="40"/>
      <c r="AM51" s="46"/>
      <c r="AN51" s="40"/>
      <c r="AO51" s="40"/>
      <c r="AP51" s="46"/>
      <c r="AQ51" s="40"/>
      <c r="AR51" s="40"/>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1"/>
      <c r="BX51" s="42"/>
      <c r="BZ51" s="63"/>
      <c r="CA51" s="42"/>
    </row>
    <row r="52" spans="1:79" ht="10.5" customHeight="1" x14ac:dyDescent="0.2">
      <c r="A52" s="34"/>
      <c r="C52" s="38" t="s">
        <v>8</v>
      </c>
      <c r="D52" s="29" t="s">
        <v>9</v>
      </c>
      <c r="E52" s="29" t="s">
        <v>50</v>
      </c>
      <c r="F52" s="29" t="s">
        <v>52</v>
      </c>
      <c r="G52" s="29" t="s">
        <v>45</v>
      </c>
      <c r="H52" s="39" t="s">
        <v>74</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c r="AM52" s="46"/>
      <c r="AN52" s="40">
        <v>0</v>
      </c>
      <c r="AO52" s="40">
        <v>0</v>
      </c>
      <c r="AP52" s="46"/>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6"/>
      <c r="BW52" s="41"/>
      <c r="BX52" s="42"/>
      <c r="BY52" s="41" t="e">
        <f>#REF!-#REF!</f>
        <v>#REF!</v>
      </c>
      <c r="BZ52" s="41">
        <f>INDEX($J52:$BV52,0,MATCH(MAX($J$3:$BV$3),$J$3:$BV$3,0))-J52</f>
        <v>0</v>
      </c>
      <c r="CA52" s="43" t="str">
        <f t="shared" ref="CA52:CA53" si="14">IFERROR(BZ52/J52,"n/a")</f>
        <v>n/a</v>
      </c>
    </row>
    <row r="53" spans="1:79" ht="10.5" customHeight="1" thickBot="1" x14ac:dyDescent="0.25">
      <c r="A53" s="34"/>
      <c r="C53" s="38" t="s">
        <v>13</v>
      </c>
      <c r="D53" s="29" t="s">
        <v>14</v>
      </c>
      <c r="E53" s="29" t="s">
        <v>50</v>
      </c>
      <c r="F53" s="29" t="s">
        <v>54</v>
      </c>
      <c r="G53" s="29" t="s">
        <v>45</v>
      </c>
      <c r="H53" s="39" t="s">
        <v>75</v>
      </c>
      <c r="I53" s="39"/>
      <c r="J53" s="51">
        <v>94</v>
      </c>
      <c r="K53" s="51">
        <v>91</v>
      </c>
      <c r="L53" s="51">
        <v>93</v>
      </c>
      <c r="M53" s="51">
        <v>101</v>
      </c>
      <c r="N53" s="51">
        <v>99</v>
      </c>
      <c r="O53" s="51">
        <v>90</v>
      </c>
      <c r="P53" s="51">
        <v>90</v>
      </c>
      <c r="Q53" s="51">
        <v>93</v>
      </c>
      <c r="R53" s="51">
        <v>103</v>
      </c>
      <c r="S53" s="51">
        <v>103</v>
      </c>
      <c r="T53" s="51">
        <v>93</v>
      </c>
      <c r="U53" s="51">
        <v>93</v>
      </c>
      <c r="V53" s="51">
        <v>91</v>
      </c>
      <c r="W53" s="51">
        <v>91</v>
      </c>
      <c r="X53" s="51">
        <v>99</v>
      </c>
      <c r="Y53" s="51">
        <v>101</v>
      </c>
      <c r="Z53" s="51">
        <v>104</v>
      </c>
      <c r="AA53" s="51">
        <v>87</v>
      </c>
      <c r="AB53" s="51">
        <v>95</v>
      </c>
      <c r="AC53" s="51">
        <v>98</v>
      </c>
      <c r="AD53" s="51">
        <v>101</v>
      </c>
      <c r="AE53" s="51">
        <v>110</v>
      </c>
      <c r="AF53" s="51">
        <v>108</v>
      </c>
      <c r="AG53" s="51">
        <v>110</v>
      </c>
      <c r="AH53" s="51">
        <v>119</v>
      </c>
      <c r="AI53" s="51">
        <v>123</v>
      </c>
      <c r="AJ53" s="51">
        <v>125</v>
      </c>
      <c r="AK53" s="51">
        <v>130</v>
      </c>
      <c r="AL53" s="51">
        <v>126</v>
      </c>
      <c r="AM53" s="51">
        <v>133</v>
      </c>
      <c r="AN53" s="51">
        <v>142</v>
      </c>
      <c r="AO53" s="51">
        <v>139</v>
      </c>
      <c r="AP53" s="51">
        <v>134</v>
      </c>
      <c r="AQ53" s="51">
        <v>139</v>
      </c>
      <c r="AR53" s="51">
        <v>127</v>
      </c>
      <c r="AS53" s="51">
        <v>127</v>
      </c>
      <c r="AT53" s="51">
        <v>134</v>
      </c>
      <c r="AU53" s="51">
        <v>140</v>
      </c>
      <c r="AV53" s="51">
        <v>143</v>
      </c>
      <c r="AW53" s="51">
        <v>146</v>
      </c>
      <c r="AX53" s="51">
        <v>138</v>
      </c>
      <c r="AY53" s="51">
        <v>147</v>
      </c>
      <c r="AZ53" s="51">
        <v>156</v>
      </c>
      <c r="BA53" s="51">
        <v>170</v>
      </c>
      <c r="BB53" s="51">
        <v>178</v>
      </c>
      <c r="BC53" s="51">
        <v>184</v>
      </c>
      <c r="BD53" s="51">
        <v>170</v>
      </c>
      <c r="BE53" s="51">
        <v>184</v>
      </c>
      <c r="BF53" s="51">
        <v>183</v>
      </c>
      <c r="BG53" s="51">
        <v>185</v>
      </c>
      <c r="BH53" s="51">
        <v>196</v>
      </c>
      <c r="BI53" s="51">
        <v>203</v>
      </c>
      <c r="BJ53" s="51">
        <v>202</v>
      </c>
      <c r="BK53" s="51">
        <v>204</v>
      </c>
      <c r="BL53" s="51">
        <v>287</v>
      </c>
      <c r="BM53" s="51">
        <v>294</v>
      </c>
      <c r="BN53" s="51">
        <v>301</v>
      </c>
      <c r="BO53" s="51">
        <v>410</v>
      </c>
      <c r="BP53" s="51">
        <v>391</v>
      </c>
      <c r="BQ53" s="51">
        <v>402</v>
      </c>
      <c r="BR53" s="51">
        <v>406</v>
      </c>
      <c r="BS53" s="51">
        <v>407</v>
      </c>
      <c r="BT53" s="51">
        <v>410</v>
      </c>
      <c r="BU53" s="51">
        <v>467</v>
      </c>
      <c r="BV53" s="46"/>
      <c r="BW53" s="52">
        <f>INDEX($J53:$BV53,0,MATCH(MAX($J$3:$BV$3),$J$3:$BV$3,0))-INDEX($J53:$BV53,0,MATCH(MAX($J$3:$BV$3),$J$3:$BV$3,0)-1)</f>
        <v>57</v>
      </c>
      <c r="BX53" s="53">
        <f>BW53/INDEX($J53:$BV53,0,MATCH(MAX($J$3:$BV$3),$J$3:$BV$3,0)-1)</f>
        <v>0.13902439024390245</v>
      </c>
      <c r="BY53" s="41" t="e">
        <f>#REF!-#REF!</f>
        <v>#REF!</v>
      </c>
      <c r="BZ53" s="52">
        <f>INDEX($J53:$BV53,0,MATCH(MAX($J$3:$BV$3),$J$3:$BV$3,0))-J53</f>
        <v>373</v>
      </c>
      <c r="CA53" s="54">
        <f t="shared" si="14"/>
        <v>3.9680851063829787</v>
      </c>
    </row>
    <row r="54" spans="1:79" s="35" customFormat="1" ht="10.5" customHeight="1" x14ac:dyDescent="0.2">
      <c r="A54" s="28"/>
      <c r="B54" s="55" t="s">
        <v>76</v>
      </c>
      <c r="D54" s="56"/>
      <c r="E54" s="56"/>
      <c r="F54" s="56"/>
      <c r="G54" s="56"/>
      <c r="H54" s="57"/>
      <c r="I54" s="57"/>
      <c r="J54" s="58">
        <f t="shared" ref="J54:BU54" si="15">SUM(J39:J41,J43:J44,J46:J47,J49:J50,J52:J53,J36:J37,J33:J34)</f>
        <v>235086</v>
      </c>
      <c r="K54" s="58">
        <f t="shared" si="15"/>
        <v>234068</v>
      </c>
      <c r="L54" s="58">
        <f t="shared" si="15"/>
        <v>235417</v>
      </c>
      <c r="M54" s="58">
        <f t="shared" si="15"/>
        <v>233349</v>
      </c>
      <c r="N54" s="58">
        <f t="shared" si="15"/>
        <v>233256</v>
      </c>
      <c r="O54" s="58">
        <f t="shared" si="15"/>
        <v>231451</v>
      </c>
      <c r="P54" s="58">
        <f t="shared" si="15"/>
        <v>229520</v>
      </c>
      <c r="Q54" s="58">
        <f t="shared" si="15"/>
        <v>223420</v>
      </c>
      <c r="R54" s="58">
        <f t="shared" si="15"/>
        <v>225216</v>
      </c>
      <c r="S54" s="58">
        <f t="shared" si="15"/>
        <v>223922</v>
      </c>
      <c r="T54" s="58">
        <f t="shared" si="15"/>
        <v>223623</v>
      </c>
      <c r="U54" s="58">
        <f t="shared" si="15"/>
        <v>222494</v>
      </c>
      <c r="V54" s="58">
        <f t="shared" si="15"/>
        <v>220841</v>
      </c>
      <c r="W54" s="58">
        <f t="shared" si="15"/>
        <v>222231</v>
      </c>
      <c r="X54" s="58">
        <f t="shared" si="15"/>
        <v>224235</v>
      </c>
      <c r="Y54" s="58">
        <f t="shared" si="15"/>
        <v>222239</v>
      </c>
      <c r="Z54" s="58">
        <f t="shared" si="15"/>
        <v>221786</v>
      </c>
      <c r="AA54" s="58">
        <f t="shared" si="15"/>
        <v>220898</v>
      </c>
      <c r="AB54" s="58">
        <f t="shared" si="15"/>
        <v>220270</v>
      </c>
      <c r="AC54" s="58">
        <f t="shared" si="15"/>
        <v>220265</v>
      </c>
      <c r="AD54" s="58">
        <f t="shared" si="15"/>
        <v>221091</v>
      </c>
      <c r="AE54" s="58">
        <f t="shared" si="15"/>
        <v>221216</v>
      </c>
      <c r="AF54" s="58">
        <f t="shared" si="15"/>
        <v>222488</v>
      </c>
      <c r="AG54" s="58">
        <f t="shared" si="15"/>
        <v>223302</v>
      </c>
      <c r="AH54" s="58">
        <f t="shared" si="15"/>
        <v>223420</v>
      </c>
      <c r="AI54" s="58">
        <f t="shared" si="15"/>
        <v>224249</v>
      </c>
      <c r="AJ54" s="58">
        <f t="shared" si="15"/>
        <v>225000</v>
      </c>
      <c r="AK54" s="58">
        <f t="shared" si="15"/>
        <v>223285</v>
      </c>
      <c r="AL54" s="58">
        <f t="shared" si="15"/>
        <v>223612</v>
      </c>
      <c r="AM54" s="58">
        <f t="shared" si="15"/>
        <v>224376</v>
      </c>
      <c r="AN54" s="58">
        <f t="shared" si="15"/>
        <v>222191</v>
      </c>
      <c r="AO54" s="58">
        <f t="shared" si="15"/>
        <v>222195</v>
      </c>
      <c r="AP54" s="58">
        <f t="shared" si="15"/>
        <v>222885</v>
      </c>
      <c r="AQ54" s="58">
        <f t="shared" si="15"/>
        <v>221043</v>
      </c>
      <c r="AR54" s="58">
        <f t="shared" si="15"/>
        <v>221387</v>
      </c>
      <c r="AS54" s="58">
        <f t="shared" si="15"/>
        <v>221874</v>
      </c>
      <c r="AT54" s="58">
        <f t="shared" si="15"/>
        <v>222366</v>
      </c>
      <c r="AU54" s="58">
        <f t="shared" si="15"/>
        <v>222759</v>
      </c>
      <c r="AV54" s="58">
        <f t="shared" si="15"/>
        <v>222819</v>
      </c>
      <c r="AW54" s="58">
        <f t="shared" si="15"/>
        <v>222920</v>
      </c>
      <c r="AX54" s="58">
        <f t="shared" si="15"/>
        <v>222850</v>
      </c>
      <c r="AY54" s="58">
        <f t="shared" si="15"/>
        <v>223117</v>
      </c>
      <c r="AZ54" s="58">
        <f t="shared" si="15"/>
        <v>223655</v>
      </c>
      <c r="BA54" s="58">
        <f t="shared" si="15"/>
        <v>222596</v>
      </c>
      <c r="BB54" s="58">
        <f t="shared" si="15"/>
        <v>222798</v>
      </c>
      <c r="BC54" s="58">
        <f t="shared" si="15"/>
        <v>221795</v>
      </c>
      <c r="BD54" s="58">
        <f t="shared" si="15"/>
        <v>222118</v>
      </c>
      <c r="BE54" s="58">
        <f t="shared" si="15"/>
        <v>221976</v>
      </c>
      <c r="BF54" s="58">
        <f t="shared" si="15"/>
        <v>219484</v>
      </c>
      <c r="BG54" s="58">
        <f t="shared" si="15"/>
        <v>219721</v>
      </c>
      <c r="BH54" s="58">
        <f t="shared" si="15"/>
        <v>219816</v>
      </c>
      <c r="BI54" s="58">
        <f t="shared" si="15"/>
        <v>216813</v>
      </c>
      <c r="BJ54" s="58">
        <f t="shared" si="15"/>
        <v>217302</v>
      </c>
      <c r="BK54" s="58">
        <f t="shared" si="15"/>
        <v>217793</v>
      </c>
      <c r="BL54" s="58">
        <f t="shared" si="15"/>
        <v>214482</v>
      </c>
      <c r="BM54" s="58">
        <f t="shared" si="15"/>
        <v>214903</v>
      </c>
      <c r="BN54" s="58">
        <f t="shared" si="15"/>
        <v>216221</v>
      </c>
      <c r="BO54" s="58">
        <f t="shared" si="15"/>
        <v>212420</v>
      </c>
      <c r="BP54" s="58">
        <f t="shared" si="15"/>
        <v>211211</v>
      </c>
      <c r="BQ54" s="58">
        <f t="shared" si="15"/>
        <v>208977</v>
      </c>
      <c r="BR54" s="58">
        <f t="shared" si="15"/>
        <v>203347</v>
      </c>
      <c r="BS54" s="58">
        <f t="shared" si="15"/>
        <v>202129</v>
      </c>
      <c r="BT54" s="58">
        <f t="shared" si="15"/>
        <v>200959</v>
      </c>
      <c r="BU54" s="58">
        <f t="shared" si="15"/>
        <v>197208</v>
      </c>
      <c r="BV54" s="59"/>
      <c r="BW54" s="60">
        <f>INDEX($J54:$BV54,0,MATCH(MAX($J$3:$BV$3),$J$3:$BV$3,0))-INDEX($J54:$BV54,0,MATCH(MAX($J$3:$BV$3),$J$3:$BV$3,0)-1)</f>
        <v>-3751</v>
      </c>
      <c r="BX54" s="61">
        <f>BW54/INDEX($J54:$BV54,0,MATCH(MAX($J$3:$BV$3),$J$3:$BV$3,0)-1)</f>
        <v>-1.8665498932618096E-2</v>
      </c>
      <c r="BY54" s="60" t="e">
        <f>#REF!-#REF!</f>
        <v>#REF!</v>
      </c>
      <c r="BZ54" s="62">
        <f>INDEX($J54:$BV54,0,MATCH(MAX($J$3:$BV$3),$J$3:$BV$3,0))-J54</f>
        <v>-37878</v>
      </c>
      <c r="CA54" s="61">
        <f>BZ54/J54</f>
        <v>-0.16112401419055156</v>
      </c>
    </row>
    <row r="55" spans="1:79" ht="10.5" customHeight="1" x14ac:dyDescent="0.2">
      <c r="A55" s="34"/>
      <c r="H55" s="39"/>
      <c r="I55" s="39"/>
      <c r="J55" s="58"/>
      <c r="K55" s="58"/>
      <c r="L55" s="58"/>
      <c r="M55" s="58"/>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41"/>
      <c r="BX55" s="42"/>
      <c r="BZ55" s="63"/>
      <c r="CA55" s="42"/>
    </row>
    <row r="56" spans="1:79" ht="10.5" customHeight="1" x14ac:dyDescent="0.2">
      <c r="A56" s="28"/>
      <c r="B56" s="35" t="s">
        <v>77</v>
      </c>
      <c r="C56" s="35"/>
      <c r="D56" s="56"/>
      <c r="E56" s="56"/>
      <c r="F56" s="56"/>
      <c r="G56" s="56"/>
      <c r="H56" s="39"/>
      <c r="I56" s="39"/>
      <c r="J56" s="40"/>
      <c r="K56" s="40"/>
      <c r="L56" s="40"/>
      <c r="M56" s="40"/>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1"/>
      <c r="BX56" s="42"/>
      <c r="BZ56" s="63"/>
      <c r="CA56" s="42"/>
    </row>
    <row r="57" spans="1:79" ht="10.5" customHeight="1" x14ac:dyDescent="0.2">
      <c r="A57" s="28"/>
      <c r="B57" s="35"/>
      <c r="C57" s="29" t="s">
        <v>78</v>
      </c>
      <c r="D57" s="29" t="s">
        <v>14</v>
      </c>
      <c r="E57" s="29" t="s">
        <v>77</v>
      </c>
      <c r="F57" s="29" t="s">
        <v>77</v>
      </c>
      <c r="G57" s="29" t="s">
        <v>79</v>
      </c>
      <c r="H57" s="39" t="s">
        <v>80</v>
      </c>
      <c r="I57" s="39"/>
      <c r="J57" s="40">
        <v>8511</v>
      </c>
      <c r="K57" s="40">
        <v>8535</v>
      </c>
      <c r="L57" s="40">
        <v>8519</v>
      </c>
      <c r="M57" s="40">
        <v>8610</v>
      </c>
      <c r="N57" s="40">
        <v>8385</v>
      </c>
      <c r="O57" s="40">
        <v>8419</v>
      </c>
      <c r="P57" s="40">
        <v>8536</v>
      </c>
      <c r="Q57" s="40">
        <v>8535</v>
      </c>
      <c r="R57" s="40">
        <v>8474</v>
      </c>
      <c r="S57" s="40">
        <v>8510</v>
      </c>
      <c r="T57" s="40">
        <v>8601</v>
      </c>
      <c r="U57" s="40">
        <v>8669</v>
      </c>
      <c r="V57" s="40">
        <v>8618</v>
      </c>
      <c r="W57" s="40">
        <v>8527</v>
      </c>
      <c r="X57" s="40">
        <v>8602</v>
      </c>
      <c r="Y57" s="40">
        <v>8645</v>
      </c>
      <c r="Z57" s="40">
        <v>8645</v>
      </c>
      <c r="AA57" s="40">
        <v>8644</v>
      </c>
      <c r="AB57" s="40">
        <v>8704</v>
      </c>
      <c r="AC57" s="40">
        <v>8697</v>
      </c>
      <c r="AD57" s="40">
        <v>8724</v>
      </c>
      <c r="AE57" s="40">
        <v>9041</v>
      </c>
      <c r="AF57" s="40">
        <v>9093</v>
      </c>
      <c r="AG57" s="40">
        <v>9114</v>
      </c>
      <c r="AH57" s="40">
        <v>9158</v>
      </c>
      <c r="AI57" s="40">
        <v>9186</v>
      </c>
      <c r="AJ57" s="40">
        <v>9206</v>
      </c>
      <c r="AK57" s="40">
        <v>9232</v>
      </c>
      <c r="AL57" s="40">
        <v>9252</v>
      </c>
      <c r="AM57" s="40">
        <v>9303</v>
      </c>
      <c r="AN57" s="40">
        <v>9306</v>
      </c>
      <c r="AO57" s="40">
        <v>9314</v>
      </c>
      <c r="AP57" s="40">
        <v>8110</v>
      </c>
      <c r="AQ57" s="40">
        <v>8142</v>
      </c>
      <c r="AR57" s="40">
        <v>8174</v>
      </c>
      <c r="AS57" s="40">
        <v>8156</v>
      </c>
      <c r="AT57" s="40">
        <v>8158</v>
      </c>
      <c r="AU57" s="40">
        <v>8236</v>
      </c>
      <c r="AV57" s="40">
        <v>8265</v>
      </c>
      <c r="AW57" s="40">
        <v>8297</v>
      </c>
      <c r="AX57" s="40">
        <v>8300</v>
      </c>
      <c r="AY57" s="40">
        <v>8350</v>
      </c>
      <c r="AZ57" s="40">
        <v>8383</v>
      </c>
      <c r="BA57" s="40">
        <v>8434</v>
      </c>
      <c r="BB57" s="40">
        <v>8487</v>
      </c>
      <c r="BC57" s="40">
        <v>8483</v>
      </c>
      <c r="BD57" s="40">
        <v>8583</v>
      </c>
      <c r="BE57" s="40">
        <v>8711</v>
      </c>
      <c r="BF57" s="40">
        <v>8802</v>
      </c>
      <c r="BG57" s="40">
        <v>8862</v>
      </c>
      <c r="BH57" s="40">
        <v>8641</v>
      </c>
      <c r="BI57" s="40">
        <v>8667</v>
      </c>
      <c r="BJ57" s="40">
        <v>8659</v>
      </c>
      <c r="BK57" s="40">
        <v>8693</v>
      </c>
      <c r="BL57" s="40">
        <v>8784</v>
      </c>
      <c r="BM57" s="40">
        <v>8786</v>
      </c>
      <c r="BN57" s="40">
        <v>8829</v>
      </c>
      <c r="BO57" s="40">
        <v>8778</v>
      </c>
      <c r="BP57" s="40">
        <v>8776</v>
      </c>
      <c r="BQ57" s="40">
        <v>8789</v>
      </c>
      <c r="BR57" s="40">
        <v>8876</v>
      </c>
      <c r="BS57" s="40">
        <v>8377</v>
      </c>
      <c r="BT57" s="40">
        <v>6085</v>
      </c>
      <c r="BU57" s="40">
        <v>6867</v>
      </c>
      <c r="BV57" s="46"/>
      <c r="BW57" s="41">
        <f t="shared" ref="BW57:BW63" si="16">INDEX($J57:$BV57,0,MATCH(MAX($J$3:$BV$3),$J$3:$BV$3,0))-INDEX($J57:$BV57,0,MATCH(MAX($J$3:$BV$3),$J$3:$BV$3,0)-1)</f>
        <v>782</v>
      </c>
      <c r="BX57" s="42">
        <f t="shared" ref="BX57:BX63" si="17">BW57/INDEX($J57:$BV57,0,MATCH(MAX($J$3:$BV$3),$J$3:$BV$3,0)-1)</f>
        <v>0.1285127362366475</v>
      </c>
      <c r="BY57" s="41" t="e">
        <f>#REF!-#REF!</f>
        <v>#REF!</v>
      </c>
      <c r="BZ57" s="41">
        <f>INDEX($J57:$BV57,0,MATCH(MAX($J$3:$BV$3),$J$3:$BV$3,0))-J57</f>
        <v>-1644</v>
      </c>
      <c r="CA57" s="43">
        <f t="shared" ref="CA57:CA63" si="18">IFERROR(BZ57/J57,"n/a")</f>
        <v>-0.19316179062389849</v>
      </c>
    </row>
    <row r="58" spans="1:79" ht="10.5" customHeight="1" x14ac:dyDescent="0.2">
      <c r="A58" s="28"/>
      <c r="B58" s="35"/>
      <c r="C58" s="29" t="s">
        <v>81</v>
      </c>
      <c r="D58" s="29" t="s">
        <v>14</v>
      </c>
      <c r="E58" s="29" t="s">
        <v>77</v>
      </c>
      <c r="F58" s="29" t="s">
        <v>77</v>
      </c>
      <c r="G58" s="29" t="s">
        <v>81</v>
      </c>
      <c r="H58" s="39" t="s">
        <v>82</v>
      </c>
      <c r="I58" s="39"/>
      <c r="J58" s="40">
        <v>4627</v>
      </c>
      <c r="K58" s="40">
        <v>4641</v>
      </c>
      <c r="L58" s="40">
        <v>4686</v>
      </c>
      <c r="M58" s="40">
        <v>4698</v>
      </c>
      <c r="N58" s="40">
        <v>4688</v>
      </c>
      <c r="O58" s="40">
        <v>4714</v>
      </c>
      <c r="P58" s="40">
        <v>4717</v>
      </c>
      <c r="Q58" s="40">
        <v>4741</v>
      </c>
      <c r="R58" s="40">
        <v>4752</v>
      </c>
      <c r="S58" s="40">
        <v>4785</v>
      </c>
      <c r="T58" s="40">
        <v>4819</v>
      </c>
      <c r="U58" s="40">
        <v>4855</v>
      </c>
      <c r="V58" s="40">
        <v>4878</v>
      </c>
      <c r="W58" s="40">
        <v>4876</v>
      </c>
      <c r="X58" s="40">
        <v>4907</v>
      </c>
      <c r="Y58" s="40">
        <v>4915</v>
      </c>
      <c r="Z58" s="40">
        <v>4901</v>
      </c>
      <c r="AA58" s="40">
        <v>4900</v>
      </c>
      <c r="AB58" s="40">
        <v>4893</v>
      </c>
      <c r="AC58" s="40">
        <v>4879</v>
      </c>
      <c r="AD58" s="40">
        <v>4903</v>
      </c>
      <c r="AE58" s="40">
        <v>4818</v>
      </c>
      <c r="AF58" s="40">
        <v>4723</v>
      </c>
      <c r="AG58" s="40">
        <v>4696</v>
      </c>
      <c r="AH58" s="40">
        <v>4673</v>
      </c>
      <c r="AI58" s="40">
        <v>4669</v>
      </c>
      <c r="AJ58" s="40">
        <v>4690</v>
      </c>
      <c r="AK58" s="40">
        <v>4720</v>
      </c>
      <c r="AL58" s="40">
        <v>4715</v>
      </c>
      <c r="AM58" s="40">
        <v>4728</v>
      </c>
      <c r="AN58" s="40">
        <v>4710</v>
      </c>
      <c r="AO58" s="40">
        <v>4686</v>
      </c>
      <c r="AP58" s="40">
        <v>4674</v>
      </c>
      <c r="AQ58" s="40">
        <v>4697</v>
      </c>
      <c r="AR58" s="40">
        <v>4741</v>
      </c>
      <c r="AS58" s="40">
        <v>4771</v>
      </c>
      <c r="AT58" s="40">
        <v>4798</v>
      </c>
      <c r="AU58" s="40">
        <v>4836</v>
      </c>
      <c r="AV58" s="40">
        <v>4836</v>
      </c>
      <c r="AW58" s="40">
        <v>4887</v>
      </c>
      <c r="AX58" s="40">
        <v>4888</v>
      </c>
      <c r="AY58" s="40">
        <v>4896</v>
      </c>
      <c r="AZ58" s="40">
        <v>4891</v>
      </c>
      <c r="BA58" s="40">
        <v>4894</v>
      </c>
      <c r="BB58" s="40">
        <v>4909</v>
      </c>
      <c r="BC58" s="40">
        <v>4935</v>
      </c>
      <c r="BD58" s="40">
        <v>4956</v>
      </c>
      <c r="BE58" s="40">
        <v>4978</v>
      </c>
      <c r="BF58" s="40">
        <v>5021</v>
      </c>
      <c r="BG58" s="40">
        <v>5035</v>
      </c>
      <c r="BH58" s="40">
        <v>5106</v>
      </c>
      <c r="BI58" s="40">
        <v>5164</v>
      </c>
      <c r="BJ58" s="40">
        <v>5182</v>
      </c>
      <c r="BK58" s="40">
        <v>5194</v>
      </c>
      <c r="BL58" s="40">
        <v>5196</v>
      </c>
      <c r="BM58" s="40">
        <v>5233</v>
      </c>
      <c r="BN58" s="40">
        <v>5238</v>
      </c>
      <c r="BO58" s="40">
        <v>5278</v>
      </c>
      <c r="BP58" s="40">
        <v>5295</v>
      </c>
      <c r="BQ58" s="40">
        <v>5306</v>
      </c>
      <c r="BR58" s="40">
        <v>5319</v>
      </c>
      <c r="BS58" s="40">
        <v>5321</v>
      </c>
      <c r="BT58" s="40">
        <v>5363</v>
      </c>
      <c r="BU58" s="40">
        <v>5355</v>
      </c>
      <c r="BV58" s="46"/>
      <c r="BW58" s="41">
        <f t="shared" si="16"/>
        <v>-8</v>
      </c>
      <c r="BX58" s="42">
        <f t="shared" si="17"/>
        <v>-1.4917024053701287E-3</v>
      </c>
      <c r="BY58" s="41" t="e">
        <f>#REF!-#REF!</f>
        <v>#REF!</v>
      </c>
      <c r="BZ58" s="41">
        <f t="shared" ref="BZ58:BZ63" si="19">INDEX($J58:$BV58,0,MATCH(MAX($J$3:$BV$3),$J$3:$BV$3,0))-J58</f>
        <v>728</v>
      </c>
      <c r="CA58" s="43">
        <f t="shared" si="18"/>
        <v>0.1573373676248109</v>
      </c>
    </row>
    <row r="59" spans="1:79" ht="10.5" customHeight="1" x14ac:dyDescent="0.2">
      <c r="A59" s="34"/>
      <c r="C59" s="29" t="s">
        <v>83</v>
      </c>
      <c r="D59" s="29" t="s">
        <v>14</v>
      </c>
      <c r="E59" s="29" t="s">
        <v>77</v>
      </c>
      <c r="F59" s="29" t="s">
        <v>77</v>
      </c>
      <c r="G59" s="29" t="s">
        <v>79</v>
      </c>
      <c r="H59" s="39" t="s">
        <v>84</v>
      </c>
      <c r="I59" s="39"/>
      <c r="J59" s="40">
        <v>67737</v>
      </c>
      <c r="K59" s="40">
        <v>67983</v>
      </c>
      <c r="L59" s="40">
        <v>67772</v>
      </c>
      <c r="M59" s="40">
        <v>67791</v>
      </c>
      <c r="N59" s="40">
        <v>65860</v>
      </c>
      <c r="O59" s="40">
        <v>65739</v>
      </c>
      <c r="P59" s="40">
        <v>65919</v>
      </c>
      <c r="Q59" s="40">
        <v>65953</v>
      </c>
      <c r="R59" s="40">
        <v>66090</v>
      </c>
      <c r="S59" s="40">
        <v>65467</v>
      </c>
      <c r="T59" s="40">
        <v>65339</v>
      </c>
      <c r="U59" s="40">
        <v>65055</v>
      </c>
      <c r="V59" s="40">
        <v>65121</v>
      </c>
      <c r="W59" s="40">
        <v>65015</v>
      </c>
      <c r="X59" s="40">
        <v>65167</v>
      </c>
      <c r="Y59" s="40">
        <v>64640</v>
      </c>
      <c r="Z59" s="40">
        <v>64695</v>
      </c>
      <c r="AA59" s="40">
        <v>65110</v>
      </c>
      <c r="AB59" s="40">
        <v>64779</v>
      </c>
      <c r="AC59" s="40">
        <v>64311</v>
      </c>
      <c r="AD59" s="40">
        <v>64461</v>
      </c>
      <c r="AE59" s="40">
        <v>65593</v>
      </c>
      <c r="AF59" s="40">
        <v>65985</v>
      </c>
      <c r="AG59" s="40">
        <v>66502</v>
      </c>
      <c r="AH59" s="40">
        <v>66815</v>
      </c>
      <c r="AI59" s="40">
        <v>67165</v>
      </c>
      <c r="AJ59" s="40">
        <v>67277</v>
      </c>
      <c r="AK59" s="40">
        <v>67213</v>
      </c>
      <c r="AL59" s="40">
        <v>67529</v>
      </c>
      <c r="AM59" s="40">
        <v>68152</v>
      </c>
      <c r="AN59" s="40">
        <v>68172</v>
      </c>
      <c r="AO59" s="40">
        <v>67754</v>
      </c>
      <c r="AP59" s="40">
        <v>69721</v>
      </c>
      <c r="AQ59" s="40">
        <v>69959</v>
      </c>
      <c r="AR59" s="40">
        <v>69839</v>
      </c>
      <c r="AS59" s="40">
        <v>70182</v>
      </c>
      <c r="AT59" s="40">
        <v>70357</v>
      </c>
      <c r="AU59" s="40">
        <v>70533</v>
      </c>
      <c r="AV59" s="40">
        <v>71089</v>
      </c>
      <c r="AW59" s="40">
        <v>71360</v>
      </c>
      <c r="AX59" s="40">
        <v>71633</v>
      </c>
      <c r="AY59" s="40">
        <v>72196</v>
      </c>
      <c r="AZ59" s="40">
        <v>71156</v>
      </c>
      <c r="BA59" s="40">
        <v>71151</v>
      </c>
      <c r="BB59" s="40">
        <v>73979</v>
      </c>
      <c r="BC59" s="40">
        <v>75351</v>
      </c>
      <c r="BD59" s="40">
        <v>76326</v>
      </c>
      <c r="BE59" s="40">
        <v>78264</v>
      </c>
      <c r="BF59" s="40">
        <v>79310</v>
      </c>
      <c r="BG59" s="40">
        <v>80365</v>
      </c>
      <c r="BH59" s="40">
        <v>81114</v>
      </c>
      <c r="BI59" s="40">
        <v>81745</v>
      </c>
      <c r="BJ59" s="40">
        <v>82930</v>
      </c>
      <c r="BK59" s="40">
        <v>84302</v>
      </c>
      <c r="BL59" s="40">
        <v>84904</v>
      </c>
      <c r="BM59" s="40">
        <v>85512</v>
      </c>
      <c r="BN59" s="40">
        <v>88063</v>
      </c>
      <c r="BO59" s="40">
        <v>88583</v>
      </c>
      <c r="BP59" s="40">
        <v>87912</v>
      </c>
      <c r="BQ59" s="40">
        <v>87146</v>
      </c>
      <c r="BR59" s="40">
        <v>84263</v>
      </c>
      <c r="BS59" s="40">
        <v>75272</v>
      </c>
      <c r="BT59" s="40">
        <v>72614</v>
      </c>
      <c r="BU59" s="40">
        <v>74555</v>
      </c>
      <c r="BV59" s="46"/>
      <c r="BW59" s="41">
        <f t="shared" si="16"/>
        <v>1941</v>
      </c>
      <c r="BX59" s="42">
        <f t="shared" si="17"/>
        <v>2.6730382570854104E-2</v>
      </c>
      <c r="BY59" s="41" t="e">
        <f>#REF!-#REF!</f>
        <v>#REF!</v>
      </c>
      <c r="BZ59" s="41">
        <f t="shared" si="19"/>
        <v>6818</v>
      </c>
      <c r="CA59" s="43">
        <f t="shared" si="18"/>
        <v>0.10065400002952596</v>
      </c>
    </row>
    <row r="60" spans="1:79" ht="10.5" customHeight="1" x14ac:dyDescent="0.2">
      <c r="A60" s="34"/>
      <c r="C60" s="29" t="s">
        <v>85</v>
      </c>
      <c r="D60" s="29" t="s">
        <v>14</v>
      </c>
      <c r="E60" s="29" t="s">
        <v>77</v>
      </c>
      <c r="F60" s="29" t="s">
        <v>77</v>
      </c>
      <c r="G60" s="29" t="s">
        <v>79</v>
      </c>
      <c r="H60" s="39" t="s">
        <v>86</v>
      </c>
      <c r="I60" s="39"/>
      <c r="J60" s="40">
        <v>18030</v>
      </c>
      <c r="K60" s="40">
        <v>17891</v>
      </c>
      <c r="L60" s="40">
        <v>17859</v>
      </c>
      <c r="M60" s="40">
        <v>17971</v>
      </c>
      <c r="N60" s="40">
        <v>17934</v>
      </c>
      <c r="O60" s="40">
        <v>17723</v>
      </c>
      <c r="P60" s="40">
        <v>17499</v>
      </c>
      <c r="Q60" s="40">
        <v>17310</v>
      </c>
      <c r="R60" s="40">
        <v>17216</v>
      </c>
      <c r="S60" s="40">
        <v>17259</v>
      </c>
      <c r="T60" s="40">
        <v>17438</v>
      </c>
      <c r="U60" s="40">
        <v>17531</v>
      </c>
      <c r="V60" s="40">
        <v>17412</v>
      </c>
      <c r="W60" s="40">
        <v>17340</v>
      </c>
      <c r="X60" s="40">
        <v>17254</v>
      </c>
      <c r="Y60" s="40">
        <v>17536</v>
      </c>
      <c r="Z60" s="40">
        <v>17655</v>
      </c>
      <c r="AA60" s="40">
        <v>17495</v>
      </c>
      <c r="AB60" s="40">
        <v>17106</v>
      </c>
      <c r="AC60" s="40">
        <v>16914</v>
      </c>
      <c r="AD60" s="40">
        <v>16781</v>
      </c>
      <c r="AE60" s="40">
        <v>16127</v>
      </c>
      <c r="AF60" s="40">
        <v>14790</v>
      </c>
      <c r="AG60" s="40">
        <v>14751</v>
      </c>
      <c r="AH60" s="40">
        <v>14289</v>
      </c>
      <c r="AI60" s="40">
        <v>14114</v>
      </c>
      <c r="AJ60" s="40">
        <v>14189</v>
      </c>
      <c r="AK60" s="40">
        <v>14427</v>
      </c>
      <c r="AL60" s="40">
        <v>14416</v>
      </c>
      <c r="AM60" s="40">
        <v>14260</v>
      </c>
      <c r="AN60" s="40">
        <v>13720</v>
      </c>
      <c r="AO60" s="40">
        <v>14721</v>
      </c>
      <c r="AP60" s="40">
        <v>14861</v>
      </c>
      <c r="AQ60" s="40">
        <v>14889</v>
      </c>
      <c r="AR60" s="40">
        <v>14871</v>
      </c>
      <c r="AS60" s="40">
        <v>15000</v>
      </c>
      <c r="AT60" s="40">
        <v>15030</v>
      </c>
      <c r="AU60" s="40">
        <v>15089</v>
      </c>
      <c r="AV60" s="40">
        <v>15134</v>
      </c>
      <c r="AW60" s="40">
        <v>15088</v>
      </c>
      <c r="AX60" s="40">
        <v>14946</v>
      </c>
      <c r="AY60" s="40">
        <v>14896</v>
      </c>
      <c r="AZ60" s="40">
        <v>14837</v>
      </c>
      <c r="BA60" s="40">
        <v>14752</v>
      </c>
      <c r="BB60" s="40">
        <v>14799</v>
      </c>
      <c r="BC60" s="40">
        <v>14982</v>
      </c>
      <c r="BD60" s="40">
        <v>15061</v>
      </c>
      <c r="BE60" s="40">
        <v>15161</v>
      </c>
      <c r="BF60" s="40">
        <v>15207</v>
      </c>
      <c r="BG60" s="40">
        <v>15247</v>
      </c>
      <c r="BH60" s="40">
        <v>15305</v>
      </c>
      <c r="BI60" s="40">
        <v>15270</v>
      </c>
      <c r="BJ60" s="40">
        <v>15279</v>
      </c>
      <c r="BK60" s="40">
        <v>15267</v>
      </c>
      <c r="BL60" s="40">
        <v>15246</v>
      </c>
      <c r="BM60" s="40">
        <v>15198</v>
      </c>
      <c r="BN60" s="40">
        <v>15276</v>
      </c>
      <c r="BO60" s="40">
        <v>15345</v>
      </c>
      <c r="BP60" s="40">
        <v>15245</v>
      </c>
      <c r="BQ60" s="40">
        <v>15199</v>
      </c>
      <c r="BR60" s="40">
        <v>15223</v>
      </c>
      <c r="BS60" s="40">
        <v>15292</v>
      </c>
      <c r="BT60" s="40">
        <v>15291</v>
      </c>
      <c r="BU60" s="40">
        <v>15398</v>
      </c>
      <c r="BV60" s="46"/>
      <c r="BW60" s="41">
        <f t="shared" si="16"/>
        <v>107</v>
      </c>
      <c r="BX60" s="42">
        <f t="shared" si="17"/>
        <v>6.9975802759793346E-3</v>
      </c>
      <c r="BY60" s="41" t="e">
        <f>#REF!-#REF!</f>
        <v>#REF!</v>
      </c>
      <c r="BZ60" s="41">
        <f t="shared" si="19"/>
        <v>-2632</v>
      </c>
      <c r="CA60" s="43">
        <f t="shared" si="18"/>
        <v>-0.14597892401552967</v>
      </c>
    </row>
    <row r="61" spans="1:79" ht="10.5" customHeight="1" x14ac:dyDescent="0.2">
      <c r="A61" s="34"/>
      <c r="C61" s="29" t="s">
        <v>87</v>
      </c>
      <c r="D61" s="29" t="s">
        <v>14</v>
      </c>
      <c r="E61" s="29" t="s">
        <v>77</v>
      </c>
      <c r="F61" s="29" t="s">
        <v>77</v>
      </c>
      <c r="G61" s="29" t="s">
        <v>88</v>
      </c>
      <c r="H61" s="39" t="s">
        <v>89</v>
      </c>
      <c r="I61" s="39"/>
      <c r="J61" s="40">
        <v>52610</v>
      </c>
      <c r="K61" s="40">
        <v>53152</v>
      </c>
      <c r="L61" s="40">
        <v>53732</v>
      </c>
      <c r="M61" s="40">
        <v>54191</v>
      </c>
      <c r="N61" s="40">
        <v>54002</v>
      </c>
      <c r="O61" s="40">
        <v>54478</v>
      </c>
      <c r="P61" s="40">
        <v>54856</v>
      </c>
      <c r="Q61" s="40">
        <v>55347</v>
      </c>
      <c r="R61" s="40">
        <v>55731</v>
      </c>
      <c r="S61" s="40">
        <v>56289</v>
      </c>
      <c r="T61" s="40">
        <v>56752</v>
      </c>
      <c r="U61" s="40">
        <v>57291</v>
      </c>
      <c r="V61" s="40">
        <v>57730</v>
      </c>
      <c r="W61" s="40">
        <v>58225</v>
      </c>
      <c r="X61" s="40">
        <v>58791</v>
      </c>
      <c r="Y61" s="40">
        <v>59089</v>
      </c>
      <c r="Z61" s="40">
        <v>59088</v>
      </c>
      <c r="AA61" s="40">
        <v>58996</v>
      </c>
      <c r="AB61" s="40">
        <v>59822</v>
      </c>
      <c r="AC61" s="40">
        <v>60276</v>
      </c>
      <c r="AD61" s="40">
        <v>60722</v>
      </c>
      <c r="AE61" s="40">
        <v>61114</v>
      </c>
      <c r="AF61" s="40">
        <v>61094</v>
      </c>
      <c r="AG61" s="40">
        <v>61348</v>
      </c>
      <c r="AH61" s="40">
        <v>61652</v>
      </c>
      <c r="AI61" s="40">
        <v>62034</v>
      </c>
      <c r="AJ61" s="40">
        <v>62378</v>
      </c>
      <c r="AK61" s="40">
        <v>62788</v>
      </c>
      <c r="AL61" s="40">
        <v>62796</v>
      </c>
      <c r="AM61" s="40">
        <v>62766</v>
      </c>
      <c r="AN61" s="40">
        <v>63697</v>
      </c>
      <c r="AO61" s="40">
        <v>63746</v>
      </c>
      <c r="AP61" s="40">
        <v>63838</v>
      </c>
      <c r="AQ61" s="40">
        <v>64342</v>
      </c>
      <c r="AR61" s="40">
        <v>64874</v>
      </c>
      <c r="AS61" s="40">
        <v>65200</v>
      </c>
      <c r="AT61" s="40">
        <v>65400</v>
      </c>
      <c r="AU61" s="40">
        <v>65586</v>
      </c>
      <c r="AV61" s="40">
        <v>65593</v>
      </c>
      <c r="AW61" s="40">
        <v>65910</v>
      </c>
      <c r="AX61" s="40">
        <v>65907</v>
      </c>
      <c r="AY61" s="40">
        <v>65911</v>
      </c>
      <c r="AZ61" s="40">
        <v>64729</v>
      </c>
      <c r="BA61" s="40">
        <v>64890</v>
      </c>
      <c r="BB61" s="40">
        <v>64852</v>
      </c>
      <c r="BC61" s="40">
        <v>65255</v>
      </c>
      <c r="BD61" s="40">
        <v>65596</v>
      </c>
      <c r="BE61" s="40">
        <v>67795</v>
      </c>
      <c r="BF61" s="40">
        <v>68103</v>
      </c>
      <c r="BG61" s="40">
        <v>68341</v>
      </c>
      <c r="BH61" s="40">
        <v>68813</v>
      </c>
      <c r="BI61" s="40">
        <v>69342</v>
      </c>
      <c r="BJ61" s="40">
        <v>69726</v>
      </c>
      <c r="BK61" s="40">
        <v>70082</v>
      </c>
      <c r="BL61" s="40">
        <v>70651</v>
      </c>
      <c r="BM61" s="40">
        <v>71300</v>
      </c>
      <c r="BN61" s="40">
        <v>72050</v>
      </c>
      <c r="BO61" s="40">
        <v>72546</v>
      </c>
      <c r="BP61" s="40">
        <v>72984</v>
      </c>
      <c r="BQ61" s="40">
        <v>73267</v>
      </c>
      <c r="BR61" s="40">
        <v>73149</v>
      </c>
      <c r="BS61" s="40">
        <v>71620</v>
      </c>
      <c r="BT61" s="40">
        <v>70925</v>
      </c>
      <c r="BU61" s="40">
        <v>71730</v>
      </c>
      <c r="BV61" s="46"/>
      <c r="BW61" s="41">
        <f t="shared" si="16"/>
        <v>805</v>
      </c>
      <c r="BX61" s="42">
        <f t="shared" si="17"/>
        <v>1.1350017624250969E-2</v>
      </c>
      <c r="BY61" s="41" t="e">
        <f>#REF!-#REF!</f>
        <v>#REF!</v>
      </c>
      <c r="BZ61" s="41">
        <f t="shared" si="19"/>
        <v>19120</v>
      </c>
      <c r="CA61" s="43">
        <f t="shared" si="18"/>
        <v>0.36342900589241589</v>
      </c>
    </row>
    <row r="62" spans="1:79" ht="10.5" customHeight="1" x14ac:dyDescent="0.2">
      <c r="A62" s="34"/>
      <c r="C62" s="29" t="s">
        <v>90</v>
      </c>
      <c r="D62" s="29" t="s">
        <v>14</v>
      </c>
      <c r="E62" s="29" t="s">
        <v>77</v>
      </c>
      <c r="F62" s="29" t="s">
        <v>77</v>
      </c>
      <c r="G62" s="29" t="s">
        <v>88</v>
      </c>
      <c r="H62" s="39" t="s">
        <v>91</v>
      </c>
      <c r="I62" s="39"/>
      <c r="J62" s="40">
        <v>3484</v>
      </c>
      <c r="K62" s="40">
        <v>3457</v>
      </c>
      <c r="L62" s="40">
        <v>3517</v>
      </c>
      <c r="M62" s="40">
        <v>3556</v>
      </c>
      <c r="N62" s="40">
        <v>3547</v>
      </c>
      <c r="O62" s="40">
        <v>3564</v>
      </c>
      <c r="P62" s="40">
        <v>3489</v>
      </c>
      <c r="Q62" s="40">
        <v>3490</v>
      </c>
      <c r="R62" s="40">
        <v>3513</v>
      </c>
      <c r="S62" s="40">
        <v>3523</v>
      </c>
      <c r="T62" s="40">
        <v>3591</v>
      </c>
      <c r="U62" s="40">
        <v>3622</v>
      </c>
      <c r="V62" s="40">
        <v>3655</v>
      </c>
      <c r="W62" s="40">
        <v>3670</v>
      </c>
      <c r="X62" s="40">
        <v>3701</v>
      </c>
      <c r="Y62" s="40">
        <v>3736</v>
      </c>
      <c r="Z62" s="40">
        <v>3780</v>
      </c>
      <c r="AA62" s="40">
        <v>3713</v>
      </c>
      <c r="AB62" s="40">
        <v>3665</v>
      </c>
      <c r="AC62" s="40">
        <v>3607</v>
      </c>
      <c r="AD62" s="40">
        <v>3611</v>
      </c>
      <c r="AE62" s="40">
        <v>3489</v>
      </c>
      <c r="AF62" s="40">
        <v>3119</v>
      </c>
      <c r="AG62" s="40">
        <v>3049</v>
      </c>
      <c r="AH62" s="40">
        <v>2990</v>
      </c>
      <c r="AI62" s="40">
        <v>2918</v>
      </c>
      <c r="AJ62" s="40">
        <v>2951</v>
      </c>
      <c r="AK62" s="40">
        <v>3026</v>
      </c>
      <c r="AL62" s="40">
        <v>3039</v>
      </c>
      <c r="AM62" s="40">
        <v>3023</v>
      </c>
      <c r="AN62" s="40">
        <v>2946</v>
      </c>
      <c r="AO62" s="40">
        <v>3190</v>
      </c>
      <c r="AP62" s="40">
        <v>3212</v>
      </c>
      <c r="AQ62" s="40">
        <v>3239</v>
      </c>
      <c r="AR62" s="40">
        <v>3263</v>
      </c>
      <c r="AS62" s="40">
        <v>3334</v>
      </c>
      <c r="AT62" s="40">
        <v>3369</v>
      </c>
      <c r="AU62" s="40">
        <v>3419</v>
      </c>
      <c r="AV62" s="40">
        <v>3482</v>
      </c>
      <c r="AW62" s="40">
        <v>3505</v>
      </c>
      <c r="AX62" s="40">
        <v>3491</v>
      </c>
      <c r="AY62" s="40">
        <v>3507</v>
      </c>
      <c r="AZ62" s="40">
        <v>3456</v>
      </c>
      <c r="BA62" s="40">
        <v>3447</v>
      </c>
      <c r="BB62" s="40">
        <v>3415</v>
      </c>
      <c r="BC62" s="40">
        <v>3449</v>
      </c>
      <c r="BD62" s="40">
        <v>3493</v>
      </c>
      <c r="BE62" s="40">
        <v>3528</v>
      </c>
      <c r="BF62" s="40">
        <v>3552</v>
      </c>
      <c r="BG62" s="40">
        <v>3520</v>
      </c>
      <c r="BH62" s="40">
        <v>3552</v>
      </c>
      <c r="BI62" s="40">
        <v>3487</v>
      </c>
      <c r="BJ62" s="40">
        <v>3483</v>
      </c>
      <c r="BK62" s="40">
        <v>3456</v>
      </c>
      <c r="BL62" s="40">
        <v>3409</v>
      </c>
      <c r="BM62" s="40">
        <v>3425</v>
      </c>
      <c r="BN62" s="40">
        <v>3474</v>
      </c>
      <c r="BO62" s="40">
        <v>3459</v>
      </c>
      <c r="BP62" s="40">
        <v>3449</v>
      </c>
      <c r="BQ62" s="40">
        <v>3447</v>
      </c>
      <c r="BR62" s="40">
        <v>3462</v>
      </c>
      <c r="BS62" s="40">
        <v>3401</v>
      </c>
      <c r="BT62" s="40">
        <v>3385</v>
      </c>
      <c r="BU62" s="40">
        <v>3377</v>
      </c>
      <c r="BV62" s="46"/>
      <c r="BW62" s="41">
        <f t="shared" si="16"/>
        <v>-8</v>
      </c>
      <c r="BX62" s="42">
        <f t="shared" si="17"/>
        <v>-2.3633677991137369E-3</v>
      </c>
      <c r="BY62" s="41" t="e">
        <f>#REF!-#REF!</f>
        <v>#REF!</v>
      </c>
      <c r="BZ62" s="41">
        <f t="shared" si="19"/>
        <v>-107</v>
      </c>
      <c r="CA62" s="43">
        <f t="shared" si="18"/>
        <v>-3.0711825487944891E-2</v>
      </c>
    </row>
    <row r="63" spans="1:79" s="35" customFormat="1" ht="10.5" customHeight="1" x14ac:dyDescent="0.2">
      <c r="A63" s="28"/>
      <c r="B63" s="35" t="s">
        <v>92</v>
      </c>
      <c r="C63" s="56"/>
      <c r="D63" s="56"/>
      <c r="E63" s="56"/>
      <c r="F63" s="56"/>
      <c r="G63" s="56"/>
      <c r="H63" s="57"/>
      <c r="I63" s="57"/>
      <c r="J63" s="58">
        <f t="shared" ref="J63:AC63" si="20">SUM(J57:J62)</f>
        <v>154999</v>
      </c>
      <c r="K63" s="58">
        <f t="shared" si="20"/>
        <v>155659</v>
      </c>
      <c r="L63" s="58">
        <f t="shared" si="20"/>
        <v>156085</v>
      </c>
      <c r="M63" s="58">
        <f t="shared" si="20"/>
        <v>156817</v>
      </c>
      <c r="N63" s="58">
        <f t="shared" si="20"/>
        <v>154416</v>
      </c>
      <c r="O63" s="58">
        <f t="shared" si="20"/>
        <v>154637</v>
      </c>
      <c r="P63" s="58">
        <f t="shared" si="20"/>
        <v>155016</v>
      </c>
      <c r="Q63" s="58">
        <f t="shared" si="20"/>
        <v>155376</v>
      </c>
      <c r="R63" s="58">
        <f t="shared" si="20"/>
        <v>155776</v>
      </c>
      <c r="S63" s="58">
        <f t="shared" si="20"/>
        <v>155833</v>
      </c>
      <c r="T63" s="58">
        <f t="shared" si="20"/>
        <v>156540</v>
      </c>
      <c r="U63" s="58">
        <f t="shared" si="20"/>
        <v>157023</v>
      </c>
      <c r="V63" s="58">
        <f t="shared" si="20"/>
        <v>157414</v>
      </c>
      <c r="W63" s="58">
        <f t="shared" si="20"/>
        <v>157653</v>
      </c>
      <c r="X63" s="58">
        <f t="shared" si="20"/>
        <v>158422</v>
      </c>
      <c r="Y63" s="58">
        <f t="shared" si="20"/>
        <v>158561</v>
      </c>
      <c r="Z63" s="58">
        <f t="shared" si="20"/>
        <v>158764</v>
      </c>
      <c r="AA63" s="58">
        <f t="shared" si="20"/>
        <v>158858</v>
      </c>
      <c r="AB63" s="58">
        <f t="shared" si="20"/>
        <v>158969</v>
      </c>
      <c r="AC63" s="58">
        <f t="shared" si="20"/>
        <v>158684</v>
      </c>
      <c r="AD63" s="58">
        <f t="shared" ref="AD63:BO63" si="21">SUM(AD57:AD62)</f>
        <v>159202</v>
      </c>
      <c r="AE63" s="58">
        <f t="shared" si="21"/>
        <v>160182</v>
      </c>
      <c r="AF63" s="58">
        <f t="shared" si="21"/>
        <v>158804</v>
      </c>
      <c r="AG63" s="58">
        <f t="shared" si="21"/>
        <v>159460</v>
      </c>
      <c r="AH63" s="58">
        <f t="shared" si="21"/>
        <v>159577</v>
      </c>
      <c r="AI63" s="58">
        <f t="shared" si="21"/>
        <v>160086</v>
      </c>
      <c r="AJ63" s="58">
        <f t="shared" si="21"/>
        <v>160691</v>
      </c>
      <c r="AK63" s="58">
        <f t="shared" si="21"/>
        <v>161406</v>
      </c>
      <c r="AL63" s="58">
        <f t="shared" si="21"/>
        <v>161747</v>
      </c>
      <c r="AM63" s="58">
        <f t="shared" si="21"/>
        <v>162232</v>
      </c>
      <c r="AN63" s="58">
        <f t="shared" si="21"/>
        <v>162551</v>
      </c>
      <c r="AO63" s="58">
        <f t="shared" si="21"/>
        <v>163411</v>
      </c>
      <c r="AP63" s="58">
        <f t="shared" si="21"/>
        <v>164416</v>
      </c>
      <c r="AQ63" s="58">
        <f t="shared" si="21"/>
        <v>165268</v>
      </c>
      <c r="AR63" s="58">
        <f t="shared" si="21"/>
        <v>165762</v>
      </c>
      <c r="AS63" s="58">
        <f t="shared" si="21"/>
        <v>166643</v>
      </c>
      <c r="AT63" s="58">
        <f t="shared" si="21"/>
        <v>167112</v>
      </c>
      <c r="AU63" s="58">
        <f t="shared" si="21"/>
        <v>167699</v>
      </c>
      <c r="AV63" s="58">
        <f t="shared" si="21"/>
        <v>168399</v>
      </c>
      <c r="AW63" s="58">
        <f t="shared" si="21"/>
        <v>169047</v>
      </c>
      <c r="AX63" s="58">
        <f t="shared" si="21"/>
        <v>169165</v>
      </c>
      <c r="AY63" s="58">
        <f t="shared" si="21"/>
        <v>169756</v>
      </c>
      <c r="AZ63" s="58">
        <f t="shared" si="21"/>
        <v>167452</v>
      </c>
      <c r="BA63" s="58">
        <f t="shared" si="21"/>
        <v>167568</v>
      </c>
      <c r="BB63" s="58">
        <f t="shared" si="21"/>
        <v>170441</v>
      </c>
      <c r="BC63" s="58">
        <f t="shared" si="21"/>
        <v>172455</v>
      </c>
      <c r="BD63" s="58">
        <f t="shared" si="21"/>
        <v>174015</v>
      </c>
      <c r="BE63" s="58">
        <f t="shared" si="21"/>
        <v>178437</v>
      </c>
      <c r="BF63" s="58">
        <f t="shared" si="21"/>
        <v>179995</v>
      </c>
      <c r="BG63" s="58">
        <f t="shared" si="21"/>
        <v>181370</v>
      </c>
      <c r="BH63" s="58">
        <f t="shared" si="21"/>
        <v>182531</v>
      </c>
      <c r="BI63" s="58">
        <f t="shared" si="21"/>
        <v>183675</v>
      </c>
      <c r="BJ63" s="58">
        <f t="shared" si="21"/>
        <v>185259</v>
      </c>
      <c r="BK63" s="58">
        <f t="shared" si="21"/>
        <v>186994</v>
      </c>
      <c r="BL63" s="58">
        <f t="shared" si="21"/>
        <v>188190</v>
      </c>
      <c r="BM63" s="58">
        <f t="shared" si="21"/>
        <v>189454</v>
      </c>
      <c r="BN63" s="58">
        <f t="shared" si="21"/>
        <v>192930</v>
      </c>
      <c r="BO63" s="58">
        <f t="shared" si="21"/>
        <v>193989</v>
      </c>
      <c r="BP63" s="58">
        <f t="shared" ref="BP63:BU63" si="22">SUM(BP57:BP62)</f>
        <v>193661</v>
      </c>
      <c r="BQ63" s="58">
        <f t="shared" si="22"/>
        <v>193154</v>
      </c>
      <c r="BR63" s="58">
        <f t="shared" si="22"/>
        <v>190292</v>
      </c>
      <c r="BS63" s="58">
        <f t="shared" si="22"/>
        <v>179283</v>
      </c>
      <c r="BT63" s="58">
        <f t="shared" si="22"/>
        <v>173663</v>
      </c>
      <c r="BU63" s="58">
        <f t="shared" si="22"/>
        <v>177282</v>
      </c>
      <c r="BV63" s="46"/>
      <c r="BW63" s="60">
        <f t="shared" si="16"/>
        <v>3619</v>
      </c>
      <c r="BX63" s="61">
        <f t="shared" si="17"/>
        <v>2.0839211576444031E-2</v>
      </c>
      <c r="BY63" s="60" t="e">
        <f>#REF!-#REF!</f>
        <v>#REF!</v>
      </c>
      <c r="BZ63" s="62">
        <f t="shared" si="19"/>
        <v>22283</v>
      </c>
      <c r="CA63" s="65">
        <f t="shared" si="18"/>
        <v>0.14376221782076012</v>
      </c>
    </row>
    <row r="64" spans="1:79" ht="10.5" customHeight="1" thickBot="1" x14ac:dyDescent="0.25">
      <c r="A64" s="34"/>
      <c r="B64" s="35"/>
      <c r="C64" s="35"/>
      <c r="D64" s="56"/>
      <c r="E64" s="56"/>
      <c r="F64" s="56"/>
      <c r="G64" s="56"/>
      <c r="H64" s="57"/>
      <c r="I64" s="57"/>
      <c r="J64" s="51"/>
      <c r="K64" s="51"/>
      <c r="L64" s="51"/>
      <c r="M64" s="51"/>
      <c r="N64" s="66"/>
      <c r="O64" s="66"/>
      <c r="P64" s="66"/>
      <c r="Q64" s="66"/>
      <c r="R64" s="66"/>
      <c r="S64" s="66"/>
      <c r="T64" s="66"/>
      <c r="U64" s="66"/>
      <c r="V64" s="66"/>
      <c r="W64" s="66"/>
      <c r="X64" s="66"/>
      <c r="Y64" s="66"/>
      <c r="Z64" s="66"/>
      <c r="AA64" s="66"/>
      <c r="AB64" s="66"/>
      <c r="AC64" s="66"/>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46"/>
      <c r="BW64" s="52"/>
      <c r="BX64" s="53"/>
      <c r="BZ64" s="67"/>
      <c r="CA64" s="53"/>
    </row>
    <row r="65" spans="1:79" ht="10.5" customHeight="1" x14ac:dyDescent="0.2">
      <c r="A65" s="68" t="s">
        <v>93</v>
      </c>
      <c r="B65" s="35"/>
      <c r="C65" s="35"/>
      <c r="D65" s="56"/>
      <c r="E65" s="56"/>
      <c r="F65" s="56"/>
      <c r="G65" s="56"/>
      <c r="H65" s="57"/>
      <c r="I65" s="57"/>
      <c r="J65" s="58">
        <f t="shared" ref="J65:BU65" si="23">SUM(J63,J54,J29)</f>
        <v>1177526</v>
      </c>
      <c r="K65" s="58">
        <f t="shared" si="23"/>
        <v>1180562</v>
      </c>
      <c r="L65" s="58">
        <f t="shared" si="23"/>
        <v>1178815</v>
      </c>
      <c r="M65" s="58">
        <f t="shared" si="23"/>
        <v>1180509</v>
      </c>
      <c r="N65" s="58">
        <f t="shared" si="23"/>
        <v>1168570</v>
      </c>
      <c r="O65" s="58">
        <f t="shared" si="23"/>
        <v>1162055</v>
      </c>
      <c r="P65" s="58">
        <f t="shared" si="23"/>
        <v>1139929</v>
      </c>
      <c r="Q65" s="58">
        <f t="shared" si="23"/>
        <v>1135797</v>
      </c>
      <c r="R65" s="58">
        <f t="shared" si="23"/>
        <v>1141745</v>
      </c>
      <c r="S65" s="58">
        <f t="shared" si="23"/>
        <v>1143527</v>
      </c>
      <c r="T65" s="58">
        <f t="shared" si="23"/>
        <v>1149650</v>
      </c>
      <c r="U65" s="58">
        <f t="shared" si="23"/>
        <v>1149662</v>
      </c>
      <c r="V65" s="58">
        <f t="shared" si="23"/>
        <v>1141589</v>
      </c>
      <c r="W65" s="58">
        <f t="shared" si="23"/>
        <v>1136178</v>
      </c>
      <c r="X65" s="58">
        <f t="shared" si="23"/>
        <v>1142684</v>
      </c>
      <c r="Y65" s="58">
        <f t="shared" si="23"/>
        <v>1137463</v>
      </c>
      <c r="Z65" s="58">
        <f t="shared" si="23"/>
        <v>1132666</v>
      </c>
      <c r="AA65" s="58">
        <f t="shared" si="23"/>
        <v>1128436</v>
      </c>
      <c r="AB65" s="58">
        <f t="shared" si="23"/>
        <v>1122454</v>
      </c>
      <c r="AC65" s="58">
        <f t="shared" si="23"/>
        <v>1120798</v>
      </c>
      <c r="AD65" s="58">
        <f t="shared" si="23"/>
        <v>1118130</v>
      </c>
      <c r="AE65" s="58">
        <f t="shared" si="23"/>
        <v>1149102</v>
      </c>
      <c r="AF65" s="58">
        <f t="shared" si="23"/>
        <v>1162138</v>
      </c>
      <c r="AG65" s="58">
        <f t="shared" si="23"/>
        <v>1173553</v>
      </c>
      <c r="AH65" s="58">
        <f t="shared" si="23"/>
        <v>1183312</v>
      </c>
      <c r="AI65" s="58">
        <f t="shared" si="23"/>
        <v>1191838</v>
      </c>
      <c r="AJ65" s="58">
        <f t="shared" si="23"/>
        <v>1202807</v>
      </c>
      <c r="AK65" s="58">
        <f t="shared" si="23"/>
        <v>1215417</v>
      </c>
      <c r="AL65" s="58">
        <f t="shared" si="23"/>
        <v>1225763</v>
      </c>
      <c r="AM65" s="58">
        <f t="shared" si="23"/>
        <v>1235649</v>
      </c>
      <c r="AN65" s="58">
        <f t="shared" si="23"/>
        <v>1243645</v>
      </c>
      <c r="AO65" s="58">
        <f t="shared" si="23"/>
        <v>1250467</v>
      </c>
      <c r="AP65" s="58">
        <f t="shared" si="23"/>
        <v>1259804</v>
      </c>
      <c r="AQ65" s="58">
        <f t="shared" si="23"/>
        <v>1265494</v>
      </c>
      <c r="AR65" s="58">
        <f t="shared" si="23"/>
        <v>1271852</v>
      </c>
      <c r="AS65" s="58">
        <f t="shared" si="23"/>
        <v>1279338</v>
      </c>
      <c r="AT65" s="58">
        <f t="shared" si="23"/>
        <v>1285341</v>
      </c>
      <c r="AU65" s="58">
        <f t="shared" si="23"/>
        <v>1288559</v>
      </c>
      <c r="AV65" s="58">
        <f t="shared" si="23"/>
        <v>1299513</v>
      </c>
      <c r="AW65" s="58">
        <f t="shared" si="23"/>
        <v>1307309</v>
      </c>
      <c r="AX65" s="58">
        <f t="shared" si="23"/>
        <v>1314300</v>
      </c>
      <c r="AY65" s="58">
        <f t="shared" si="23"/>
        <v>1323639</v>
      </c>
      <c r="AZ65" s="58">
        <f t="shared" si="23"/>
        <v>1328173</v>
      </c>
      <c r="BA65" s="58">
        <f t="shared" si="23"/>
        <v>1332755</v>
      </c>
      <c r="BB65" s="58">
        <f t="shared" si="23"/>
        <v>1341719</v>
      </c>
      <c r="BC65" s="58">
        <f t="shared" si="23"/>
        <v>1347878</v>
      </c>
      <c r="BD65" s="58">
        <f t="shared" si="23"/>
        <v>1355372</v>
      </c>
      <c r="BE65" s="58">
        <f t="shared" si="23"/>
        <v>1368335</v>
      </c>
      <c r="BF65" s="58">
        <f t="shared" si="23"/>
        <v>1373463</v>
      </c>
      <c r="BG65" s="58">
        <f t="shared" si="23"/>
        <v>1383479</v>
      </c>
      <c r="BH65" s="58">
        <f t="shared" si="23"/>
        <v>1392927</v>
      </c>
      <c r="BI65" s="58">
        <f t="shared" si="23"/>
        <v>1400413</v>
      </c>
      <c r="BJ65" s="58">
        <f t="shared" si="23"/>
        <v>1409686</v>
      </c>
      <c r="BK65" s="58">
        <f t="shared" si="23"/>
        <v>1418202</v>
      </c>
      <c r="BL65" s="58">
        <f t="shared" si="23"/>
        <v>1421956</v>
      </c>
      <c r="BM65" s="58">
        <f t="shared" si="23"/>
        <v>1427355</v>
      </c>
      <c r="BN65" s="58">
        <f t="shared" si="23"/>
        <v>1438078</v>
      </c>
      <c r="BO65" s="58">
        <f t="shared" si="23"/>
        <v>1440269</v>
      </c>
      <c r="BP65" s="58">
        <f t="shared" si="23"/>
        <v>1435098</v>
      </c>
      <c r="BQ65" s="58">
        <f t="shared" si="23"/>
        <v>1431099</v>
      </c>
      <c r="BR65" s="58">
        <f t="shared" si="23"/>
        <v>1417683</v>
      </c>
      <c r="BS65" s="58">
        <f t="shared" si="23"/>
        <v>1391574</v>
      </c>
      <c r="BT65" s="58">
        <f t="shared" si="23"/>
        <v>1374473</v>
      </c>
      <c r="BU65" s="58">
        <f t="shared" si="23"/>
        <v>1349766</v>
      </c>
      <c r="BV65" s="46"/>
      <c r="BW65" s="60">
        <f>INDEX($J65:$BV65,0,MATCH(MAX($J$3:$BV$3),$J$3:$BV$3,0))-INDEX($J65:$BV65,0,MATCH(MAX($J$3:$BV$3),$J$3:$BV$3,0)-1)</f>
        <v>-24707</v>
      </c>
      <c r="BX65" s="61">
        <f>BW65/INDEX($J65:$BV65,0,MATCH(MAX($J$3:$BV$3),$J$3:$BV$3,0)-1)</f>
        <v>-1.7975616836416575E-2</v>
      </c>
      <c r="BY65" s="35" t="e">
        <f>#REF!-#REF!</f>
        <v>#REF!</v>
      </c>
      <c r="BZ65" s="62">
        <f>INDEX($J65:$BV65,0,MATCH(MAX($J$3:$BV$3),$J$3:$BV$3,0))-J65</f>
        <v>172240</v>
      </c>
      <c r="CA65" s="61">
        <f>BZ65/J65</f>
        <v>0.146272778690237</v>
      </c>
    </row>
    <row r="66" spans="1:79" ht="10.5" customHeight="1" x14ac:dyDescent="0.2">
      <c r="A66" s="34"/>
      <c r="H66" s="39"/>
      <c r="I66" s="39"/>
      <c r="J66" s="40"/>
      <c r="K66" s="40"/>
      <c r="L66" s="40"/>
      <c r="M66" s="40"/>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1"/>
      <c r="BX66" s="42"/>
      <c r="BZ66" s="41"/>
      <c r="CA66" s="42"/>
    </row>
    <row r="67" spans="1:79" ht="10.5" customHeight="1" x14ac:dyDescent="0.2">
      <c r="A67" s="28" t="s">
        <v>94</v>
      </c>
      <c r="H67" s="39"/>
      <c r="I67" s="39"/>
      <c r="J67" s="40"/>
      <c r="K67" s="40"/>
      <c r="L67" s="40"/>
      <c r="M67" s="40"/>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1"/>
      <c r="BX67" s="42"/>
      <c r="BZ67" s="41"/>
      <c r="CA67" s="42"/>
    </row>
    <row r="68" spans="1:79" ht="10.5" customHeight="1" x14ac:dyDescent="0.2">
      <c r="A68" s="34"/>
      <c r="B68" s="55" t="s">
        <v>95</v>
      </c>
      <c r="H68" s="39"/>
      <c r="I68" s="39"/>
      <c r="J68" s="40"/>
      <c r="K68" s="40"/>
      <c r="L68" s="40"/>
      <c r="M68" s="40"/>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1"/>
      <c r="BX68" s="42"/>
      <c r="BZ68" s="41"/>
      <c r="CA68" s="42"/>
    </row>
    <row r="69" spans="1:79" ht="10.5" customHeight="1" x14ac:dyDescent="0.2">
      <c r="A69" s="34"/>
      <c r="C69" s="29" t="s">
        <v>96</v>
      </c>
      <c r="D69" s="29" t="s">
        <v>14</v>
      </c>
      <c r="E69" s="29" t="s">
        <v>97</v>
      </c>
      <c r="F69" s="29" t="s">
        <v>97</v>
      </c>
      <c r="G69" s="29" t="s">
        <v>23</v>
      </c>
      <c r="H69" s="39" t="s">
        <v>98</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6"/>
      <c r="BW69" s="41"/>
      <c r="BX69" s="42"/>
      <c r="BY69" s="41" t="e">
        <f>#REF!-#REF!</f>
        <v>#REF!</v>
      </c>
      <c r="BZ69" s="41">
        <f t="shared" ref="BZ69:BZ73" si="24">INDEX($J69:$BV69,0,MATCH(MAX($J$3:$BV$3),$J$3:$BV$3,0))-J69</f>
        <v>0</v>
      </c>
      <c r="CA69" s="43" t="str">
        <f>IFERROR(BZ69/J69,"n/a")</f>
        <v>n/a</v>
      </c>
    </row>
    <row r="70" spans="1:79" ht="10.5" customHeight="1" x14ac:dyDescent="0.2">
      <c r="A70" s="34"/>
      <c r="C70" s="29" t="s">
        <v>99</v>
      </c>
      <c r="D70" s="29" t="s">
        <v>14</v>
      </c>
      <c r="E70" s="29" t="s">
        <v>97</v>
      </c>
      <c r="F70" s="29" t="s">
        <v>97</v>
      </c>
      <c r="G70" s="29" t="s">
        <v>28</v>
      </c>
      <c r="H70" s="39" t="s">
        <v>100</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6"/>
      <c r="BW70" s="41"/>
      <c r="BX70" s="42"/>
      <c r="BY70" s="41" t="e">
        <f>#REF!-#REF!</f>
        <v>#REF!</v>
      </c>
      <c r="BZ70" s="41">
        <f t="shared" si="24"/>
        <v>0</v>
      </c>
      <c r="CA70" s="43" t="str">
        <f t="shared" ref="CA70:CA73" si="25">IFERROR(BZ70/J70,"n/a")</f>
        <v>n/a</v>
      </c>
    </row>
    <row r="71" spans="1:79" ht="10.5" customHeight="1" x14ac:dyDescent="0.2">
      <c r="A71" s="34"/>
      <c r="C71" s="29" t="s">
        <v>101</v>
      </c>
      <c r="D71" s="29" t="s">
        <v>14</v>
      </c>
      <c r="E71" s="29" t="s">
        <v>97</v>
      </c>
      <c r="F71" s="29" t="s">
        <v>97</v>
      </c>
      <c r="G71" s="29" t="s">
        <v>45</v>
      </c>
      <c r="H71" s="39" t="s">
        <v>102</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6"/>
      <c r="BW71" s="41"/>
      <c r="BX71" s="42"/>
      <c r="BY71" s="41" t="e">
        <f>#REF!-#REF!</f>
        <v>#REF!</v>
      </c>
      <c r="BZ71" s="41">
        <f t="shared" si="24"/>
        <v>0</v>
      </c>
      <c r="CA71" s="43" t="str">
        <f t="shared" si="25"/>
        <v>n/a</v>
      </c>
    </row>
    <row r="72" spans="1:79" ht="10.5" customHeight="1" x14ac:dyDescent="0.2">
      <c r="A72" s="34"/>
      <c r="C72" s="29" t="s">
        <v>103</v>
      </c>
      <c r="D72" s="29" t="s">
        <v>14</v>
      </c>
      <c r="E72" s="29" t="s">
        <v>97</v>
      </c>
      <c r="F72" s="29" t="s">
        <v>97</v>
      </c>
      <c r="G72" s="29" t="s">
        <v>45</v>
      </c>
      <c r="H72" s="39" t="s">
        <v>104</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6"/>
      <c r="BW72" s="41"/>
      <c r="BX72" s="42"/>
      <c r="BY72" s="41" t="e">
        <f>#REF!-#REF!</f>
        <v>#REF!</v>
      </c>
      <c r="BZ72" s="41">
        <f t="shared" si="24"/>
        <v>0</v>
      </c>
      <c r="CA72" s="43" t="str">
        <f t="shared" si="25"/>
        <v>n/a</v>
      </c>
    </row>
    <row r="73" spans="1:79" s="35" customFormat="1" ht="10.5" customHeight="1" x14ac:dyDescent="0.2">
      <c r="A73" s="28"/>
      <c r="B73" s="55" t="s">
        <v>105</v>
      </c>
      <c r="D73" s="56"/>
      <c r="E73" s="56"/>
      <c r="F73" s="56"/>
      <c r="G73" s="56"/>
      <c r="H73" s="57"/>
      <c r="I73" s="57"/>
      <c r="J73" s="58">
        <f t="shared" ref="J73:AI73" si="26">SUM(J69:J72)</f>
        <v>0</v>
      </c>
      <c r="K73" s="58">
        <f t="shared" si="26"/>
        <v>0</v>
      </c>
      <c r="L73" s="58">
        <f t="shared" si="26"/>
        <v>0</v>
      </c>
      <c r="M73" s="58">
        <f t="shared" si="26"/>
        <v>0</v>
      </c>
      <c r="N73" s="58">
        <f t="shared" si="26"/>
        <v>0</v>
      </c>
      <c r="O73" s="58">
        <f t="shared" si="26"/>
        <v>0</v>
      </c>
      <c r="P73" s="58">
        <f t="shared" si="26"/>
        <v>0</v>
      </c>
      <c r="Q73" s="58">
        <f t="shared" si="26"/>
        <v>0</v>
      </c>
      <c r="R73" s="58">
        <f t="shared" si="26"/>
        <v>0</v>
      </c>
      <c r="S73" s="58">
        <f t="shared" si="26"/>
        <v>0</v>
      </c>
      <c r="T73" s="58">
        <f t="shared" si="26"/>
        <v>0</v>
      </c>
      <c r="U73" s="58">
        <f t="shared" si="26"/>
        <v>0</v>
      </c>
      <c r="V73" s="58">
        <f t="shared" si="26"/>
        <v>0</v>
      </c>
      <c r="W73" s="58">
        <f t="shared" si="26"/>
        <v>0</v>
      </c>
      <c r="X73" s="58">
        <f t="shared" si="26"/>
        <v>0</v>
      </c>
      <c r="Y73" s="58">
        <f t="shared" si="26"/>
        <v>0</v>
      </c>
      <c r="Z73" s="58">
        <f t="shared" si="26"/>
        <v>0</v>
      </c>
      <c r="AA73" s="58">
        <f t="shared" si="26"/>
        <v>0</v>
      </c>
      <c r="AB73" s="58">
        <f t="shared" si="26"/>
        <v>0</v>
      </c>
      <c r="AC73" s="58">
        <f t="shared" si="26"/>
        <v>0</v>
      </c>
      <c r="AD73" s="58">
        <f t="shared" si="26"/>
        <v>0</v>
      </c>
      <c r="AE73" s="58">
        <f t="shared" si="26"/>
        <v>0</v>
      </c>
      <c r="AF73" s="58">
        <f t="shared" si="26"/>
        <v>0</v>
      </c>
      <c r="AG73" s="58">
        <f t="shared" si="26"/>
        <v>0</v>
      </c>
      <c r="AH73" s="58">
        <f t="shared" si="26"/>
        <v>0</v>
      </c>
      <c r="AI73" s="58">
        <f t="shared" si="26"/>
        <v>0</v>
      </c>
      <c r="AJ73" s="40"/>
      <c r="AK73" s="40"/>
      <c r="AL73" s="40"/>
      <c r="AM73" s="46"/>
      <c r="AN73" s="40"/>
      <c r="AO73" s="40"/>
      <c r="AP73" s="40"/>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58">
        <f>SUM(BR67:BR72)</f>
        <v>0</v>
      </c>
      <c r="BS73" s="58">
        <f>SUM(BS67:BS72)</f>
        <v>0</v>
      </c>
      <c r="BT73" s="58">
        <f>SUM(BT67:BT72)</f>
        <v>0</v>
      </c>
      <c r="BU73" s="58">
        <f>SUM(BU67:BU72)</f>
        <v>0</v>
      </c>
      <c r="BV73" s="46"/>
      <c r="BW73" s="41"/>
      <c r="BX73" s="42"/>
      <c r="BY73" s="60" t="e">
        <f>#REF!-#REF!</f>
        <v>#REF!</v>
      </c>
      <c r="BZ73" s="41">
        <f t="shared" si="24"/>
        <v>0</v>
      </c>
      <c r="CA73" s="43" t="str">
        <f t="shared" si="25"/>
        <v>n/a</v>
      </c>
    </row>
    <row r="74" spans="1:79" ht="10.5" customHeight="1" x14ac:dyDescent="0.2">
      <c r="A74" s="34"/>
      <c r="B74" s="69"/>
      <c r="C74" s="35"/>
      <c r="D74" s="56"/>
      <c r="E74" s="56"/>
      <c r="F74" s="56"/>
      <c r="G74" s="56"/>
      <c r="H74" s="57"/>
      <c r="I74" s="57"/>
      <c r="J74" s="40"/>
      <c r="K74" s="40"/>
      <c r="L74" s="40"/>
      <c r="M74" s="40"/>
      <c r="N74" s="40"/>
      <c r="O74" s="40"/>
      <c r="P74" s="40"/>
      <c r="Q74" s="40"/>
      <c r="R74" s="40"/>
      <c r="S74" s="40"/>
      <c r="T74" s="40"/>
      <c r="U74" s="40"/>
      <c r="V74" s="40"/>
      <c r="W74" s="40"/>
      <c r="X74" s="40"/>
      <c r="Y74" s="40"/>
      <c r="Z74" s="40"/>
      <c r="AA74" s="40"/>
      <c r="AB74" s="40"/>
      <c r="AC74" s="40" t="s">
        <v>18</v>
      </c>
      <c r="AD74" s="40" t="s">
        <v>18</v>
      </c>
      <c r="AE74" s="40"/>
      <c r="AF74" s="40"/>
      <c r="AG74" s="40"/>
      <c r="AH74" s="40"/>
      <c r="AI74" s="40"/>
      <c r="AJ74" s="40"/>
      <c r="AK74" s="40"/>
      <c r="AL74" s="40"/>
      <c r="AM74" s="46"/>
      <c r="AN74" s="40"/>
      <c r="AO74" s="40"/>
      <c r="AP74" s="40"/>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0"/>
      <c r="BS74" s="40"/>
      <c r="BT74" s="40"/>
      <c r="BU74" s="40"/>
      <c r="BV74" s="46"/>
      <c r="BW74" s="41"/>
      <c r="BX74" s="42"/>
      <c r="BZ74" s="41"/>
      <c r="CA74" s="70"/>
    </row>
    <row r="75" spans="1:79" ht="10.5" customHeight="1" x14ac:dyDescent="0.2">
      <c r="A75" s="34"/>
      <c r="B75" s="55" t="s">
        <v>106</v>
      </c>
      <c r="C75" s="56"/>
      <c r="D75" s="56"/>
      <c r="E75" s="56"/>
      <c r="F75" s="56"/>
      <c r="G75" s="56"/>
      <c r="H75" s="57"/>
      <c r="I75" s="57"/>
      <c r="J75" s="40"/>
      <c r="K75" s="40"/>
      <c r="L75" s="40"/>
      <c r="M75" s="40"/>
      <c r="N75" s="40"/>
      <c r="O75" s="40"/>
      <c r="P75" s="40"/>
      <c r="Q75" s="40"/>
      <c r="R75" s="40"/>
      <c r="S75" s="40"/>
      <c r="T75" s="40"/>
      <c r="U75" s="40"/>
      <c r="V75" s="40"/>
      <c r="W75" s="40"/>
      <c r="X75" s="40"/>
      <c r="Y75" s="40"/>
      <c r="Z75" s="40"/>
      <c r="AA75" s="40"/>
      <c r="AB75" s="40"/>
      <c r="AC75" s="40" t="s">
        <v>18</v>
      </c>
      <c r="AD75" s="40" t="s">
        <v>18</v>
      </c>
      <c r="AE75" s="40" t="s">
        <v>18</v>
      </c>
      <c r="AF75" s="40" t="s">
        <v>18</v>
      </c>
      <c r="AG75" s="40" t="s">
        <v>18</v>
      </c>
      <c r="AH75" s="40"/>
      <c r="AI75" s="40"/>
      <c r="AJ75" s="40"/>
      <c r="AK75" s="40"/>
      <c r="AL75" s="40"/>
      <c r="AM75" s="46"/>
      <c r="AN75" s="40"/>
      <c r="AO75" s="40"/>
      <c r="AP75" s="40"/>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0"/>
      <c r="BS75" s="40"/>
      <c r="BT75" s="40"/>
      <c r="BU75" s="40"/>
      <c r="BV75" s="46"/>
      <c r="BW75" s="41"/>
      <c r="BX75" s="42"/>
      <c r="BZ75" s="41"/>
      <c r="CA75" s="70"/>
    </row>
    <row r="76" spans="1:79" ht="10.5" customHeight="1" x14ac:dyDescent="0.2">
      <c r="A76" s="34"/>
      <c r="B76" s="55"/>
      <c r="C76" s="29" t="s">
        <v>107</v>
      </c>
      <c r="D76" s="29" t="s">
        <v>14</v>
      </c>
      <c r="E76" s="29" t="s">
        <v>97</v>
      </c>
      <c r="F76" s="29" t="s">
        <v>97</v>
      </c>
      <c r="G76" s="29" t="s">
        <v>28</v>
      </c>
      <c r="H76" s="39" t="s">
        <v>108</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6"/>
      <c r="BW76" s="41"/>
      <c r="BX76" s="42"/>
      <c r="BY76" s="41" t="e">
        <f>#REF!-#REF!</f>
        <v>#REF!</v>
      </c>
      <c r="BZ76" s="41">
        <f t="shared" ref="BZ76:BZ79" si="27">INDEX($J76:$BV76,0,MATCH(MAX($J$3:$BV$3),$J$3:$BV$3,0))-J76</f>
        <v>0</v>
      </c>
      <c r="CA76" s="43" t="str">
        <f t="shared" ref="CA76:CA81" si="28">IFERROR(BZ76/J76,"n/a")</f>
        <v>n/a</v>
      </c>
    </row>
    <row r="77" spans="1:79" ht="10.5" customHeight="1" x14ac:dyDescent="0.2">
      <c r="A77" s="34"/>
      <c r="B77" s="55"/>
      <c r="C77" s="29" t="s">
        <v>109</v>
      </c>
      <c r="D77" s="29" t="s">
        <v>14</v>
      </c>
      <c r="E77" s="29" t="s">
        <v>97</v>
      </c>
      <c r="F77" s="29" t="s">
        <v>97</v>
      </c>
      <c r="G77" s="29" t="s">
        <v>23</v>
      </c>
      <c r="H77" s="39" t="s">
        <v>110</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6"/>
      <c r="BW77" s="41"/>
      <c r="BX77" s="42"/>
      <c r="BY77" s="41" t="e">
        <f>#REF!-#REF!</f>
        <v>#REF!</v>
      </c>
      <c r="BZ77" s="41">
        <f t="shared" si="27"/>
        <v>0</v>
      </c>
      <c r="CA77" s="43" t="str">
        <f t="shared" si="28"/>
        <v>n/a</v>
      </c>
    </row>
    <row r="78" spans="1:79" ht="10.5" customHeight="1" x14ac:dyDescent="0.2">
      <c r="A78" s="34"/>
      <c r="B78" s="55"/>
      <c r="C78" s="29" t="s">
        <v>111</v>
      </c>
      <c r="D78" s="29" t="s">
        <v>14</v>
      </c>
      <c r="E78" s="29" t="s">
        <v>97</v>
      </c>
      <c r="F78" s="29" t="s">
        <v>97</v>
      </c>
      <c r="G78" s="29" t="s">
        <v>45</v>
      </c>
      <c r="H78" s="39" t="s">
        <v>112</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6"/>
      <c r="BW78" s="41"/>
      <c r="BX78" s="42"/>
      <c r="BY78" s="41" t="e">
        <f>#REF!-#REF!</f>
        <v>#REF!</v>
      </c>
      <c r="BZ78" s="41">
        <f t="shared" si="27"/>
        <v>0</v>
      </c>
      <c r="CA78" s="43" t="str">
        <f t="shared" si="28"/>
        <v>n/a</v>
      </c>
    </row>
    <row r="79" spans="1:79" s="35" customFormat="1" ht="10.5" customHeight="1" x14ac:dyDescent="0.2">
      <c r="A79" s="28"/>
      <c r="B79" s="55" t="s">
        <v>113</v>
      </c>
      <c r="D79" s="56"/>
      <c r="E79" s="56"/>
      <c r="F79" s="56"/>
      <c r="G79" s="56"/>
      <c r="H79" s="57"/>
      <c r="I79" s="57"/>
      <c r="J79" s="58">
        <f t="shared" ref="J79:AG79" si="29">SUM(J76:J78)</f>
        <v>0</v>
      </c>
      <c r="K79" s="58">
        <f t="shared" si="29"/>
        <v>0</v>
      </c>
      <c r="L79" s="58">
        <f t="shared" si="29"/>
        <v>0</v>
      </c>
      <c r="M79" s="58">
        <f t="shared" si="29"/>
        <v>0</v>
      </c>
      <c r="N79" s="58">
        <f t="shared" si="29"/>
        <v>0</v>
      </c>
      <c r="O79" s="58">
        <f t="shared" si="29"/>
        <v>0</v>
      </c>
      <c r="P79" s="58">
        <f t="shared" si="29"/>
        <v>0</v>
      </c>
      <c r="Q79" s="58">
        <f t="shared" si="29"/>
        <v>0</v>
      </c>
      <c r="R79" s="58">
        <f t="shared" si="29"/>
        <v>0</v>
      </c>
      <c r="S79" s="58">
        <f t="shared" si="29"/>
        <v>0</v>
      </c>
      <c r="T79" s="58">
        <f t="shared" si="29"/>
        <v>0</v>
      </c>
      <c r="U79" s="58">
        <f t="shared" si="29"/>
        <v>0</v>
      </c>
      <c r="V79" s="58">
        <f t="shared" si="29"/>
        <v>0</v>
      </c>
      <c r="W79" s="58">
        <f t="shared" si="29"/>
        <v>0</v>
      </c>
      <c r="X79" s="58">
        <f t="shared" si="29"/>
        <v>0</v>
      </c>
      <c r="Y79" s="58">
        <f t="shared" si="29"/>
        <v>0</v>
      </c>
      <c r="Z79" s="58">
        <f t="shared" si="29"/>
        <v>0</v>
      </c>
      <c r="AA79" s="58">
        <f t="shared" si="29"/>
        <v>0</v>
      </c>
      <c r="AB79" s="58">
        <f t="shared" si="29"/>
        <v>0</v>
      </c>
      <c r="AC79" s="58">
        <f t="shared" si="29"/>
        <v>0</v>
      </c>
      <c r="AD79" s="58">
        <f t="shared" si="29"/>
        <v>0</v>
      </c>
      <c r="AE79" s="58">
        <f t="shared" si="29"/>
        <v>0</v>
      </c>
      <c r="AF79" s="58">
        <f t="shared" si="29"/>
        <v>0</v>
      </c>
      <c r="AG79" s="58">
        <f t="shared" si="29"/>
        <v>0</v>
      </c>
      <c r="AH79" s="40"/>
      <c r="AI79" s="40"/>
      <c r="AJ79" s="40"/>
      <c r="AK79" s="40"/>
      <c r="AL79" s="40"/>
      <c r="AM79" s="46"/>
      <c r="AN79" s="40"/>
      <c r="AO79" s="40"/>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58">
        <f>SUM(BR73:BR78)</f>
        <v>0</v>
      </c>
      <c r="BS79" s="58">
        <f>SUM(BS73:BS78)</f>
        <v>0</v>
      </c>
      <c r="BT79" s="58">
        <f>SUM(BT73:BT78)</f>
        <v>0</v>
      </c>
      <c r="BU79" s="58">
        <f>SUM(BU73:BU78)</f>
        <v>0</v>
      </c>
      <c r="BV79" s="46"/>
      <c r="BW79" s="41"/>
      <c r="BX79" s="42"/>
      <c r="BY79" s="60" t="e">
        <f>#REF!-#REF!</f>
        <v>#REF!</v>
      </c>
      <c r="BZ79" s="41">
        <f t="shared" si="27"/>
        <v>0</v>
      </c>
      <c r="CA79" s="43" t="str">
        <f t="shared" si="28"/>
        <v>n/a</v>
      </c>
    </row>
    <row r="80" spans="1:79" ht="10.5" customHeight="1" thickBot="1" x14ac:dyDescent="0.25">
      <c r="A80" s="34"/>
      <c r="B80" s="71"/>
      <c r="C80" s="72"/>
      <c r="D80" s="73"/>
      <c r="E80" s="73"/>
      <c r="F80" s="73"/>
      <c r="G80" s="73"/>
      <c r="H80" s="74"/>
      <c r="I80" s="74"/>
      <c r="J80" s="51"/>
      <c r="K80" s="51"/>
      <c r="L80" s="51"/>
      <c r="M80" s="51"/>
      <c r="N80" s="51"/>
      <c r="O80" s="51"/>
      <c r="P80" s="51"/>
      <c r="Q80" s="51"/>
      <c r="R80" s="51"/>
      <c r="S80" s="51"/>
      <c r="T80" s="51"/>
      <c r="U80" s="51"/>
      <c r="V80" s="51"/>
      <c r="W80" s="51"/>
      <c r="X80" s="51"/>
      <c r="Y80" s="51"/>
      <c r="Z80" s="51"/>
      <c r="AA80" s="51"/>
      <c r="AB80" s="51"/>
      <c r="AC80" s="51" t="s">
        <v>18</v>
      </c>
      <c r="AD80" s="51" t="s">
        <v>18</v>
      </c>
      <c r="AE80" s="51" t="s">
        <v>18</v>
      </c>
      <c r="AF80" s="51" t="s">
        <v>18</v>
      </c>
      <c r="AG80" s="51" t="s">
        <v>18</v>
      </c>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46"/>
      <c r="BW80" s="52"/>
      <c r="BX80" s="53"/>
      <c r="BZ80" s="52"/>
      <c r="CA80" s="75"/>
    </row>
    <row r="81" spans="1:79" s="35" customFormat="1" ht="10.5" customHeight="1" x14ac:dyDescent="0.2">
      <c r="A81" s="68" t="s">
        <v>114</v>
      </c>
      <c r="B81" s="69"/>
      <c r="D81" s="56"/>
      <c r="E81" s="56"/>
      <c r="F81" s="56"/>
      <c r="G81" s="56"/>
      <c r="H81" s="57"/>
      <c r="I81" s="57"/>
      <c r="J81" s="58">
        <f t="shared" ref="J81:BU81" si="30">SUM(J79,J73)</f>
        <v>0</v>
      </c>
      <c r="K81" s="58">
        <f t="shared" si="30"/>
        <v>0</v>
      </c>
      <c r="L81" s="58">
        <f t="shared" si="30"/>
        <v>0</v>
      </c>
      <c r="M81" s="58">
        <f t="shared" si="30"/>
        <v>0</v>
      </c>
      <c r="N81" s="58">
        <f t="shared" si="30"/>
        <v>0</v>
      </c>
      <c r="O81" s="58">
        <f t="shared" si="30"/>
        <v>0</v>
      </c>
      <c r="P81" s="58">
        <f t="shared" si="30"/>
        <v>0</v>
      </c>
      <c r="Q81" s="58">
        <f t="shared" si="30"/>
        <v>0</v>
      </c>
      <c r="R81" s="58">
        <f t="shared" si="30"/>
        <v>0</v>
      </c>
      <c r="S81" s="58">
        <f t="shared" si="30"/>
        <v>0</v>
      </c>
      <c r="T81" s="58">
        <f t="shared" si="30"/>
        <v>0</v>
      </c>
      <c r="U81" s="58">
        <f t="shared" si="30"/>
        <v>0</v>
      </c>
      <c r="V81" s="58">
        <f t="shared" si="30"/>
        <v>0</v>
      </c>
      <c r="W81" s="58">
        <f t="shared" si="30"/>
        <v>0</v>
      </c>
      <c r="X81" s="58">
        <f t="shared" si="30"/>
        <v>0</v>
      </c>
      <c r="Y81" s="58">
        <f t="shared" si="30"/>
        <v>0</v>
      </c>
      <c r="Z81" s="58">
        <f t="shared" si="30"/>
        <v>0</v>
      </c>
      <c r="AA81" s="58">
        <f t="shared" si="30"/>
        <v>0</v>
      </c>
      <c r="AB81" s="58">
        <f t="shared" si="30"/>
        <v>0</v>
      </c>
      <c r="AC81" s="58">
        <f t="shared" si="30"/>
        <v>0</v>
      </c>
      <c r="AD81" s="58">
        <f t="shared" si="30"/>
        <v>0</v>
      </c>
      <c r="AE81" s="58">
        <f t="shared" si="30"/>
        <v>0</v>
      </c>
      <c r="AF81" s="58">
        <f t="shared" si="30"/>
        <v>0</v>
      </c>
      <c r="AG81" s="58">
        <f t="shared" si="30"/>
        <v>0</v>
      </c>
      <c r="AH81" s="58">
        <f t="shared" si="30"/>
        <v>0</v>
      </c>
      <c r="AI81" s="58">
        <f t="shared" si="30"/>
        <v>0</v>
      </c>
      <c r="AJ81" s="58">
        <f t="shared" si="30"/>
        <v>0</v>
      </c>
      <c r="AK81" s="58">
        <f t="shared" si="30"/>
        <v>0</v>
      </c>
      <c r="AL81" s="58">
        <f t="shared" si="30"/>
        <v>0</v>
      </c>
      <c r="AM81" s="58">
        <f t="shared" si="30"/>
        <v>0</v>
      </c>
      <c r="AN81" s="58">
        <f t="shared" si="30"/>
        <v>0</v>
      </c>
      <c r="AO81" s="58">
        <f t="shared" si="30"/>
        <v>0</v>
      </c>
      <c r="AP81" s="58">
        <f t="shared" si="30"/>
        <v>0</v>
      </c>
      <c r="AQ81" s="58">
        <f t="shared" si="30"/>
        <v>0</v>
      </c>
      <c r="AR81" s="58">
        <f t="shared" si="30"/>
        <v>0</v>
      </c>
      <c r="AS81" s="58">
        <f t="shared" si="30"/>
        <v>0</v>
      </c>
      <c r="AT81" s="58">
        <f t="shared" si="30"/>
        <v>0</v>
      </c>
      <c r="AU81" s="58">
        <f t="shared" si="30"/>
        <v>0</v>
      </c>
      <c r="AV81" s="58">
        <f t="shared" si="30"/>
        <v>0</v>
      </c>
      <c r="AW81" s="58">
        <f t="shared" si="30"/>
        <v>0</v>
      </c>
      <c r="AX81" s="58">
        <f t="shared" si="30"/>
        <v>0</v>
      </c>
      <c r="AY81" s="58">
        <f t="shared" si="30"/>
        <v>0</v>
      </c>
      <c r="AZ81" s="58">
        <f t="shared" si="30"/>
        <v>0</v>
      </c>
      <c r="BA81" s="58">
        <f t="shared" si="30"/>
        <v>0</v>
      </c>
      <c r="BB81" s="58">
        <f t="shared" si="30"/>
        <v>0</v>
      </c>
      <c r="BC81" s="58">
        <f t="shared" si="30"/>
        <v>0</v>
      </c>
      <c r="BD81" s="58">
        <f t="shared" si="30"/>
        <v>0</v>
      </c>
      <c r="BE81" s="58">
        <f t="shared" si="30"/>
        <v>0</v>
      </c>
      <c r="BF81" s="58">
        <f t="shared" si="30"/>
        <v>0</v>
      </c>
      <c r="BG81" s="58">
        <f t="shared" si="30"/>
        <v>0</v>
      </c>
      <c r="BH81" s="58">
        <f t="shared" si="30"/>
        <v>0</v>
      </c>
      <c r="BI81" s="58">
        <f t="shared" si="30"/>
        <v>0</v>
      </c>
      <c r="BJ81" s="58">
        <f t="shared" si="30"/>
        <v>0</v>
      </c>
      <c r="BK81" s="58">
        <f t="shared" si="30"/>
        <v>0</v>
      </c>
      <c r="BL81" s="58">
        <f t="shared" si="30"/>
        <v>0</v>
      </c>
      <c r="BM81" s="58">
        <f t="shared" si="30"/>
        <v>0</v>
      </c>
      <c r="BN81" s="58">
        <f t="shared" si="30"/>
        <v>0</v>
      </c>
      <c r="BO81" s="58">
        <f t="shared" si="30"/>
        <v>0</v>
      </c>
      <c r="BP81" s="58">
        <f t="shared" si="30"/>
        <v>0</v>
      </c>
      <c r="BQ81" s="58">
        <f t="shared" si="30"/>
        <v>0</v>
      </c>
      <c r="BR81" s="58">
        <f t="shared" si="30"/>
        <v>0</v>
      </c>
      <c r="BS81" s="58">
        <f t="shared" si="30"/>
        <v>0</v>
      </c>
      <c r="BT81" s="58">
        <f t="shared" si="30"/>
        <v>0</v>
      </c>
      <c r="BU81" s="58">
        <f t="shared" si="30"/>
        <v>0</v>
      </c>
      <c r="BV81" s="46"/>
      <c r="BW81" s="60"/>
      <c r="BX81" s="61"/>
      <c r="BY81" s="35" t="e">
        <f>#REF!-#REF!</f>
        <v>#REF!</v>
      </c>
      <c r="BZ81" s="62">
        <f>INDEX($J81:$BV81,0,MATCH(MAX($J$3:$BV$3),$J$3:$BV$3,0))-J81</f>
        <v>0</v>
      </c>
      <c r="CA81" s="65" t="str">
        <f t="shared" si="28"/>
        <v>n/a</v>
      </c>
    </row>
    <row r="82" spans="1:79" s="35" customFormat="1" ht="10.5" customHeight="1" x14ac:dyDescent="0.2">
      <c r="A82" s="68"/>
      <c r="B82" s="69"/>
      <c r="D82" s="56"/>
      <c r="E82" s="56"/>
      <c r="F82" s="56"/>
      <c r="G82" s="56"/>
      <c r="H82" s="57"/>
      <c r="I82" s="57"/>
      <c r="J82" s="58"/>
      <c r="K82" s="58"/>
      <c r="L82" s="58"/>
      <c r="M82" s="58"/>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46"/>
      <c r="BW82" s="60"/>
      <c r="BX82" s="61"/>
      <c r="BZ82" s="60"/>
      <c r="CA82" s="61"/>
    </row>
    <row r="83" spans="1:79" s="35" customFormat="1" ht="10.5" customHeight="1" x14ac:dyDescent="0.2">
      <c r="A83" s="28" t="s">
        <v>115</v>
      </c>
      <c r="B83" s="69"/>
      <c r="D83" s="56"/>
      <c r="E83" s="56"/>
      <c r="F83" s="56"/>
      <c r="G83" s="56"/>
      <c r="H83" s="57"/>
      <c r="I83" s="57"/>
      <c r="J83" s="58"/>
      <c r="K83" s="58"/>
      <c r="L83" s="58"/>
      <c r="M83" s="58"/>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46"/>
      <c r="BW83" s="60"/>
      <c r="BX83" s="61"/>
      <c r="BZ83" s="60"/>
      <c r="CA83" s="61"/>
    </row>
    <row r="84" spans="1:79" s="35" customFormat="1" ht="10.5" customHeight="1" x14ac:dyDescent="0.2">
      <c r="A84" s="28"/>
      <c r="B84" s="69"/>
      <c r="C84" s="29" t="s">
        <v>116</v>
      </c>
      <c r="D84" s="29" t="s">
        <v>14</v>
      </c>
      <c r="E84" s="29" t="s">
        <v>117</v>
      </c>
      <c r="F84" s="29" t="s">
        <v>15</v>
      </c>
      <c r="G84" s="29" t="s">
        <v>11</v>
      </c>
      <c r="H84" s="39" t="s">
        <v>118</v>
      </c>
      <c r="I84" s="39"/>
      <c r="J84" s="40">
        <v>89775</v>
      </c>
      <c r="K84" s="40">
        <v>92017</v>
      </c>
      <c r="L84" s="40">
        <v>91766</v>
      </c>
      <c r="M84" s="40">
        <v>92947</v>
      </c>
      <c r="N84" s="40">
        <v>92249</v>
      </c>
      <c r="O84" s="40">
        <v>92326</v>
      </c>
      <c r="P84" s="40">
        <v>91231</v>
      </c>
      <c r="Q84" s="40">
        <v>92991</v>
      </c>
      <c r="R84" s="40">
        <v>93909</v>
      </c>
      <c r="S84" s="40">
        <v>97230</v>
      </c>
      <c r="T84" s="40">
        <v>99381</v>
      </c>
      <c r="U84" s="40">
        <v>100958</v>
      </c>
      <c r="V84" s="40">
        <v>99975</v>
      </c>
      <c r="W84" s="40">
        <v>100641</v>
      </c>
      <c r="X84" s="40">
        <v>102188</v>
      </c>
      <c r="Y84" s="40">
        <v>101056</v>
      </c>
      <c r="Z84" s="40">
        <v>100517</v>
      </c>
      <c r="AA84" s="40">
        <v>98623</v>
      </c>
      <c r="AB84" s="40">
        <v>100141</v>
      </c>
      <c r="AC84" s="40">
        <v>101122</v>
      </c>
      <c r="AD84" s="40">
        <v>99369</v>
      </c>
      <c r="AE84" s="40">
        <v>106189</v>
      </c>
      <c r="AF84" s="40">
        <v>109874</v>
      </c>
      <c r="AG84" s="40">
        <v>112123</v>
      </c>
      <c r="AH84" s="40">
        <v>114181</v>
      </c>
      <c r="AI84" s="40">
        <v>118383</v>
      </c>
      <c r="AJ84" s="40">
        <v>122091</v>
      </c>
      <c r="AK84" s="40">
        <v>125219</v>
      </c>
      <c r="AL84" s="40">
        <v>127465</v>
      </c>
      <c r="AM84" s="40">
        <v>129926</v>
      </c>
      <c r="AN84" s="40">
        <v>131753</v>
      </c>
      <c r="AO84" s="40">
        <v>133351</v>
      </c>
      <c r="AP84" s="40">
        <v>134870</v>
      </c>
      <c r="AQ84" s="40">
        <v>136216</v>
      </c>
      <c r="AR84" s="40">
        <v>136033</v>
      </c>
      <c r="AS84" s="40">
        <v>137033</v>
      </c>
      <c r="AT84" s="40">
        <v>138763</v>
      </c>
      <c r="AU84" s="40">
        <v>140417</v>
      </c>
      <c r="AV84" s="40">
        <v>143186</v>
      </c>
      <c r="AW84" s="40">
        <v>144068</v>
      </c>
      <c r="AX84" s="40">
        <v>145542</v>
      </c>
      <c r="AY84" s="40">
        <v>147167</v>
      </c>
      <c r="AZ84" s="40">
        <v>148802</v>
      </c>
      <c r="BA84" s="40">
        <v>149614</v>
      </c>
      <c r="BB84" s="40">
        <v>151277</v>
      </c>
      <c r="BC84" s="40">
        <v>153635</v>
      </c>
      <c r="BD84" s="40">
        <v>154211</v>
      </c>
      <c r="BE84" s="40">
        <v>155120</v>
      </c>
      <c r="BF84" s="40">
        <v>155254</v>
      </c>
      <c r="BG84" s="40">
        <v>155760</v>
      </c>
      <c r="BH84" s="40">
        <v>156324</v>
      </c>
      <c r="BI84" s="40">
        <v>157341</v>
      </c>
      <c r="BJ84" s="40">
        <v>158229</v>
      </c>
      <c r="BK84" s="40">
        <v>159100</v>
      </c>
      <c r="BL84" s="40">
        <v>159928</v>
      </c>
      <c r="BM84" s="40">
        <v>157833</v>
      </c>
      <c r="BN84" s="40">
        <v>155720</v>
      </c>
      <c r="BO84" s="40">
        <v>231464</v>
      </c>
      <c r="BP84" s="40">
        <v>231983</v>
      </c>
      <c r="BQ84" s="40">
        <v>230228</v>
      </c>
      <c r="BR84" s="40">
        <v>222989</v>
      </c>
      <c r="BS84" s="40">
        <v>209201</v>
      </c>
      <c r="BT84" s="40">
        <v>205308</v>
      </c>
      <c r="BU84" s="40">
        <v>202545</v>
      </c>
      <c r="BV84" s="46"/>
      <c r="BW84" s="41">
        <f t="shared" ref="BW84:BW95" si="31">INDEX($J84:$BV84,0,MATCH(MAX($J$3:$BV$3),$J$3:$BV$3,0))-INDEX($J84:$BV84,0,MATCH(MAX($J$3:$BV$3),$J$3:$BV$3,0)-1)</f>
        <v>-2763</v>
      </c>
      <c r="BX84" s="42">
        <f t="shared" ref="BX84:BX95" si="32">BW84/INDEX($J84:$BV84,0,MATCH(MAX($J$3:$BV$3),$J$3:$BV$3,0)-1)</f>
        <v>-1.3457829212695073E-2</v>
      </c>
      <c r="BY84" s="41" t="e">
        <f>#REF!-#REF!</f>
        <v>#REF!</v>
      </c>
      <c r="BZ84" s="41">
        <f t="shared" ref="BZ84:BZ94" si="33">INDEX($J84:$BV84,0,MATCH(MAX($J$3:$BV$3),$J$3:$BV$3,0))-J84</f>
        <v>112770</v>
      </c>
      <c r="CA84" s="43">
        <f t="shared" ref="CA84:CA95" si="34">IFERROR(BZ84/J84,"n/a")</f>
        <v>1.2561403508771929</v>
      </c>
    </row>
    <row r="85" spans="1:79" s="35" customFormat="1" ht="10.5" customHeight="1" x14ac:dyDescent="0.2">
      <c r="A85" s="28"/>
      <c r="B85" s="69"/>
      <c r="C85" s="29" t="s">
        <v>119</v>
      </c>
      <c r="D85" s="29" t="s">
        <v>14</v>
      </c>
      <c r="E85" s="29" t="s">
        <v>117</v>
      </c>
      <c r="F85" s="29" t="s">
        <v>15</v>
      </c>
      <c r="G85" s="29" t="s">
        <v>11</v>
      </c>
      <c r="H85" s="39" t="s">
        <v>120</v>
      </c>
      <c r="I85" s="39"/>
      <c r="J85" s="40">
        <v>2495</v>
      </c>
      <c r="K85" s="40">
        <v>2546</v>
      </c>
      <c r="L85" s="40">
        <v>2530</v>
      </c>
      <c r="M85" s="40">
        <v>2479</v>
      </c>
      <c r="N85" s="40">
        <v>2557</v>
      </c>
      <c r="O85" s="40">
        <v>2572</v>
      </c>
      <c r="P85" s="40">
        <v>2590</v>
      </c>
      <c r="Q85" s="40">
        <v>2657</v>
      </c>
      <c r="R85" s="40">
        <v>2681</v>
      </c>
      <c r="S85" s="40">
        <v>2714</v>
      </c>
      <c r="T85" s="40">
        <v>2808</v>
      </c>
      <c r="U85" s="40">
        <v>2853</v>
      </c>
      <c r="V85" s="40">
        <v>2850</v>
      </c>
      <c r="W85" s="40">
        <v>2890</v>
      </c>
      <c r="X85" s="40">
        <v>2794</v>
      </c>
      <c r="Y85" s="40">
        <v>2908</v>
      </c>
      <c r="Z85" s="40">
        <v>2876</v>
      </c>
      <c r="AA85" s="40">
        <v>2884</v>
      </c>
      <c r="AB85" s="40">
        <v>3048</v>
      </c>
      <c r="AC85" s="40">
        <v>3022</v>
      </c>
      <c r="AD85" s="40">
        <v>3076</v>
      </c>
      <c r="AE85" s="40">
        <v>3334</v>
      </c>
      <c r="AF85" s="40">
        <v>3427</v>
      </c>
      <c r="AG85" s="40">
        <v>3386</v>
      </c>
      <c r="AH85" s="40">
        <v>3353</v>
      </c>
      <c r="AI85" s="40">
        <v>3324</v>
      </c>
      <c r="AJ85" s="40">
        <v>3232</v>
      </c>
      <c r="AK85" s="40">
        <v>3149</v>
      </c>
      <c r="AL85" s="40">
        <v>3111</v>
      </c>
      <c r="AM85" s="40">
        <v>3144</v>
      </c>
      <c r="AN85" s="40">
        <v>3103</v>
      </c>
      <c r="AO85" s="40">
        <v>3060</v>
      </c>
      <c r="AP85" s="40">
        <v>3059</v>
      </c>
      <c r="AQ85" s="40">
        <v>2994</v>
      </c>
      <c r="AR85" s="40">
        <v>3067</v>
      </c>
      <c r="AS85" s="40">
        <v>3059</v>
      </c>
      <c r="AT85" s="40">
        <v>3125</v>
      </c>
      <c r="AU85" s="40">
        <v>3208</v>
      </c>
      <c r="AV85" s="40">
        <v>3526</v>
      </c>
      <c r="AW85" s="40">
        <v>3917</v>
      </c>
      <c r="AX85" s="40">
        <v>4267</v>
      </c>
      <c r="AY85" s="40">
        <v>4618</v>
      </c>
      <c r="AZ85" s="40">
        <v>4849</v>
      </c>
      <c r="BA85" s="40">
        <v>4937</v>
      </c>
      <c r="BB85" s="40">
        <v>5114</v>
      </c>
      <c r="BC85" s="40">
        <v>5129</v>
      </c>
      <c r="BD85" s="40">
        <v>5215</v>
      </c>
      <c r="BE85" s="40">
        <v>5243</v>
      </c>
      <c r="BF85" s="40">
        <v>5267</v>
      </c>
      <c r="BG85" s="40">
        <v>5347</v>
      </c>
      <c r="BH85" s="40">
        <v>5279</v>
      </c>
      <c r="BI85" s="40">
        <v>5357</v>
      </c>
      <c r="BJ85" s="40">
        <v>5338</v>
      </c>
      <c r="BK85" s="40">
        <v>5275</v>
      </c>
      <c r="BL85" s="40">
        <v>5236</v>
      </c>
      <c r="BM85" s="40">
        <v>5129</v>
      </c>
      <c r="BN85" s="40">
        <v>5128</v>
      </c>
      <c r="BO85" s="40">
        <v>6537</v>
      </c>
      <c r="BP85" s="40">
        <v>6550</v>
      </c>
      <c r="BQ85" s="40">
        <v>6536</v>
      </c>
      <c r="BR85" s="40">
        <v>6489</v>
      </c>
      <c r="BS85" s="40">
        <v>6583</v>
      </c>
      <c r="BT85" s="40">
        <v>6508</v>
      </c>
      <c r="BU85" s="40">
        <v>6798</v>
      </c>
      <c r="BV85" s="46"/>
      <c r="BW85" s="41">
        <f t="shared" si="31"/>
        <v>290</v>
      </c>
      <c r="BX85" s="42">
        <f t="shared" si="32"/>
        <v>4.4560540872771975E-2</v>
      </c>
      <c r="BY85" s="41" t="e">
        <f>#REF!-#REF!</f>
        <v>#REF!</v>
      </c>
      <c r="BZ85" s="41">
        <f t="shared" si="33"/>
        <v>4303</v>
      </c>
      <c r="CA85" s="43">
        <f t="shared" si="34"/>
        <v>1.7246492985971944</v>
      </c>
    </row>
    <row r="86" spans="1:79" s="35" customFormat="1" ht="10.5" customHeight="1" x14ac:dyDescent="0.2">
      <c r="A86" s="28"/>
      <c r="B86" s="69"/>
      <c r="C86" s="29" t="s">
        <v>121</v>
      </c>
      <c r="D86" s="29" t="s">
        <v>14</v>
      </c>
      <c r="E86" s="29" t="s">
        <v>117</v>
      </c>
      <c r="F86" s="29" t="s">
        <v>15</v>
      </c>
      <c r="G86" s="29" t="s">
        <v>19</v>
      </c>
      <c r="H86" s="39" t="s">
        <v>122</v>
      </c>
      <c r="I86" s="39"/>
      <c r="J86" s="40">
        <v>67823</v>
      </c>
      <c r="K86" s="40">
        <v>68291</v>
      </c>
      <c r="L86" s="40">
        <v>67768</v>
      </c>
      <c r="M86" s="40">
        <v>68555</v>
      </c>
      <c r="N86" s="40">
        <v>67770</v>
      </c>
      <c r="O86" s="40">
        <v>67731</v>
      </c>
      <c r="P86" s="40">
        <v>67938</v>
      </c>
      <c r="Q86" s="40">
        <v>69304</v>
      </c>
      <c r="R86" s="40">
        <v>69840</v>
      </c>
      <c r="S86" s="40">
        <v>71977</v>
      </c>
      <c r="T86" s="40">
        <v>73989</v>
      </c>
      <c r="U86" s="40">
        <v>75202</v>
      </c>
      <c r="V86" s="40">
        <v>74636</v>
      </c>
      <c r="W86" s="40">
        <v>75156</v>
      </c>
      <c r="X86" s="40">
        <v>76730</v>
      </c>
      <c r="Y86" s="40">
        <v>76146</v>
      </c>
      <c r="Z86" s="40">
        <v>75981</v>
      </c>
      <c r="AA86" s="40">
        <v>74780</v>
      </c>
      <c r="AB86" s="40">
        <v>76839</v>
      </c>
      <c r="AC86" s="40">
        <v>77881</v>
      </c>
      <c r="AD86" s="40">
        <v>76682</v>
      </c>
      <c r="AE86" s="40">
        <v>82704</v>
      </c>
      <c r="AF86" s="40">
        <v>85806</v>
      </c>
      <c r="AG86" s="40">
        <v>87506</v>
      </c>
      <c r="AH86" s="40">
        <v>88913</v>
      </c>
      <c r="AI86" s="40">
        <v>92354</v>
      </c>
      <c r="AJ86" s="40">
        <v>95064</v>
      </c>
      <c r="AK86" s="40">
        <v>97750</v>
      </c>
      <c r="AL86" s="40">
        <v>99387</v>
      </c>
      <c r="AM86" s="40">
        <v>101932</v>
      </c>
      <c r="AN86" s="40">
        <v>104803</v>
      </c>
      <c r="AO86" s="40">
        <v>106675</v>
      </c>
      <c r="AP86" s="40">
        <v>108260</v>
      </c>
      <c r="AQ86" s="40">
        <v>110235</v>
      </c>
      <c r="AR86" s="40">
        <v>110638</v>
      </c>
      <c r="AS86" s="40">
        <v>112397</v>
      </c>
      <c r="AT86" s="40">
        <v>114760</v>
      </c>
      <c r="AU86" s="40">
        <v>115824</v>
      </c>
      <c r="AV86" s="40">
        <v>118153</v>
      </c>
      <c r="AW86" s="40">
        <v>118981</v>
      </c>
      <c r="AX86" s="40">
        <v>119993</v>
      </c>
      <c r="AY86" s="40">
        <v>121336</v>
      </c>
      <c r="AZ86" s="40">
        <v>122557</v>
      </c>
      <c r="BA86" s="40">
        <v>123110</v>
      </c>
      <c r="BB86" s="40">
        <v>124638</v>
      </c>
      <c r="BC86" s="40">
        <v>123454</v>
      </c>
      <c r="BD86" s="40">
        <v>124019</v>
      </c>
      <c r="BE86" s="40">
        <v>124768</v>
      </c>
      <c r="BF86" s="40">
        <v>125008</v>
      </c>
      <c r="BG86" s="40">
        <v>125403</v>
      </c>
      <c r="BH86" s="40">
        <v>125917</v>
      </c>
      <c r="BI86" s="40">
        <v>127104</v>
      </c>
      <c r="BJ86" s="40">
        <v>127560</v>
      </c>
      <c r="BK86" s="40">
        <v>128672</v>
      </c>
      <c r="BL86" s="40">
        <v>129266</v>
      </c>
      <c r="BM86" s="40">
        <v>126282</v>
      </c>
      <c r="BN86" s="40">
        <v>123728</v>
      </c>
      <c r="BO86" s="40">
        <v>91506</v>
      </c>
      <c r="BP86" s="40">
        <v>91541</v>
      </c>
      <c r="BQ86" s="40">
        <v>91163</v>
      </c>
      <c r="BR86" s="40">
        <v>88062</v>
      </c>
      <c r="BS86" s="40">
        <v>83326</v>
      </c>
      <c r="BT86" s="40">
        <v>81593</v>
      </c>
      <c r="BU86" s="40">
        <v>79969</v>
      </c>
      <c r="BV86" s="46"/>
      <c r="BW86" s="41">
        <f t="shared" si="31"/>
        <v>-1624</v>
      </c>
      <c r="BX86" s="42">
        <f t="shared" si="32"/>
        <v>-1.9903668206831468E-2</v>
      </c>
      <c r="BY86" s="41" t="e">
        <f>#REF!-#REF!</f>
        <v>#REF!</v>
      </c>
      <c r="BZ86" s="41">
        <f t="shared" si="33"/>
        <v>12146</v>
      </c>
      <c r="CA86" s="43">
        <f t="shared" si="34"/>
        <v>0.17908379163410643</v>
      </c>
    </row>
    <row r="87" spans="1:79" s="35" customFormat="1" ht="10.5" customHeight="1" x14ac:dyDescent="0.2">
      <c r="A87" s="28"/>
      <c r="B87" s="69"/>
      <c r="C87" s="29" t="s">
        <v>123</v>
      </c>
      <c r="D87" s="29" t="s">
        <v>14</v>
      </c>
      <c r="E87" s="29" t="s">
        <v>117</v>
      </c>
      <c r="F87" s="29" t="s">
        <v>15</v>
      </c>
      <c r="G87" s="29" t="s">
        <v>19</v>
      </c>
      <c r="H87" s="39" t="s">
        <v>124</v>
      </c>
      <c r="I87" s="39"/>
      <c r="J87" s="40">
        <v>1652</v>
      </c>
      <c r="K87" s="40">
        <v>1732</v>
      </c>
      <c r="L87" s="40">
        <v>1713</v>
      </c>
      <c r="M87" s="40">
        <v>1660</v>
      </c>
      <c r="N87" s="40">
        <v>1669</v>
      </c>
      <c r="O87" s="40">
        <v>1706</v>
      </c>
      <c r="P87" s="40">
        <v>1781</v>
      </c>
      <c r="Q87" s="40">
        <v>1837</v>
      </c>
      <c r="R87" s="40">
        <v>1920</v>
      </c>
      <c r="S87" s="40">
        <v>1968</v>
      </c>
      <c r="T87" s="40">
        <v>2020</v>
      </c>
      <c r="U87" s="40">
        <v>2038</v>
      </c>
      <c r="V87" s="40">
        <v>2051</v>
      </c>
      <c r="W87" s="40">
        <v>2074</v>
      </c>
      <c r="X87" s="40">
        <v>2011</v>
      </c>
      <c r="Y87" s="40">
        <v>2053</v>
      </c>
      <c r="Z87" s="40">
        <v>2050</v>
      </c>
      <c r="AA87" s="40">
        <v>2036</v>
      </c>
      <c r="AB87" s="40">
        <v>2155</v>
      </c>
      <c r="AC87" s="40">
        <v>2120</v>
      </c>
      <c r="AD87" s="40">
        <v>2180</v>
      </c>
      <c r="AE87" s="40">
        <v>2457</v>
      </c>
      <c r="AF87" s="40">
        <v>2539</v>
      </c>
      <c r="AG87" s="40">
        <v>2551</v>
      </c>
      <c r="AH87" s="40">
        <v>2532</v>
      </c>
      <c r="AI87" s="40">
        <v>2511</v>
      </c>
      <c r="AJ87" s="40">
        <v>2448</v>
      </c>
      <c r="AK87" s="40">
        <v>2443</v>
      </c>
      <c r="AL87" s="40">
        <v>2396</v>
      </c>
      <c r="AM87" s="40">
        <v>2494</v>
      </c>
      <c r="AN87" s="40">
        <v>2460</v>
      </c>
      <c r="AO87" s="40">
        <v>2425</v>
      </c>
      <c r="AP87" s="40">
        <v>2422</v>
      </c>
      <c r="AQ87" s="40">
        <v>2372</v>
      </c>
      <c r="AR87" s="40">
        <v>2408</v>
      </c>
      <c r="AS87" s="40">
        <v>2409</v>
      </c>
      <c r="AT87" s="40">
        <v>2486</v>
      </c>
      <c r="AU87" s="40">
        <v>2541</v>
      </c>
      <c r="AV87" s="40">
        <v>2782</v>
      </c>
      <c r="AW87" s="40">
        <v>3077</v>
      </c>
      <c r="AX87" s="40">
        <v>3352</v>
      </c>
      <c r="AY87" s="40">
        <v>3617</v>
      </c>
      <c r="AZ87" s="40">
        <v>3809</v>
      </c>
      <c r="BA87" s="40">
        <v>3898</v>
      </c>
      <c r="BB87" s="40">
        <v>4035</v>
      </c>
      <c r="BC87" s="40">
        <v>4062</v>
      </c>
      <c r="BD87" s="40">
        <v>4083</v>
      </c>
      <c r="BE87" s="40">
        <v>4100</v>
      </c>
      <c r="BF87" s="40">
        <v>4135</v>
      </c>
      <c r="BG87" s="40">
        <v>4144</v>
      </c>
      <c r="BH87" s="40">
        <v>4164</v>
      </c>
      <c r="BI87" s="40">
        <v>4156</v>
      </c>
      <c r="BJ87" s="40">
        <v>4151</v>
      </c>
      <c r="BK87" s="40">
        <v>4111</v>
      </c>
      <c r="BL87" s="40">
        <v>4112</v>
      </c>
      <c r="BM87" s="40">
        <v>3951</v>
      </c>
      <c r="BN87" s="40">
        <v>3877</v>
      </c>
      <c r="BO87" s="40">
        <v>3465</v>
      </c>
      <c r="BP87" s="40">
        <v>3493</v>
      </c>
      <c r="BQ87" s="40">
        <v>3497</v>
      </c>
      <c r="BR87" s="40">
        <v>3499</v>
      </c>
      <c r="BS87" s="40">
        <v>3533</v>
      </c>
      <c r="BT87" s="40">
        <v>3507</v>
      </c>
      <c r="BU87" s="40">
        <v>3622</v>
      </c>
      <c r="BV87" s="46"/>
      <c r="BW87" s="41">
        <f t="shared" si="31"/>
        <v>115</v>
      </c>
      <c r="BX87" s="42">
        <f t="shared" si="32"/>
        <v>3.2791559737667522E-2</v>
      </c>
      <c r="BY87" s="41" t="e">
        <f>#REF!-#REF!</f>
        <v>#REF!</v>
      </c>
      <c r="BZ87" s="41">
        <f t="shared" si="33"/>
        <v>1970</v>
      </c>
      <c r="CA87" s="43">
        <f t="shared" si="34"/>
        <v>1.1924939467312348</v>
      </c>
    </row>
    <row r="88" spans="1:79" ht="10.5" customHeight="1" x14ac:dyDescent="0.2">
      <c r="A88" s="34"/>
      <c r="C88" s="29" t="s">
        <v>125</v>
      </c>
      <c r="D88" s="29" t="s">
        <v>14</v>
      </c>
      <c r="E88" s="29" t="s">
        <v>117</v>
      </c>
      <c r="F88" s="29" t="s">
        <v>15</v>
      </c>
      <c r="G88" s="29" t="s">
        <v>126</v>
      </c>
      <c r="H88" s="39" t="s">
        <v>127</v>
      </c>
      <c r="I88" s="39"/>
      <c r="J88" s="40">
        <v>56477</v>
      </c>
      <c r="K88" s="40">
        <v>55946</v>
      </c>
      <c r="L88" s="40">
        <v>53816</v>
      </c>
      <c r="M88" s="40">
        <v>52281</v>
      </c>
      <c r="N88" s="40">
        <v>49341</v>
      </c>
      <c r="O88" s="40">
        <v>47729</v>
      </c>
      <c r="P88" s="40">
        <v>43084</v>
      </c>
      <c r="Q88" s="40">
        <v>42512</v>
      </c>
      <c r="R88" s="40">
        <v>40965</v>
      </c>
      <c r="S88" s="40">
        <v>40492</v>
      </c>
      <c r="T88" s="40">
        <v>39491</v>
      </c>
      <c r="U88" s="40">
        <v>39046</v>
      </c>
      <c r="V88" s="40">
        <v>38035</v>
      </c>
      <c r="W88" s="40">
        <v>37981</v>
      </c>
      <c r="X88" s="40">
        <v>38130</v>
      </c>
      <c r="Y88" s="40">
        <v>37098</v>
      </c>
      <c r="Z88" s="40">
        <v>36544</v>
      </c>
      <c r="AA88" s="40">
        <v>35725</v>
      </c>
      <c r="AB88" s="40">
        <v>34288</v>
      </c>
      <c r="AC88" s="40">
        <v>34028</v>
      </c>
      <c r="AD88" s="40">
        <v>33247</v>
      </c>
      <c r="AE88" s="40">
        <v>35452</v>
      </c>
      <c r="AF88" s="40">
        <v>36407</v>
      </c>
      <c r="AG88" s="40">
        <v>36876</v>
      </c>
      <c r="AH88" s="40">
        <v>37222</v>
      </c>
      <c r="AI88" s="40">
        <v>38469</v>
      </c>
      <c r="AJ88" s="40">
        <v>39319</v>
      </c>
      <c r="AK88" s="40">
        <v>39881</v>
      </c>
      <c r="AL88" s="40">
        <v>40292</v>
      </c>
      <c r="AM88" s="40">
        <v>40823</v>
      </c>
      <c r="AN88" s="40">
        <v>40897</v>
      </c>
      <c r="AO88" s="40">
        <v>41104</v>
      </c>
      <c r="AP88" s="40">
        <v>41198</v>
      </c>
      <c r="AQ88" s="40">
        <v>41208</v>
      </c>
      <c r="AR88" s="40">
        <v>40962</v>
      </c>
      <c r="AS88" s="40">
        <v>41145</v>
      </c>
      <c r="AT88" s="40">
        <v>41260</v>
      </c>
      <c r="AU88" s="40">
        <v>41560</v>
      </c>
      <c r="AV88" s="40">
        <v>42393</v>
      </c>
      <c r="AW88" s="40">
        <v>42503</v>
      </c>
      <c r="AX88" s="40">
        <v>42745</v>
      </c>
      <c r="AY88" s="40">
        <v>43148</v>
      </c>
      <c r="AZ88" s="40">
        <v>43637</v>
      </c>
      <c r="BA88" s="40">
        <v>43696</v>
      </c>
      <c r="BB88" s="40">
        <v>43937</v>
      </c>
      <c r="BC88" s="40">
        <v>44246</v>
      </c>
      <c r="BD88" s="40">
        <v>44278</v>
      </c>
      <c r="BE88" s="40">
        <v>44347</v>
      </c>
      <c r="BF88" s="40">
        <v>44245</v>
      </c>
      <c r="BG88" s="40">
        <v>44384</v>
      </c>
      <c r="BH88" s="40">
        <v>44381</v>
      </c>
      <c r="BI88" s="40">
        <v>44615</v>
      </c>
      <c r="BJ88" s="40">
        <v>44676</v>
      </c>
      <c r="BK88" s="40">
        <v>44742</v>
      </c>
      <c r="BL88" s="40">
        <v>44914</v>
      </c>
      <c r="BM88" s="40">
        <v>44883</v>
      </c>
      <c r="BN88" s="40">
        <v>45431</v>
      </c>
      <c r="BO88" s="40">
        <v>27968</v>
      </c>
      <c r="BP88" s="40">
        <v>28151</v>
      </c>
      <c r="BQ88" s="40">
        <v>27779</v>
      </c>
      <c r="BR88" s="40">
        <v>26793</v>
      </c>
      <c r="BS88" s="40">
        <v>25122</v>
      </c>
      <c r="BT88" s="40">
        <v>24642</v>
      </c>
      <c r="BU88" s="40">
        <v>24020</v>
      </c>
      <c r="BV88" s="46"/>
      <c r="BW88" s="41">
        <f t="shared" si="31"/>
        <v>-622</v>
      </c>
      <c r="BX88" s="42">
        <f t="shared" si="32"/>
        <v>-2.5241457673890105E-2</v>
      </c>
      <c r="BY88" s="76" t="e">
        <f>#REF!-#REF!</f>
        <v>#REF!</v>
      </c>
      <c r="BZ88" s="41">
        <f t="shared" si="33"/>
        <v>-32457</v>
      </c>
      <c r="CA88" s="43">
        <f t="shared" si="34"/>
        <v>-0.57469412327142022</v>
      </c>
    </row>
    <row r="89" spans="1:79" ht="10.5" customHeight="1" x14ac:dyDescent="0.2">
      <c r="A89" s="34"/>
      <c r="C89" s="29" t="s">
        <v>128</v>
      </c>
      <c r="D89" s="29" t="s">
        <v>14</v>
      </c>
      <c r="E89" s="29" t="s">
        <v>117</v>
      </c>
      <c r="F89" s="29" t="s">
        <v>15</v>
      </c>
      <c r="G89" s="29" t="s">
        <v>126</v>
      </c>
      <c r="H89" s="39" t="s">
        <v>129</v>
      </c>
      <c r="I89" s="39"/>
      <c r="J89" s="40">
        <v>766</v>
      </c>
      <c r="K89" s="40">
        <v>781</v>
      </c>
      <c r="L89" s="40">
        <v>746</v>
      </c>
      <c r="M89" s="40">
        <v>753</v>
      </c>
      <c r="N89" s="40">
        <v>727</v>
      </c>
      <c r="O89" s="40">
        <v>718</v>
      </c>
      <c r="P89" s="40">
        <v>630</v>
      </c>
      <c r="Q89" s="40">
        <v>597</v>
      </c>
      <c r="R89" s="40">
        <v>598</v>
      </c>
      <c r="S89" s="40">
        <v>573</v>
      </c>
      <c r="T89" s="40">
        <v>577</v>
      </c>
      <c r="U89" s="40">
        <v>564</v>
      </c>
      <c r="V89" s="40">
        <v>578</v>
      </c>
      <c r="W89" s="40">
        <v>602</v>
      </c>
      <c r="X89" s="40">
        <v>566</v>
      </c>
      <c r="Y89" s="40">
        <v>587</v>
      </c>
      <c r="Z89" s="40">
        <v>592</v>
      </c>
      <c r="AA89" s="40">
        <v>565</v>
      </c>
      <c r="AB89" s="40">
        <v>550</v>
      </c>
      <c r="AC89" s="40">
        <v>542</v>
      </c>
      <c r="AD89" s="40">
        <v>569</v>
      </c>
      <c r="AE89" s="40">
        <v>677</v>
      </c>
      <c r="AF89" s="40">
        <v>707</v>
      </c>
      <c r="AG89" s="40">
        <v>705</v>
      </c>
      <c r="AH89" s="40">
        <v>691</v>
      </c>
      <c r="AI89" s="40">
        <v>683</v>
      </c>
      <c r="AJ89" s="40">
        <v>685</v>
      </c>
      <c r="AK89" s="40">
        <v>663</v>
      </c>
      <c r="AL89" s="40">
        <v>647</v>
      </c>
      <c r="AM89" s="40">
        <v>660</v>
      </c>
      <c r="AN89" s="40">
        <v>646</v>
      </c>
      <c r="AO89" s="40">
        <v>641</v>
      </c>
      <c r="AP89" s="40">
        <v>630</v>
      </c>
      <c r="AQ89" s="40">
        <v>625</v>
      </c>
      <c r="AR89" s="40">
        <v>642</v>
      </c>
      <c r="AS89" s="40">
        <v>663</v>
      </c>
      <c r="AT89" s="40">
        <v>669</v>
      </c>
      <c r="AU89" s="40">
        <v>694</v>
      </c>
      <c r="AV89" s="40">
        <v>808</v>
      </c>
      <c r="AW89" s="40">
        <v>902</v>
      </c>
      <c r="AX89" s="40">
        <v>963</v>
      </c>
      <c r="AY89" s="40">
        <v>1059</v>
      </c>
      <c r="AZ89" s="40">
        <v>1143</v>
      </c>
      <c r="BA89" s="40">
        <v>1172</v>
      </c>
      <c r="BB89" s="40">
        <v>1197</v>
      </c>
      <c r="BC89" s="40">
        <v>1169</v>
      </c>
      <c r="BD89" s="40">
        <v>1170</v>
      </c>
      <c r="BE89" s="40">
        <v>1170</v>
      </c>
      <c r="BF89" s="40">
        <v>1178</v>
      </c>
      <c r="BG89" s="40">
        <v>1170</v>
      </c>
      <c r="BH89" s="40">
        <v>1158</v>
      </c>
      <c r="BI89" s="40">
        <v>1136</v>
      </c>
      <c r="BJ89" s="40">
        <v>1098</v>
      </c>
      <c r="BK89" s="40">
        <v>1078</v>
      </c>
      <c r="BL89" s="40">
        <v>1059</v>
      </c>
      <c r="BM89" s="40">
        <v>1022</v>
      </c>
      <c r="BN89" s="40">
        <v>1025</v>
      </c>
      <c r="BO89" s="40">
        <v>660</v>
      </c>
      <c r="BP89" s="40">
        <v>687</v>
      </c>
      <c r="BQ89" s="40">
        <v>709</v>
      </c>
      <c r="BR89" s="40">
        <v>692</v>
      </c>
      <c r="BS89" s="40">
        <v>708</v>
      </c>
      <c r="BT89" s="40">
        <v>661</v>
      </c>
      <c r="BU89" s="40">
        <v>719</v>
      </c>
      <c r="BV89" s="46"/>
      <c r="BW89" s="41">
        <f t="shared" si="31"/>
        <v>58</v>
      </c>
      <c r="BX89" s="42">
        <f t="shared" si="32"/>
        <v>8.7745839636913764E-2</v>
      </c>
      <c r="BY89" s="76" t="e">
        <f>#REF!-#REF!</f>
        <v>#REF!</v>
      </c>
      <c r="BZ89" s="41">
        <f t="shared" si="33"/>
        <v>-47</v>
      </c>
      <c r="CA89" s="43">
        <f t="shared" si="34"/>
        <v>-6.1357702349869453E-2</v>
      </c>
    </row>
    <row r="90" spans="1:79" ht="10.5" customHeight="1" x14ac:dyDescent="0.2">
      <c r="A90" s="34"/>
      <c r="C90" s="77" t="s">
        <v>130</v>
      </c>
      <c r="D90" s="29" t="s">
        <v>14</v>
      </c>
      <c r="E90" s="77" t="s">
        <v>117</v>
      </c>
      <c r="F90" s="77" t="s">
        <v>15</v>
      </c>
      <c r="G90" s="29" t="s">
        <v>28</v>
      </c>
      <c r="H90" s="39" t="s">
        <v>131</v>
      </c>
      <c r="I90" s="39"/>
      <c r="J90" s="40">
        <v>15655</v>
      </c>
      <c r="K90" s="40">
        <v>16141</v>
      </c>
      <c r="L90" s="40">
        <v>15950</v>
      </c>
      <c r="M90" s="40">
        <v>15744</v>
      </c>
      <c r="N90" s="40">
        <v>15595</v>
      </c>
      <c r="O90" s="40">
        <v>15402</v>
      </c>
      <c r="P90" s="40">
        <v>14140</v>
      </c>
      <c r="Q90" s="40">
        <v>14311</v>
      </c>
      <c r="R90" s="40">
        <v>14407</v>
      </c>
      <c r="S90" s="40">
        <v>14849</v>
      </c>
      <c r="T90" s="40">
        <v>15106</v>
      </c>
      <c r="U90" s="40">
        <v>15415</v>
      </c>
      <c r="V90" s="40">
        <v>15383</v>
      </c>
      <c r="W90" s="40">
        <v>15544</v>
      </c>
      <c r="X90" s="40">
        <v>16030</v>
      </c>
      <c r="Y90" s="40">
        <v>15967</v>
      </c>
      <c r="Z90" s="40">
        <v>15893</v>
      </c>
      <c r="AA90" s="40">
        <v>15675</v>
      </c>
      <c r="AB90" s="40">
        <v>14092</v>
      </c>
      <c r="AC90" s="40">
        <v>14143</v>
      </c>
      <c r="AD90" s="40">
        <v>13984</v>
      </c>
      <c r="AE90" s="40">
        <v>15010</v>
      </c>
      <c r="AF90" s="40">
        <v>15543</v>
      </c>
      <c r="AG90" s="40">
        <v>15916</v>
      </c>
      <c r="AH90" s="40">
        <v>16276</v>
      </c>
      <c r="AI90" s="40">
        <v>17133</v>
      </c>
      <c r="AJ90" s="40">
        <v>17868</v>
      </c>
      <c r="AK90" s="40">
        <v>18311</v>
      </c>
      <c r="AL90" s="40">
        <v>18648</v>
      </c>
      <c r="AM90" s="40">
        <v>19507</v>
      </c>
      <c r="AN90" s="40">
        <v>20925</v>
      </c>
      <c r="AO90" s="40">
        <v>21645</v>
      </c>
      <c r="AP90" s="40">
        <v>22349</v>
      </c>
      <c r="AQ90" s="40">
        <v>23102</v>
      </c>
      <c r="AR90" s="40">
        <v>23452</v>
      </c>
      <c r="AS90" s="40">
        <v>24049</v>
      </c>
      <c r="AT90" s="40">
        <v>24396</v>
      </c>
      <c r="AU90" s="40">
        <v>24693</v>
      </c>
      <c r="AV90" s="40">
        <v>25217</v>
      </c>
      <c r="AW90" s="40">
        <v>25359</v>
      </c>
      <c r="AX90" s="40">
        <v>25839</v>
      </c>
      <c r="AY90" s="40">
        <v>26397</v>
      </c>
      <c r="AZ90" s="40">
        <v>26630</v>
      </c>
      <c r="BA90" s="40">
        <v>27024</v>
      </c>
      <c r="BB90" s="40">
        <v>27671</v>
      </c>
      <c r="BC90" s="40">
        <v>28925</v>
      </c>
      <c r="BD90" s="40">
        <v>29427</v>
      </c>
      <c r="BE90" s="40">
        <v>29906</v>
      </c>
      <c r="BF90" s="40">
        <v>30008</v>
      </c>
      <c r="BG90" s="40">
        <v>30245</v>
      </c>
      <c r="BH90" s="40">
        <v>30474</v>
      </c>
      <c r="BI90" s="40">
        <v>30840</v>
      </c>
      <c r="BJ90" s="40">
        <v>31146</v>
      </c>
      <c r="BK90" s="40">
        <v>31535</v>
      </c>
      <c r="BL90" s="40">
        <v>31884</v>
      </c>
      <c r="BM90" s="40">
        <v>32901</v>
      </c>
      <c r="BN90" s="40">
        <v>34192</v>
      </c>
      <c r="BO90" s="40">
        <v>16848</v>
      </c>
      <c r="BP90" s="40">
        <v>16823</v>
      </c>
      <c r="BQ90" s="40">
        <v>16788</v>
      </c>
      <c r="BR90" s="40">
        <v>16165</v>
      </c>
      <c r="BS90" s="40">
        <v>14920</v>
      </c>
      <c r="BT90" s="40">
        <v>14450</v>
      </c>
      <c r="BU90" s="40">
        <v>14392</v>
      </c>
      <c r="BV90" s="46"/>
      <c r="BW90" s="41">
        <f t="shared" si="31"/>
        <v>-58</v>
      </c>
      <c r="BX90" s="42">
        <f t="shared" si="32"/>
        <v>-4.0138408304498273E-3</v>
      </c>
      <c r="BY90" s="76" t="e">
        <f>#REF!-#REF!</f>
        <v>#REF!</v>
      </c>
      <c r="BZ90" s="41">
        <f t="shared" si="33"/>
        <v>-1263</v>
      </c>
      <c r="CA90" s="43">
        <f t="shared" si="34"/>
        <v>-8.0677099968061328E-2</v>
      </c>
    </row>
    <row r="91" spans="1:79" ht="10.5" customHeight="1" x14ac:dyDescent="0.2">
      <c r="A91" s="34"/>
      <c r="C91" s="77" t="s">
        <v>132</v>
      </c>
      <c r="D91" s="29" t="s">
        <v>14</v>
      </c>
      <c r="E91" s="77" t="s">
        <v>117</v>
      </c>
      <c r="F91" s="77" t="s">
        <v>15</v>
      </c>
      <c r="G91" s="29" t="s">
        <v>28</v>
      </c>
      <c r="H91" s="39" t="s">
        <v>133</v>
      </c>
      <c r="I91" s="39"/>
      <c r="J91" s="40">
        <v>420</v>
      </c>
      <c r="K91" s="40">
        <v>425</v>
      </c>
      <c r="L91" s="40">
        <v>443</v>
      </c>
      <c r="M91" s="40">
        <v>440</v>
      </c>
      <c r="N91" s="40">
        <v>439</v>
      </c>
      <c r="O91" s="40">
        <v>439</v>
      </c>
      <c r="P91" s="40">
        <v>392</v>
      </c>
      <c r="Q91" s="40">
        <v>383</v>
      </c>
      <c r="R91" s="40">
        <v>418</v>
      </c>
      <c r="S91" s="40">
        <v>406</v>
      </c>
      <c r="T91" s="40">
        <v>409</v>
      </c>
      <c r="U91" s="40">
        <v>400</v>
      </c>
      <c r="V91" s="40">
        <v>386</v>
      </c>
      <c r="W91" s="40">
        <v>403</v>
      </c>
      <c r="X91" s="40">
        <v>375</v>
      </c>
      <c r="Y91" s="40">
        <v>379</v>
      </c>
      <c r="Z91" s="40">
        <v>394</v>
      </c>
      <c r="AA91" s="40">
        <v>401</v>
      </c>
      <c r="AB91" s="40">
        <v>386</v>
      </c>
      <c r="AC91" s="40">
        <v>370</v>
      </c>
      <c r="AD91" s="40">
        <v>406</v>
      </c>
      <c r="AE91" s="40">
        <v>435</v>
      </c>
      <c r="AF91" s="40">
        <v>438</v>
      </c>
      <c r="AG91" s="40">
        <v>443</v>
      </c>
      <c r="AH91" s="40">
        <v>443</v>
      </c>
      <c r="AI91" s="40">
        <v>423</v>
      </c>
      <c r="AJ91" s="40">
        <v>411</v>
      </c>
      <c r="AK91" s="40">
        <v>409</v>
      </c>
      <c r="AL91" s="40">
        <v>406</v>
      </c>
      <c r="AM91" s="40">
        <v>408</v>
      </c>
      <c r="AN91" s="40">
        <v>431</v>
      </c>
      <c r="AO91" s="40">
        <v>428</v>
      </c>
      <c r="AP91" s="40">
        <v>443</v>
      </c>
      <c r="AQ91" s="40">
        <v>417</v>
      </c>
      <c r="AR91" s="40">
        <v>415</v>
      </c>
      <c r="AS91" s="40">
        <v>431</v>
      </c>
      <c r="AT91" s="40">
        <v>438</v>
      </c>
      <c r="AU91" s="40">
        <v>443</v>
      </c>
      <c r="AV91" s="40">
        <v>495</v>
      </c>
      <c r="AW91" s="40">
        <v>538</v>
      </c>
      <c r="AX91" s="40">
        <v>604</v>
      </c>
      <c r="AY91" s="40">
        <v>652</v>
      </c>
      <c r="AZ91" s="40">
        <v>685</v>
      </c>
      <c r="BA91" s="40">
        <v>738</v>
      </c>
      <c r="BB91" s="40">
        <v>748</v>
      </c>
      <c r="BC91" s="40">
        <v>800</v>
      </c>
      <c r="BD91" s="40">
        <v>811</v>
      </c>
      <c r="BE91" s="40">
        <v>822</v>
      </c>
      <c r="BF91" s="40">
        <v>824</v>
      </c>
      <c r="BG91" s="40">
        <v>833</v>
      </c>
      <c r="BH91" s="40">
        <v>834</v>
      </c>
      <c r="BI91" s="40">
        <v>846</v>
      </c>
      <c r="BJ91" s="40">
        <v>836</v>
      </c>
      <c r="BK91" s="40">
        <v>832</v>
      </c>
      <c r="BL91" s="40">
        <v>853</v>
      </c>
      <c r="BM91" s="40">
        <v>860</v>
      </c>
      <c r="BN91" s="40">
        <v>875</v>
      </c>
      <c r="BO91" s="40">
        <v>391</v>
      </c>
      <c r="BP91" s="40">
        <v>385</v>
      </c>
      <c r="BQ91" s="40">
        <v>370</v>
      </c>
      <c r="BR91" s="40">
        <v>374</v>
      </c>
      <c r="BS91" s="40">
        <v>366</v>
      </c>
      <c r="BT91" s="40">
        <v>361</v>
      </c>
      <c r="BU91" s="40">
        <v>358</v>
      </c>
      <c r="BV91" s="40"/>
      <c r="BW91" s="41">
        <f t="shared" si="31"/>
        <v>-3</v>
      </c>
      <c r="BX91" s="42">
        <f t="shared" si="32"/>
        <v>-8.3102493074792248E-3</v>
      </c>
      <c r="BY91" s="76" t="e">
        <f>#REF!-#REF!</f>
        <v>#REF!</v>
      </c>
      <c r="BZ91" s="41">
        <f t="shared" si="33"/>
        <v>-62</v>
      </c>
      <c r="CA91" s="43">
        <f t="shared" si="34"/>
        <v>-0.14761904761904762</v>
      </c>
    </row>
    <row r="92" spans="1:79" ht="10.5" customHeight="1" x14ac:dyDescent="0.2">
      <c r="A92" s="34"/>
      <c r="C92" s="77" t="s">
        <v>134</v>
      </c>
      <c r="D92" s="29" t="s">
        <v>14</v>
      </c>
      <c r="E92" s="77" t="s">
        <v>117</v>
      </c>
      <c r="F92" s="77" t="s">
        <v>15</v>
      </c>
      <c r="G92" s="29" t="s">
        <v>33</v>
      </c>
      <c r="H92" s="39" t="s">
        <v>135</v>
      </c>
      <c r="I92" s="39"/>
      <c r="J92" s="40">
        <v>18284</v>
      </c>
      <c r="K92" s="40">
        <v>13819</v>
      </c>
      <c r="L92" s="40">
        <v>14826</v>
      </c>
      <c r="M92" s="40">
        <v>16058</v>
      </c>
      <c r="N92" s="40">
        <v>15077</v>
      </c>
      <c r="O92" s="40">
        <v>16708</v>
      </c>
      <c r="P92" s="40">
        <v>13852</v>
      </c>
      <c r="Q92" s="40">
        <v>15136</v>
      </c>
      <c r="R92" s="40">
        <v>15879</v>
      </c>
      <c r="S92" s="40">
        <v>16405</v>
      </c>
      <c r="T92" s="40">
        <v>16614</v>
      </c>
      <c r="U92" s="40">
        <v>16552</v>
      </c>
      <c r="V92" s="40">
        <v>16720</v>
      </c>
      <c r="W92" s="40">
        <v>13419</v>
      </c>
      <c r="X92" s="40">
        <v>13524</v>
      </c>
      <c r="Y92" s="40">
        <v>15674</v>
      </c>
      <c r="Z92" s="40">
        <v>15769</v>
      </c>
      <c r="AA92" s="40">
        <v>15682</v>
      </c>
      <c r="AB92" s="40">
        <v>15684</v>
      </c>
      <c r="AC92" s="40">
        <v>15698</v>
      </c>
      <c r="AD92" s="40">
        <v>16085</v>
      </c>
      <c r="AE92" s="40">
        <v>18322</v>
      </c>
      <c r="AF92" s="40">
        <v>19467</v>
      </c>
      <c r="AG92" s="40">
        <v>20348</v>
      </c>
      <c r="AH92" s="40">
        <v>21793</v>
      </c>
      <c r="AI92" s="40">
        <v>17257</v>
      </c>
      <c r="AJ92" s="40">
        <v>15825</v>
      </c>
      <c r="AK92" s="40">
        <v>17211</v>
      </c>
      <c r="AL92" s="40">
        <v>17777</v>
      </c>
      <c r="AM92" s="40">
        <v>18166</v>
      </c>
      <c r="AN92" s="40">
        <v>16740</v>
      </c>
      <c r="AO92" s="40">
        <v>16161</v>
      </c>
      <c r="AP92" s="40">
        <v>15977</v>
      </c>
      <c r="AQ92" s="40">
        <v>16132</v>
      </c>
      <c r="AR92" s="40">
        <v>18901</v>
      </c>
      <c r="AS92" s="40">
        <v>18979</v>
      </c>
      <c r="AT92" s="40">
        <v>19650</v>
      </c>
      <c r="AU92" s="40">
        <v>20709</v>
      </c>
      <c r="AV92" s="40">
        <v>20873</v>
      </c>
      <c r="AW92" s="40">
        <v>22539</v>
      </c>
      <c r="AX92" s="40">
        <v>22567</v>
      </c>
      <c r="AY92" s="40">
        <v>23439</v>
      </c>
      <c r="AZ92" s="40">
        <v>24201</v>
      </c>
      <c r="BA92" s="40">
        <v>25625</v>
      </c>
      <c r="BB92" s="40">
        <v>23435</v>
      </c>
      <c r="BC92" s="40">
        <v>23328</v>
      </c>
      <c r="BD92" s="40">
        <v>24074</v>
      </c>
      <c r="BE92" s="40">
        <v>24777</v>
      </c>
      <c r="BF92" s="40">
        <v>26424</v>
      </c>
      <c r="BG92" s="40">
        <v>26445</v>
      </c>
      <c r="BH92" s="40">
        <v>27095</v>
      </c>
      <c r="BI92" s="40">
        <v>28376</v>
      </c>
      <c r="BJ92" s="40">
        <v>28198</v>
      </c>
      <c r="BK92" s="40">
        <v>27823</v>
      </c>
      <c r="BL92" s="40">
        <v>28305</v>
      </c>
      <c r="BM92" s="40">
        <v>29482</v>
      </c>
      <c r="BN92" s="40">
        <v>29692</v>
      </c>
      <c r="BO92" s="40">
        <v>30401</v>
      </c>
      <c r="BP92" s="40">
        <v>31446</v>
      </c>
      <c r="BQ92" s="40">
        <v>31497</v>
      </c>
      <c r="BR92" s="40">
        <v>29258</v>
      </c>
      <c r="BS92" s="40">
        <v>24504</v>
      </c>
      <c r="BT92" s="40">
        <v>23472</v>
      </c>
      <c r="BU92" s="40">
        <v>22755</v>
      </c>
      <c r="BV92" s="46"/>
      <c r="BW92" s="41">
        <f t="shared" si="31"/>
        <v>-717</v>
      </c>
      <c r="BX92" s="42">
        <f t="shared" si="32"/>
        <v>-3.0547034764826175E-2</v>
      </c>
      <c r="BY92" s="76" t="e">
        <f>#REF!-#REF!</f>
        <v>#REF!</v>
      </c>
      <c r="BZ92" s="41">
        <f t="shared" si="33"/>
        <v>4471</v>
      </c>
      <c r="CA92" s="43">
        <f t="shared" si="34"/>
        <v>0.24453073725661781</v>
      </c>
    </row>
    <row r="93" spans="1:79" ht="10.5" customHeight="1" x14ac:dyDescent="0.2">
      <c r="A93" s="34"/>
      <c r="C93" s="77" t="s">
        <v>136</v>
      </c>
      <c r="D93" s="29" t="s">
        <v>14</v>
      </c>
      <c r="E93" s="77" t="s">
        <v>117</v>
      </c>
      <c r="F93" s="77" t="s">
        <v>15</v>
      </c>
      <c r="G93" s="29" t="s">
        <v>38</v>
      </c>
      <c r="H93" s="39" t="s">
        <v>137</v>
      </c>
      <c r="I93" s="39"/>
      <c r="J93" s="40">
        <v>7935</v>
      </c>
      <c r="K93" s="40">
        <v>10125</v>
      </c>
      <c r="L93" s="40">
        <v>9116</v>
      </c>
      <c r="M93" s="40">
        <v>8657</v>
      </c>
      <c r="N93" s="40">
        <v>7496</v>
      </c>
      <c r="O93" s="40">
        <v>7505</v>
      </c>
      <c r="P93" s="40">
        <v>8838</v>
      </c>
      <c r="Q93" s="40">
        <v>6176</v>
      </c>
      <c r="R93" s="40">
        <v>5686</v>
      </c>
      <c r="S93" s="40">
        <v>5596</v>
      </c>
      <c r="T93" s="40">
        <v>5188</v>
      </c>
      <c r="U93" s="40">
        <v>4192</v>
      </c>
      <c r="V93" s="40">
        <v>4591</v>
      </c>
      <c r="W93" s="40">
        <v>6045</v>
      </c>
      <c r="X93" s="40">
        <v>6164</v>
      </c>
      <c r="Y93" s="40">
        <v>6209</v>
      </c>
      <c r="Z93" s="40">
        <v>4702</v>
      </c>
      <c r="AA93" s="40">
        <v>4929</v>
      </c>
      <c r="AB93" s="40">
        <v>5387</v>
      </c>
      <c r="AC93" s="40">
        <v>4028</v>
      </c>
      <c r="AD93" s="40">
        <v>5967</v>
      </c>
      <c r="AE93" s="40">
        <v>5580</v>
      </c>
      <c r="AF93" s="40">
        <v>4041</v>
      </c>
      <c r="AG93" s="40">
        <v>4211</v>
      </c>
      <c r="AH93" s="40">
        <v>4591</v>
      </c>
      <c r="AI93" s="40">
        <v>5372</v>
      </c>
      <c r="AJ93" s="40">
        <v>5507</v>
      </c>
      <c r="AK93" s="40">
        <v>5105</v>
      </c>
      <c r="AL93" s="40">
        <v>6160</v>
      </c>
      <c r="AM93" s="40">
        <v>5801</v>
      </c>
      <c r="AN93" s="40">
        <v>4896</v>
      </c>
      <c r="AO93" s="40">
        <v>4163</v>
      </c>
      <c r="AP93" s="40">
        <v>4605</v>
      </c>
      <c r="AQ93" s="40">
        <v>4765</v>
      </c>
      <c r="AR93" s="40">
        <v>5185</v>
      </c>
      <c r="AS93" s="40">
        <v>5674</v>
      </c>
      <c r="AT93" s="40">
        <v>5606</v>
      </c>
      <c r="AU93" s="40">
        <v>9118</v>
      </c>
      <c r="AV93" s="40">
        <v>7509</v>
      </c>
      <c r="AW93" s="40">
        <v>7512</v>
      </c>
      <c r="AX93" s="40">
        <v>8405</v>
      </c>
      <c r="AY93" s="40">
        <v>8901</v>
      </c>
      <c r="AZ93" s="40">
        <v>8796</v>
      </c>
      <c r="BA93" s="40">
        <v>8525</v>
      </c>
      <c r="BB93" s="40">
        <v>8849</v>
      </c>
      <c r="BC93" s="40">
        <v>8447</v>
      </c>
      <c r="BD93" s="40">
        <v>8443</v>
      </c>
      <c r="BE93" s="40">
        <v>8479</v>
      </c>
      <c r="BF93" s="40">
        <v>7923</v>
      </c>
      <c r="BG93" s="40">
        <v>8137</v>
      </c>
      <c r="BH93" s="40">
        <v>8145</v>
      </c>
      <c r="BI93" s="40">
        <v>9314</v>
      </c>
      <c r="BJ93" s="40">
        <v>9117</v>
      </c>
      <c r="BK93" s="40">
        <v>8737</v>
      </c>
      <c r="BL93" s="40">
        <v>9340</v>
      </c>
      <c r="BM93" s="40">
        <v>13225</v>
      </c>
      <c r="BN93" s="40">
        <v>20209</v>
      </c>
      <c r="BO93" s="40">
        <v>13616</v>
      </c>
      <c r="BP93" s="40">
        <v>13676</v>
      </c>
      <c r="BQ93" s="40">
        <v>13491</v>
      </c>
      <c r="BR93" s="40">
        <v>13436</v>
      </c>
      <c r="BS93" s="40">
        <v>11890</v>
      </c>
      <c r="BT93" s="40">
        <v>12082</v>
      </c>
      <c r="BU93" s="40">
        <v>11006</v>
      </c>
      <c r="BV93" s="46"/>
      <c r="BW93" s="41">
        <f t="shared" si="31"/>
        <v>-1076</v>
      </c>
      <c r="BX93" s="42">
        <f t="shared" si="32"/>
        <v>-8.9058102963085584E-2</v>
      </c>
      <c r="BY93" s="76" t="e">
        <f>#REF!-#REF!</f>
        <v>#REF!</v>
      </c>
      <c r="BZ93" s="41">
        <f t="shared" si="33"/>
        <v>3071</v>
      </c>
      <c r="CA93" s="43">
        <f t="shared" si="34"/>
        <v>0.38701953371140518</v>
      </c>
    </row>
    <row r="94" spans="1:79" ht="10.5" customHeight="1" thickBot="1" x14ac:dyDescent="0.25">
      <c r="A94" s="34"/>
      <c r="C94" s="29" t="s">
        <v>138</v>
      </c>
      <c r="D94" s="29" t="s">
        <v>14</v>
      </c>
      <c r="E94" s="29" t="s">
        <v>117</v>
      </c>
      <c r="F94" s="29" t="s">
        <v>15</v>
      </c>
      <c r="G94" s="29" t="s">
        <v>45</v>
      </c>
      <c r="H94" s="39" t="s">
        <v>139</v>
      </c>
      <c r="I94" s="39"/>
      <c r="J94" s="51">
        <v>3224</v>
      </c>
      <c r="K94" s="51">
        <v>1567</v>
      </c>
      <c r="L94" s="51">
        <v>509</v>
      </c>
      <c r="M94" s="51">
        <v>828</v>
      </c>
      <c r="N94" s="51">
        <v>1159</v>
      </c>
      <c r="O94" s="51">
        <v>1807</v>
      </c>
      <c r="P94" s="51">
        <v>2595</v>
      </c>
      <c r="Q94" s="51">
        <v>2707</v>
      </c>
      <c r="R94" s="51">
        <v>2903</v>
      </c>
      <c r="S94" s="51">
        <v>3035</v>
      </c>
      <c r="T94" s="51">
        <v>3183</v>
      </c>
      <c r="U94" s="51">
        <v>3328</v>
      </c>
      <c r="V94" s="51">
        <v>3605</v>
      </c>
      <c r="W94" s="51">
        <v>1665</v>
      </c>
      <c r="X94" s="51">
        <v>535</v>
      </c>
      <c r="Y94" s="51">
        <v>874</v>
      </c>
      <c r="Z94" s="51">
        <v>1214</v>
      </c>
      <c r="AA94" s="51">
        <v>1906</v>
      </c>
      <c r="AB94" s="51">
        <v>2187</v>
      </c>
      <c r="AC94" s="51">
        <v>2435</v>
      </c>
      <c r="AD94" s="51">
        <v>2666</v>
      </c>
      <c r="AE94" s="51">
        <v>2488</v>
      </c>
      <c r="AF94" s="51">
        <v>2490</v>
      </c>
      <c r="AG94" s="51">
        <v>2461</v>
      </c>
      <c r="AH94" s="51">
        <v>2424</v>
      </c>
      <c r="AI94" s="51">
        <v>2363</v>
      </c>
      <c r="AJ94" s="51">
        <v>2320</v>
      </c>
      <c r="AK94" s="51">
        <v>2327</v>
      </c>
      <c r="AL94" s="51">
        <v>2336</v>
      </c>
      <c r="AM94" s="51">
        <v>2338</v>
      </c>
      <c r="AN94" s="51">
        <v>2270</v>
      </c>
      <c r="AO94" s="51">
        <v>2059</v>
      </c>
      <c r="AP94" s="51">
        <v>2028</v>
      </c>
      <c r="AQ94" s="51">
        <v>1999</v>
      </c>
      <c r="AR94" s="51">
        <v>1988</v>
      </c>
      <c r="AS94" s="51">
        <v>2006</v>
      </c>
      <c r="AT94" s="51">
        <v>2000</v>
      </c>
      <c r="AU94" s="51">
        <v>1960</v>
      </c>
      <c r="AV94" s="51">
        <v>1960</v>
      </c>
      <c r="AW94" s="51">
        <v>1971</v>
      </c>
      <c r="AX94" s="51">
        <v>1970</v>
      </c>
      <c r="AY94" s="51">
        <v>1939</v>
      </c>
      <c r="AZ94" s="51">
        <v>1962</v>
      </c>
      <c r="BA94" s="51">
        <v>1982</v>
      </c>
      <c r="BB94" s="51">
        <v>1983</v>
      </c>
      <c r="BC94" s="51">
        <v>1992</v>
      </c>
      <c r="BD94" s="51">
        <v>2009</v>
      </c>
      <c r="BE94" s="51">
        <v>2007</v>
      </c>
      <c r="BF94" s="51">
        <v>1995</v>
      </c>
      <c r="BG94" s="51">
        <v>1986</v>
      </c>
      <c r="BH94" s="51">
        <v>1991</v>
      </c>
      <c r="BI94" s="51">
        <v>1978</v>
      </c>
      <c r="BJ94" s="51">
        <v>1962</v>
      </c>
      <c r="BK94" s="51">
        <v>1887</v>
      </c>
      <c r="BL94" s="51">
        <v>1898</v>
      </c>
      <c r="BM94" s="51">
        <v>1885</v>
      </c>
      <c r="BN94" s="51">
        <v>1868</v>
      </c>
      <c r="BO94" s="51">
        <v>1885</v>
      </c>
      <c r="BP94" s="51">
        <v>1877</v>
      </c>
      <c r="BQ94" s="51">
        <v>1810</v>
      </c>
      <c r="BR94" s="51">
        <v>1792</v>
      </c>
      <c r="BS94" s="51">
        <v>1771</v>
      </c>
      <c r="BT94" s="51">
        <v>1747</v>
      </c>
      <c r="BU94" s="51">
        <v>1779</v>
      </c>
      <c r="BV94" s="46"/>
      <c r="BW94" s="52">
        <f t="shared" si="31"/>
        <v>32</v>
      </c>
      <c r="BX94" s="53">
        <f t="shared" si="32"/>
        <v>1.8317115054378934E-2</v>
      </c>
      <c r="BY94" s="78" t="e">
        <f>#REF!-#REF!</f>
        <v>#REF!</v>
      </c>
      <c r="BZ94" s="52">
        <f t="shared" si="33"/>
        <v>-1445</v>
      </c>
      <c r="CA94" s="54">
        <f t="shared" si="34"/>
        <v>-0.44820099255583129</v>
      </c>
    </row>
    <row r="95" spans="1:79" s="35" customFormat="1" ht="10.5" customHeight="1" x14ac:dyDescent="0.2">
      <c r="A95" s="28" t="s">
        <v>140</v>
      </c>
      <c r="B95" s="55"/>
      <c r="C95" s="56"/>
      <c r="D95" s="56"/>
      <c r="E95" s="56"/>
      <c r="F95" s="56"/>
      <c r="G95" s="56"/>
      <c r="H95" s="57"/>
      <c r="I95" s="57"/>
      <c r="J95" s="58">
        <f t="shared" ref="J95:AC95" si="35">SUM(J84:J94)</f>
        <v>264506</v>
      </c>
      <c r="K95" s="58">
        <f t="shared" si="35"/>
        <v>263390</v>
      </c>
      <c r="L95" s="58">
        <f t="shared" si="35"/>
        <v>259183</v>
      </c>
      <c r="M95" s="58">
        <f t="shared" si="35"/>
        <v>260402</v>
      </c>
      <c r="N95" s="58">
        <f t="shared" si="35"/>
        <v>254079</v>
      </c>
      <c r="O95" s="58">
        <f t="shared" si="35"/>
        <v>254643</v>
      </c>
      <c r="P95" s="58">
        <f t="shared" si="35"/>
        <v>247071</v>
      </c>
      <c r="Q95" s="58">
        <f t="shared" si="35"/>
        <v>248611</v>
      </c>
      <c r="R95" s="58">
        <f t="shared" si="35"/>
        <v>249206</v>
      </c>
      <c r="S95" s="58">
        <f t="shared" si="35"/>
        <v>255245</v>
      </c>
      <c r="T95" s="58">
        <f t="shared" si="35"/>
        <v>258766</v>
      </c>
      <c r="U95" s="58">
        <f t="shared" si="35"/>
        <v>260548</v>
      </c>
      <c r="V95" s="58">
        <f t="shared" si="35"/>
        <v>258810</v>
      </c>
      <c r="W95" s="58">
        <f t="shared" si="35"/>
        <v>256420</v>
      </c>
      <c r="X95" s="58">
        <f t="shared" si="35"/>
        <v>259047</v>
      </c>
      <c r="Y95" s="58">
        <f t="shared" si="35"/>
        <v>258951</v>
      </c>
      <c r="Z95" s="58">
        <f t="shared" si="35"/>
        <v>256532</v>
      </c>
      <c r="AA95" s="58">
        <f t="shared" si="35"/>
        <v>253206</v>
      </c>
      <c r="AB95" s="58">
        <f t="shared" si="35"/>
        <v>254757</v>
      </c>
      <c r="AC95" s="58">
        <f t="shared" si="35"/>
        <v>255389</v>
      </c>
      <c r="AD95" s="58">
        <f t="shared" ref="AD95:BU95" si="36">SUM(AD84:AD94)</f>
        <v>254231</v>
      </c>
      <c r="AE95" s="58">
        <f t="shared" si="36"/>
        <v>272648</v>
      </c>
      <c r="AF95" s="58">
        <f t="shared" si="36"/>
        <v>280739</v>
      </c>
      <c r="AG95" s="58">
        <f t="shared" si="36"/>
        <v>286526</v>
      </c>
      <c r="AH95" s="58">
        <f t="shared" si="36"/>
        <v>292419</v>
      </c>
      <c r="AI95" s="58">
        <f t="shared" si="36"/>
        <v>298272</v>
      </c>
      <c r="AJ95" s="58">
        <f t="shared" si="36"/>
        <v>304770</v>
      </c>
      <c r="AK95" s="58">
        <f t="shared" si="36"/>
        <v>312468</v>
      </c>
      <c r="AL95" s="58">
        <f t="shared" si="36"/>
        <v>318625</v>
      </c>
      <c r="AM95" s="58">
        <f t="shared" si="36"/>
        <v>325199</v>
      </c>
      <c r="AN95" s="58">
        <f t="shared" si="36"/>
        <v>328924</v>
      </c>
      <c r="AO95" s="58">
        <f t="shared" si="36"/>
        <v>331712</v>
      </c>
      <c r="AP95" s="58">
        <f t="shared" si="36"/>
        <v>335841</v>
      </c>
      <c r="AQ95" s="58">
        <f t="shared" si="36"/>
        <v>340065</v>
      </c>
      <c r="AR95" s="58">
        <f t="shared" si="36"/>
        <v>343691</v>
      </c>
      <c r="AS95" s="58">
        <f t="shared" si="36"/>
        <v>347845</v>
      </c>
      <c r="AT95" s="58">
        <f t="shared" si="36"/>
        <v>353153</v>
      </c>
      <c r="AU95" s="58">
        <f t="shared" si="36"/>
        <v>361167</v>
      </c>
      <c r="AV95" s="58">
        <f t="shared" si="36"/>
        <v>366902</v>
      </c>
      <c r="AW95" s="58">
        <f t="shared" si="36"/>
        <v>371367</v>
      </c>
      <c r="AX95" s="58">
        <f t="shared" si="36"/>
        <v>376247</v>
      </c>
      <c r="AY95" s="58">
        <f t="shared" si="36"/>
        <v>382273</v>
      </c>
      <c r="AZ95" s="58">
        <f t="shared" si="36"/>
        <v>387071</v>
      </c>
      <c r="BA95" s="58">
        <f t="shared" si="36"/>
        <v>390321</v>
      </c>
      <c r="BB95" s="58">
        <f t="shared" si="36"/>
        <v>392884</v>
      </c>
      <c r="BC95" s="58">
        <f t="shared" si="36"/>
        <v>395187</v>
      </c>
      <c r="BD95" s="58">
        <f t="shared" si="36"/>
        <v>397740</v>
      </c>
      <c r="BE95" s="58">
        <f t="shared" si="36"/>
        <v>400739</v>
      </c>
      <c r="BF95" s="58">
        <f t="shared" si="36"/>
        <v>402261</v>
      </c>
      <c r="BG95" s="58">
        <f t="shared" si="36"/>
        <v>403854</v>
      </c>
      <c r="BH95" s="58">
        <f t="shared" si="36"/>
        <v>405762</v>
      </c>
      <c r="BI95" s="58">
        <f t="shared" si="36"/>
        <v>411063</v>
      </c>
      <c r="BJ95" s="58">
        <f t="shared" si="36"/>
        <v>412311</v>
      </c>
      <c r="BK95" s="58">
        <f t="shared" si="36"/>
        <v>413792</v>
      </c>
      <c r="BL95" s="58">
        <f t="shared" si="36"/>
        <v>416795</v>
      </c>
      <c r="BM95" s="58">
        <f t="shared" si="36"/>
        <v>417453</v>
      </c>
      <c r="BN95" s="58">
        <f t="shared" si="36"/>
        <v>421745</v>
      </c>
      <c r="BO95" s="58">
        <f t="shared" si="36"/>
        <v>424741</v>
      </c>
      <c r="BP95" s="58">
        <f t="shared" si="36"/>
        <v>426612</v>
      </c>
      <c r="BQ95" s="58">
        <f t="shared" si="36"/>
        <v>423868</v>
      </c>
      <c r="BR95" s="58">
        <f t="shared" si="36"/>
        <v>409549</v>
      </c>
      <c r="BS95" s="58">
        <f t="shared" si="36"/>
        <v>381924</v>
      </c>
      <c r="BT95" s="58">
        <f t="shared" si="36"/>
        <v>374331</v>
      </c>
      <c r="BU95" s="58">
        <f t="shared" si="36"/>
        <v>367963</v>
      </c>
      <c r="BV95" s="59"/>
      <c r="BW95" s="60">
        <f t="shared" si="31"/>
        <v>-6368</v>
      </c>
      <c r="BX95" s="61">
        <f t="shared" si="32"/>
        <v>-1.7011682174332344E-2</v>
      </c>
      <c r="BY95" s="35" t="e">
        <f>#REF!-#REF!</f>
        <v>#REF!</v>
      </c>
      <c r="BZ95" s="62">
        <f>INDEX($J95:$BV95,0,MATCH(MAX($J$3:$BV$3),$J$3:$BV$3,0))-J95</f>
        <v>103457</v>
      </c>
      <c r="CA95" s="65">
        <f t="shared" si="34"/>
        <v>0.3911329043575571</v>
      </c>
    </row>
    <row r="96" spans="1:79" s="35" customFormat="1" ht="10.5" customHeight="1" x14ac:dyDescent="0.2">
      <c r="A96" s="68"/>
      <c r="B96" s="55"/>
      <c r="C96" s="56"/>
      <c r="D96" s="56"/>
      <c r="E96" s="56"/>
      <c r="F96" s="56"/>
      <c r="G96" s="56"/>
      <c r="H96" s="57"/>
      <c r="I96" s="57"/>
      <c r="J96" s="58"/>
      <c r="K96" s="58"/>
      <c r="L96" s="58"/>
      <c r="M96" s="58"/>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60"/>
      <c r="BX96" s="61"/>
      <c r="BZ96" s="60"/>
      <c r="CA96" s="61"/>
    </row>
    <row r="97" spans="1:79" s="35" customFormat="1" ht="10.5" customHeight="1" x14ac:dyDescent="0.2">
      <c r="A97" s="28" t="s">
        <v>141</v>
      </c>
      <c r="B97" s="55"/>
      <c r="C97" s="56"/>
      <c r="D97" s="56"/>
      <c r="E97" s="56"/>
      <c r="F97" s="56"/>
      <c r="G97" s="56"/>
      <c r="H97" s="57"/>
      <c r="I97" s="57"/>
      <c r="J97" s="58"/>
      <c r="K97" s="58"/>
      <c r="L97" s="58"/>
      <c r="M97" s="58"/>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60"/>
      <c r="BX97" s="61"/>
      <c r="BZ97" s="60"/>
      <c r="CA97" s="61"/>
    </row>
    <row r="98" spans="1:79" ht="10.5" customHeight="1" thickBot="1" x14ac:dyDescent="0.25">
      <c r="C98" s="29" t="s">
        <v>142</v>
      </c>
      <c r="D98" s="29" t="s">
        <v>14</v>
      </c>
      <c r="E98" s="29" t="s">
        <v>143</v>
      </c>
      <c r="F98" s="29" t="s">
        <v>54</v>
      </c>
      <c r="G98" s="29" t="s">
        <v>142</v>
      </c>
      <c r="H98" s="39" t="s">
        <v>144</v>
      </c>
      <c r="I98" s="39"/>
      <c r="J98" s="51">
        <v>20774</v>
      </c>
      <c r="K98" s="51">
        <v>20514</v>
      </c>
      <c r="L98" s="51">
        <v>20479</v>
      </c>
      <c r="M98" s="51">
        <v>22489</v>
      </c>
      <c r="N98" s="51">
        <v>22522</v>
      </c>
      <c r="O98" s="51">
        <v>22381</v>
      </c>
      <c r="P98" s="51">
        <v>23731</v>
      </c>
      <c r="Q98" s="51">
        <v>23271</v>
      </c>
      <c r="R98" s="51">
        <v>23158</v>
      </c>
      <c r="S98" s="51">
        <v>24421</v>
      </c>
      <c r="T98" s="51">
        <v>24208</v>
      </c>
      <c r="U98" s="51">
        <v>23800</v>
      </c>
      <c r="V98" s="51">
        <v>23010</v>
      </c>
      <c r="W98" s="51">
        <v>23373</v>
      </c>
      <c r="X98" s="51">
        <v>23449</v>
      </c>
      <c r="Y98" s="51">
        <v>25135</v>
      </c>
      <c r="Z98" s="51">
        <v>25143</v>
      </c>
      <c r="AA98" s="51">
        <v>25143</v>
      </c>
      <c r="AB98" s="51">
        <v>26486</v>
      </c>
      <c r="AC98" s="51">
        <v>26250</v>
      </c>
      <c r="AD98" s="51">
        <v>26167</v>
      </c>
      <c r="AE98" s="51">
        <v>28601</v>
      </c>
      <c r="AF98" s="51">
        <v>28470</v>
      </c>
      <c r="AG98" s="51">
        <v>28365</v>
      </c>
      <c r="AH98" s="51">
        <v>28310</v>
      </c>
      <c r="AI98" s="51">
        <v>28270</v>
      </c>
      <c r="AJ98" s="51">
        <v>28223</v>
      </c>
      <c r="AK98" s="51">
        <v>30021</v>
      </c>
      <c r="AL98" s="51">
        <v>29883</v>
      </c>
      <c r="AM98" s="51">
        <v>29801</v>
      </c>
      <c r="AN98" s="51">
        <v>31285</v>
      </c>
      <c r="AO98" s="51">
        <v>31090</v>
      </c>
      <c r="AP98" s="51">
        <v>30977</v>
      </c>
      <c r="AQ98" s="51">
        <v>32950</v>
      </c>
      <c r="AR98" s="51">
        <v>32580</v>
      </c>
      <c r="AS98" s="51">
        <v>32383</v>
      </c>
      <c r="AT98" s="51">
        <v>32238</v>
      </c>
      <c r="AU98" s="51">
        <v>32082</v>
      </c>
      <c r="AV98" s="51">
        <v>31946</v>
      </c>
      <c r="AW98" s="51">
        <v>31810</v>
      </c>
      <c r="AX98" s="51">
        <v>31717</v>
      </c>
      <c r="AY98" s="51">
        <v>31671</v>
      </c>
      <c r="AZ98" s="51">
        <v>31393</v>
      </c>
      <c r="BA98" s="51">
        <v>31898</v>
      </c>
      <c r="BB98" s="51">
        <v>32125</v>
      </c>
      <c r="BC98" s="51">
        <v>33497</v>
      </c>
      <c r="BD98" s="51">
        <v>33188</v>
      </c>
      <c r="BE98" s="51">
        <v>33020</v>
      </c>
      <c r="BF98" s="51">
        <v>35660</v>
      </c>
      <c r="BG98" s="51">
        <v>35142</v>
      </c>
      <c r="BH98" s="51">
        <v>34798</v>
      </c>
      <c r="BI98" s="51">
        <v>37973</v>
      </c>
      <c r="BJ98" s="51">
        <v>37240</v>
      </c>
      <c r="BK98" s="51">
        <v>36819</v>
      </c>
      <c r="BL98" s="51">
        <v>40568</v>
      </c>
      <c r="BM98" s="51">
        <v>39785</v>
      </c>
      <c r="BN98" s="51">
        <v>39463</v>
      </c>
      <c r="BO98" s="51">
        <v>40938</v>
      </c>
      <c r="BP98" s="51">
        <v>40356</v>
      </c>
      <c r="BQ98" s="51">
        <v>39814</v>
      </c>
      <c r="BR98" s="51">
        <v>43037</v>
      </c>
      <c r="BS98" s="51">
        <v>41889</v>
      </c>
      <c r="BT98" s="51">
        <v>41285</v>
      </c>
      <c r="BU98" s="51">
        <v>44469</v>
      </c>
      <c r="BV98" s="46"/>
      <c r="BW98" s="41">
        <f>INDEX($J98:$BV98,0,MATCH(MAX($J$3:$BV$3),$J$3:$BV$3,0))-INDEX($J98:$BV98,0,MATCH(MAX($J$3:$BV$3),$J$3:$BV$3,0)-1)</f>
        <v>3184</v>
      </c>
      <c r="BX98" s="42">
        <f>BW98/INDEX($J98:$BV98,0,MATCH(MAX($J$3:$BV$3),$J$3:$BV$3,0)-1)</f>
        <v>7.7122441564732955E-2</v>
      </c>
      <c r="BY98" s="8" t="e">
        <f>#REF!-#REF!</f>
        <v>#REF!</v>
      </c>
      <c r="BZ98" s="52">
        <f t="shared" ref="BZ98" si="37">INDEX($J98:$BV98,0,MATCH(MAX($J$3:$BV$3),$J$3:$BV$3,0))-J98</f>
        <v>23695</v>
      </c>
      <c r="CA98" s="54">
        <f t="shared" ref="CA98:CA99" si="38">IFERROR(BZ98/J98,"n/a")</f>
        <v>1.1406084528737845</v>
      </c>
    </row>
    <row r="99" spans="1:79" ht="10.5" customHeight="1" x14ac:dyDescent="0.2">
      <c r="A99" s="28" t="s">
        <v>145</v>
      </c>
      <c r="B99" s="55"/>
      <c r="H99" s="39"/>
      <c r="I99" s="39"/>
      <c r="J99" s="79">
        <f t="shared" ref="J99:BU99" si="39">J98</f>
        <v>20774</v>
      </c>
      <c r="K99" s="79">
        <f t="shared" si="39"/>
        <v>20514</v>
      </c>
      <c r="L99" s="79">
        <f t="shared" si="39"/>
        <v>20479</v>
      </c>
      <c r="M99" s="79">
        <f t="shared" si="39"/>
        <v>22489</v>
      </c>
      <c r="N99" s="79">
        <f t="shared" si="39"/>
        <v>22522</v>
      </c>
      <c r="O99" s="79">
        <f t="shared" si="39"/>
        <v>22381</v>
      </c>
      <c r="P99" s="79">
        <f t="shared" si="39"/>
        <v>23731</v>
      </c>
      <c r="Q99" s="79">
        <f t="shared" si="39"/>
        <v>23271</v>
      </c>
      <c r="R99" s="79">
        <f t="shared" si="39"/>
        <v>23158</v>
      </c>
      <c r="S99" s="79">
        <f t="shared" si="39"/>
        <v>24421</v>
      </c>
      <c r="T99" s="79">
        <f t="shared" si="39"/>
        <v>24208</v>
      </c>
      <c r="U99" s="79">
        <f t="shared" si="39"/>
        <v>23800</v>
      </c>
      <c r="V99" s="79">
        <f t="shared" si="39"/>
        <v>23010</v>
      </c>
      <c r="W99" s="79">
        <f t="shared" si="39"/>
        <v>23373</v>
      </c>
      <c r="X99" s="79">
        <f t="shared" si="39"/>
        <v>23449</v>
      </c>
      <c r="Y99" s="79">
        <f t="shared" si="39"/>
        <v>25135</v>
      </c>
      <c r="Z99" s="79">
        <f t="shared" si="39"/>
        <v>25143</v>
      </c>
      <c r="AA99" s="79">
        <f t="shared" si="39"/>
        <v>25143</v>
      </c>
      <c r="AB99" s="79">
        <f t="shared" si="39"/>
        <v>26486</v>
      </c>
      <c r="AC99" s="79">
        <f t="shared" si="39"/>
        <v>26250</v>
      </c>
      <c r="AD99" s="79">
        <f t="shared" si="39"/>
        <v>26167</v>
      </c>
      <c r="AE99" s="79">
        <f t="shared" si="39"/>
        <v>28601</v>
      </c>
      <c r="AF99" s="79">
        <f t="shared" si="39"/>
        <v>28470</v>
      </c>
      <c r="AG99" s="79">
        <f t="shared" si="39"/>
        <v>28365</v>
      </c>
      <c r="AH99" s="79">
        <f t="shared" si="39"/>
        <v>28310</v>
      </c>
      <c r="AI99" s="79">
        <f t="shared" si="39"/>
        <v>28270</v>
      </c>
      <c r="AJ99" s="79">
        <f t="shared" si="39"/>
        <v>28223</v>
      </c>
      <c r="AK99" s="79">
        <f t="shared" si="39"/>
        <v>30021</v>
      </c>
      <c r="AL99" s="79">
        <f t="shared" si="39"/>
        <v>29883</v>
      </c>
      <c r="AM99" s="79">
        <f t="shared" si="39"/>
        <v>29801</v>
      </c>
      <c r="AN99" s="79">
        <f t="shared" si="39"/>
        <v>31285</v>
      </c>
      <c r="AO99" s="79">
        <f t="shared" si="39"/>
        <v>31090</v>
      </c>
      <c r="AP99" s="79">
        <f t="shared" si="39"/>
        <v>30977</v>
      </c>
      <c r="AQ99" s="79">
        <f t="shared" si="39"/>
        <v>32950</v>
      </c>
      <c r="AR99" s="79">
        <f t="shared" si="39"/>
        <v>32580</v>
      </c>
      <c r="AS99" s="79">
        <f t="shared" si="39"/>
        <v>32383</v>
      </c>
      <c r="AT99" s="79">
        <f t="shared" si="39"/>
        <v>32238</v>
      </c>
      <c r="AU99" s="79">
        <f t="shared" si="39"/>
        <v>32082</v>
      </c>
      <c r="AV99" s="79">
        <f t="shared" si="39"/>
        <v>31946</v>
      </c>
      <c r="AW99" s="79">
        <f t="shared" si="39"/>
        <v>31810</v>
      </c>
      <c r="AX99" s="79">
        <f t="shared" si="39"/>
        <v>31717</v>
      </c>
      <c r="AY99" s="79">
        <f t="shared" si="39"/>
        <v>31671</v>
      </c>
      <c r="AZ99" s="79">
        <f t="shared" si="39"/>
        <v>31393</v>
      </c>
      <c r="BA99" s="79">
        <f t="shared" si="39"/>
        <v>31898</v>
      </c>
      <c r="BB99" s="79">
        <f t="shared" si="39"/>
        <v>32125</v>
      </c>
      <c r="BC99" s="79">
        <f t="shared" si="39"/>
        <v>33497</v>
      </c>
      <c r="BD99" s="79">
        <f t="shared" si="39"/>
        <v>33188</v>
      </c>
      <c r="BE99" s="79">
        <f t="shared" si="39"/>
        <v>33020</v>
      </c>
      <c r="BF99" s="79">
        <f t="shared" si="39"/>
        <v>35660</v>
      </c>
      <c r="BG99" s="79">
        <f t="shared" si="39"/>
        <v>35142</v>
      </c>
      <c r="BH99" s="79">
        <f t="shared" si="39"/>
        <v>34798</v>
      </c>
      <c r="BI99" s="79">
        <f t="shared" si="39"/>
        <v>37973</v>
      </c>
      <c r="BJ99" s="79">
        <f t="shared" si="39"/>
        <v>37240</v>
      </c>
      <c r="BK99" s="79">
        <f t="shared" si="39"/>
        <v>36819</v>
      </c>
      <c r="BL99" s="79">
        <f t="shared" si="39"/>
        <v>40568</v>
      </c>
      <c r="BM99" s="79">
        <f t="shared" si="39"/>
        <v>39785</v>
      </c>
      <c r="BN99" s="79">
        <f t="shared" si="39"/>
        <v>39463</v>
      </c>
      <c r="BO99" s="79">
        <f t="shared" si="39"/>
        <v>40938</v>
      </c>
      <c r="BP99" s="79">
        <f t="shared" si="39"/>
        <v>40356</v>
      </c>
      <c r="BQ99" s="79">
        <f t="shared" si="39"/>
        <v>39814</v>
      </c>
      <c r="BR99" s="79">
        <f t="shared" si="39"/>
        <v>43037</v>
      </c>
      <c r="BS99" s="79">
        <f t="shared" si="39"/>
        <v>41889</v>
      </c>
      <c r="BT99" s="79">
        <f t="shared" si="39"/>
        <v>41285</v>
      </c>
      <c r="BU99" s="79">
        <f t="shared" si="39"/>
        <v>44469</v>
      </c>
      <c r="BV99" s="80"/>
      <c r="BW99" s="81">
        <f>INDEX($J99:$BV99,0,MATCH(MAX($J$3:$BV$3),$J$3:$BV$3,0))-INDEX($J99:$BV99,0,MATCH(MAX($J$3:$BV$3),$J$3:$BV$3,0)-1)</f>
        <v>3184</v>
      </c>
      <c r="BX99" s="82">
        <f>BW99/INDEX($J99:$BV99,0,MATCH(MAX($J$3:$BV$3),$J$3:$BV$3,0)-1)</f>
        <v>7.7122441564732955E-2</v>
      </c>
      <c r="BY99" s="8" t="e">
        <f>#REF!-#REF!</f>
        <v>#REF!</v>
      </c>
      <c r="BZ99" s="62">
        <f>INDEX($J99:$BV99,0,MATCH(MAX($J$3:$BV$3),$J$3:$BV$3,0))-J99</f>
        <v>23695</v>
      </c>
      <c r="CA99" s="65">
        <f t="shared" si="38"/>
        <v>1.1406084528737845</v>
      </c>
    </row>
    <row r="100" spans="1:79" ht="10.5" customHeight="1" x14ac:dyDescent="0.2">
      <c r="A100" s="34"/>
      <c r="B100" s="55"/>
      <c r="H100" s="39"/>
      <c r="I100" s="39"/>
      <c r="J100" s="40"/>
      <c r="K100" s="40"/>
      <c r="L100" s="40"/>
      <c r="M100" s="40"/>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1"/>
      <c r="BX100" s="42"/>
      <c r="BZ100" s="41"/>
      <c r="CA100" s="42"/>
    </row>
    <row r="101" spans="1:79" ht="10.5" customHeight="1" x14ac:dyDescent="0.2">
      <c r="A101" s="28" t="s">
        <v>146</v>
      </c>
      <c r="H101" s="39"/>
      <c r="I101" s="39"/>
      <c r="J101" s="40"/>
      <c r="K101" s="40"/>
      <c r="L101" s="40"/>
      <c r="M101" s="40"/>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1"/>
      <c r="BX101" s="42"/>
      <c r="BZ101" s="41"/>
      <c r="CA101" s="42"/>
    </row>
    <row r="102" spans="1:79" ht="10.5" customHeight="1" x14ac:dyDescent="0.2">
      <c r="A102" s="34"/>
      <c r="B102" s="38"/>
      <c r="C102" s="29" t="s">
        <v>147</v>
      </c>
      <c r="D102" s="29" t="s">
        <v>9</v>
      </c>
      <c r="E102" s="29" t="s">
        <v>50</v>
      </c>
      <c r="F102" s="29" t="s">
        <v>52</v>
      </c>
      <c r="G102" s="29" t="s">
        <v>38</v>
      </c>
      <c r="H102" s="39" t="s">
        <v>148</v>
      </c>
      <c r="I102" s="39"/>
      <c r="J102" s="40">
        <v>2188</v>
      </c>
      <c r="K102" s="40">
        <v>2247</v>
      </c>
      <c r="L102" s="40">
        <v>2234</v>
      </c>
      <c r="M102" s="40">
        <v>2214</v>
      </c>
      <c r="N102" s="40">
        <v>2114</v>
      </c>
      <c r="O102" s="40">
        <v>2243</v>
      </c>
      <c r="P102" s="40">
        <v>2156</v>
      </c>
      <c r="Q102" s="40">
        <v>2267</v>
      </c>
      <c r="R102" s="40">
        <v>2281</v>
      </c>
      <c r="S102" s="40">
        <v>2340</v>
      </c>
      <c r="T102" s="40">
        <v>2342</v>
      </c>
      <c r="U102" s="40">
        <v>2390</v>
      </c>
      <c r="V102" s="40">
        <v>2345</v>
      </c>
      <c r="W102" s="40">
        <v>2368</v>
      </c>
      <c r="X102" s="40">
        <v>2357</v>
      </c>
      <c r="Y102" s="40">
        <v>2293</v>
      </c>
      <c r="Z102" s="40">
        <v>2315</v>
      </c>
      <c r="AA102" s="40">
        <v>2421</v>
      </c>
      <c r="AB102" s="40">
        <v>2461</v>
      </c>
      <c r="AC102" s="40">
        <v>2355</v>
      </c>
      <c r="AD102" s="40">
        <v>2344</v>
      </c>
      <c r="AE102" s="40">
        <v>2363</v>
      </c>
      <c r="AF102" s="40">
        <v>2360</v>
      </c>
      <c r="AG102" s="40">
        <v>2347</v>
      </c>
      <c r="AH102" s="40">
        <v>2371</v>
      </c>
      <c r="AI102" s="40">
        <v>2312</v>
      </c>
      <c r="AJ102" s="40">
        <v>2328</v>
      </c>
      <c r="AK102" s="40">
        <v>2315</v>
      </c>
      <c r="AL102" s="40">
        <v>2330</v>
      </c>
      <c r="AM102" s="40">
        <v>2408</v>
      </c>
      <c r="AN102" s="40">
        <v>2398</v>
      </c>
      <c r="AO102" s="40">
        <v>2525</v>
      </c>
      <c r="AP102" s="40">
        <v>2542</v>
      </c>
      <c r="AQ102" s="40">
        <v>2504</v>
      </c>
      <c r="AR102" s="40">
        <v>2608</v>
      </c>
      <c r="AS102" s="40">
        <v>2626</v>
      </c>
      <c r="AT102" s="40">
        <v>2701</v>
      </c>
      <c r="AU102" s="40">
        <v>2710</v>
      </c>
      <c r="AV102" s="40">
        <v>2656</v>
      </c>
      <c r="AW102" s="40">
        <v>2668</v>
      </c>
      <c r="AX102" s="40">
        <v>2650</v>
      </c>
      <c r="AY102" s="40">
        <v>2964</v>
      </c>
      <c r="AZ102" s="40">
        <v>2862</v>
      </c>
      <c r="BA102" s="40">
        <v>2857</v>
      </c>
      <c r="BB102" s="40">
        <v>2946</v>
      </c>
      <c r="BC102" s="40">
        <v>2899</v>
      </c>
      <c r="BD102" s="40">
        <v>2952</v>
      </c>
      <c r="BE102" s="40">
        <v>3114</v>
      </c>
      <c r="BF102" s="40">
        <v>3120</v>
      </c>
      <c r="BG102" s="40">
        <v>3176</v>
      </c>
      <c r="BH102" s="40">
        <v>3229</v>
      </c>
      <c r="BI102" s="40">
        <v>3224</v>
      </c>
      <c r="BJ102" s="40">
        <v>3221</v>
      </c>
      <c r="BK102" s="40">
        <v>3668</v>
      </c>
      <c r="BL102" s="40">
        <v>3343</v>
      </c>
      <c r="BM102" s="40">
        <v>3368</v>
      </c>
      <c r="BN102" s="40">
        <v>8063</v>
      </c>
      <c r="BO102" s="40">
        <v>6599</v>
      </c>
      <c r="BP102" s="40">
        <v>6513</v>
      </c>
      <c r="BQ102" s="40">
        <v>6422</v>
      </c>
      <c r="BR102" s="40">
        <v>6282</v>
      </c>
      <c r="BS102" s="40">
        <v>6095</v>
      </c>
      <c r="BT102" s="40">
        <v>6057</v>
      </c>
      <c r="BU102" s="40">
        <v>5796</v>
      </c>
      <c r="BV102" s="46"/>
      <c r="BW102" s="41">
        <f t="shared" ref="BW102:BW119" si="40">INDEX($J102:$BV102,0,MATCH(MAX($J$3:$BV$3),$J$3:$BV$3,0))-INDEX($J102:$BV102,0,MATCH(MAX($J$3:$BV$3),$J$3:$BV$3,0)-1)</f>
        <v>-261</v>
      </c>
      <c r="BX102" s="42">
        <f t="shared" ref="BX102:BX112" si="41">BW102/INDEX($J102:$BV102,0,MATCH(MAX($J$3:$BV$3),$J$3:$BV$3,0)-1)</f>
        <v>-4.3090638930163447E-2</v>
      </c>
      <c r="BY102" s="8" t="e">
        <f>#REF!-#REF!</f>
        <v>#REF!</v>
      </c>
      <c r="BZ102" s="41">
        <f t="shared" ref="BZ102:BZ118" si="42">INDEX($J102:$BV102,0,MATCH(MAX($J$3:$BV$3),$J$3:$BV$3,0))-J102</f>
        <v>3608</v>
      </c>
      <c r="CA102" s="43">
        <f t="shared" ref="CA102:CA119" si="43">IFERROR(BZ102/J102,"n/a")</f>
        <v>1.6489945155393053</v>
      </c>
    </row>
    <row r="103" spans="1:79" ht="10.5" customHeight="1" x14ac:dyDescent="0.2">
      <c r="A103" s="34"/>
      <c r="B103" s="38"/>
      <c r="C103" s="29" t="s">
        <v>149</v>
      </c>
      <c r="D103" s="29" t="s">
        <v>9</v>
      </c>
      <c r="E103" s="29" t="s">
        <v>50</v>
      </c>
      <c r="F103" s="29" t="s">
        <v>52</v>
      </c>
      <c r="G103" s="29" t="s">
        <v>11</v>
      </c>
      <c r="H103" s="39" t="s">
        <v>150</v>
      </c>
      <c r="I103" s="39"/>
      <c r="J103" s="40">
        <v>1067</v>
      </c>
      <c r="K103" s="40">
        <v>1070</v>
      </c>
      <c r="L103" s="40">
        <v>1085</v>
      </c>
      <c r="M103" s="40">
        <v>1120</v>
      </c>
      <c r="N103" s="40">
        <v>1150</v>
      </c>
      <c r="O103" s="40">
        <v>1150</v>
      </c>
      <c r="P103" s="40">
        <v>1176</v>
      </c>
      <c r="Q103" s="40">
        <v>1238</v>
      </c>
      <c r="R103" s="40">
        <v>1237</v>
      </c>
      <c r="S103" s="40">
        <v>1285</v>
      </c>
      <c r="T103" s="40">
        <v>1272</v>
      </c>
      <c r="U103" s="40">
        <v>1254</v>
      </c>
      <c r="V103" s="40">
        <v>1284</v>
      </c>
      <c r="W103" s="40">
        <v>1243</v>
      </c>
      <c r="X103" s="40">
        <v>1271</v>
      </c>
      <c r="Y103" s="40">
        <v>1304</v>
      </c>
      <c r="Z103" s="40">
        <v>1337</v>
      </c>
      <c r="AA103" s="40">
        <v>1347</v>
      </c>
      <c r="AB103" s="40">
        <v>1372</v>
      </c>
      <c r="AC103" s="40">
        <v>1418</v>
      </c>
      <c r="AD103" s="40">
        <v>1456</v>
      </c>
      <c r="AE103" s="40">
        <v>1380</v>
      </c>
      <c r="AF103" s="40">
        <v>1384</v>
      </c>
      <c r="AG103" s="40">
        <v>1375</v>
      </c>
      <c r="AH103" s="40">
        <v>1398</v>
      </c>
      <c r="AI103" s="40">
        <v>1382</v>
      </c>
      <c r="AJ103" s="40">
        <v>1368</v>
      </c>
      <c r="AK103" s="40">
        <v>1371</v>
      </c>
      <c r="AL103" s="40">
        <v>1346</v>
      </c>
      <c r="AM103" s="40">
        <v>1309</v>
      </c>
      <c r="AN103" s="40">
        <v>1281</v>
      </c>
      <c r="AO103" s="40">
        <v>1252</v>
      </c>
      <c r="AP103" s="40">
        <v>1249</v>
      </c>
      <c r="AQ103" s="40">
        <v>1216</v>
      </c>
      <c r="AR103" s="40">
        <v>1217</v>
      </c>
      <c r="AS103" s="40">
        <v>1188</v>
      </c>
      <c r="AT103" s="40">
        <v>1172</v>
      </c>
      <c r="AU103" s="40">
        <v>1148</v>
      </c>
      <c r="AV103" s="40">
        <v>1165</v>
      </c>
      <c r="AW103" s="40">
        <v>1137</v>
      </c>
      <c r="AX103" s="40">
        <v>1122</v>
      </c>
      <c r="AY103" s="40">
        <v>1159</v>
      </c>
      <c r="AZ103" s="40">
        <v>1175</v>
      </c>
      <c r="BA103" s="40">
        <v>1165</v>
      </c>
      <c r="BB103" s="40">
        <v>1172</v>
      </c>
      <c r="BC103" s="40">
        <v>1160</v>
      </c>
      <c r="BD103" s="40">
        <v>1200</v>
      </c>
      <c r="BE103" s="40">
        <v>1194</v>
      </c>
      <c r="BF103" s="40">
        <v>1158</v>
      </c>
      <c r="BG103" s="40">
        <v>1177</v>
      </c>
      <c r="BH103" s="40">
        <v>1179</v>
      </c>
      <c r="BI103" s="40">
        <v>1170</v>
      </c>
      <c r="BJ103" s="40">
        <v>1184</v>
      </c>
      <c r="BK103" s="40">
        <v>1179</v>
      </c>
      <c r="BL103" s="40">
        <v>1135</v>
      </c>
      <c r="BM103" s="40">
        <v>1107</v>
      </c>
      <c r="BN103" s="40">
        <v>1087</v>
      </c>
      <c r="BO103" s="40">
        <v>1657</v>
      </c>
      <c r="BP103" s="40">
        <v>1688</v>
      </c>
      <c r="BQ103" s="40">
        <v>1717</v>
      </c>
      <c r="BR103" s="40">
        <v>1756</v>
      </c>
      <c r="BS103" s="40">
        <v>1802</v>
      </c>
      <c r="BT103" s="40">
        <v>1909</v>
      </c>
      <c r="BU103" s="40">
        <v>2132</v>
      </c>
      <c r="BV103" s="46"/>
      <c r="BW103" s="41">
        <f t="shared" si="40"/>
        <v>223</v>
      </c>
      <c r="BX103" s="42">
        <f t="shared" si="41"/>
        <v>0.11681508643268727</v>
      </c>
      <c r="BY103" s="41" t="e">
        <f>#REF!-#REF!</f>
        <v>#REF!</v>
      </c>
      <c r="BZ103" s="41">
        <f t="shared" si="42"/>
        <v>1065</v>
      </c>
      <c r="CA103" s="43">
        <f t="shared" si="43"/>
        <v>0.99812558575445176</v>
      </c>
    </row>
    <row r="104" spans="1:79" ht="10.5" customHeight="1" x14ac:dyDescent="0.2">
      <c r="A104" s="34"/>
      <c r="B104" s="38"/>
      <c r="C104" s="29" t="s">
        <v>151</v>
      </c>
      <c r="D104" s="29" t="s">
        <v>9</v>
      </c>
      <c r="E104" s="29" t="s">
        <v>50</v>
      </c>
      <c r="F104" s="29" t="s">
        <v>52</v>
      </c>
      <c r="G104" s="29" t="s">
        <v>19</v>
      </c>
      <c r="H104" s="39" t="s">
        <v>152</v>
      </c>
      <c r="I104" s="39"/>
      <c r="J104" s="40">
        <v>594</v>
      </c>
      <c r="K104" s="40">
        <v>579</v>
      </c>
      <c r="L104" s="40">
        <v>570</v>
      </c>
      <c r="M104" s="40">
        <v>585</v>
      </c>
      <c r="N104" s="40">
        <v>611</v>
      </c>
      <c r="O104" s="40">
        <v>619</v>
      </c>
      <c r="P104" s="40">
        <v>625</v>
      </c>
      <c r="Q104" s="40">
        <v>654</v>
      </c>
      <c r="R104" s="40">
        <v>656</v>
      </c>
      <c r="S104" s="40">
        <v>675</v>
      </c>
      <c r="T104" s="40">
        <v>670</v>
      </c>
      <c r="U104" s="40">
        <v>676</v>
      </c>
      <c r="V104" s="40">
        <v>678</v>
      </c>
      <c r="W104" s="40">
        <v>645</v>
      </c>
      <c r="X104" s="40">
        <v>666</v>
      </c>
      <c r="Y104" s="40">
        <v>672</v>
      </c>
      <c r="Z104" s="40">
        <v>682</v>
      </c>
      <c r="AA104" s="40">
        <v>675</v>
      </c>
      <c r="AB104" s="40">
        <v>660</v>
      </c>
      <c r="AC104" s="40">
        <v>705</v>
      </c>
      <c r="AD104" s="40">
        <v>717</v>
      </c>
      <c r="AE104" s="40">
        <v>686</v>
      </c>
      <c r="AF104" s="40">
        <v>681</v>
      </c>
      <c r="AG104" s="40">
        <v>675</v>
      </c>
      <c r="AH104" s="40">
        <v>690</v>
      </c>
      <c r="AI104" s="40">
        <v>681</v>
      </c>
      <c r="AJ104" s="40">
        <v>663</v>
      </c>
      <c r="AK104" s="40">
        <v>662</v>
      </c>
      <c r="AL104" s="40">
        <v>655</v>
      </c>
      <c r="AM104" s="40">
        <v>639</v>
      </c>
      <c r="AN104" s="40">
        <v>646</v>
      </c>
      <c r="AO104" s="40">
        <v>650</v>
      </c>
      <c r="AP104" s="40">
        <v>664</v>
      </c>
      <c r="AQ104" s="40">
        <v>663</v>
      </c>
      <c r="AR104" s="40">
        <v>652</v>
      </c>
      <c r="AS104" s="40">
        <v>648</v>
      </c>
      <c r="AT104" s="40">
        <v>693</v>
      </c>
      <c r="AU104" s="40">
        <v>653</v>
      </c>
      <c r="AV104" s="40">
        <v>657</v>
      </c>
      <c r="AW104" s="40">
        <v>647</v>
      </c>
      <c r="AX104" s="40">
        <v>629</v>
      </c>
      <c r="AY104" s="40">
        <v>631</v>
      </c>
      <c r="AZ104" s="40">
        <v>622</v>
      </c>
      <c r="BA104" s="40">
        <v>628</v>
      </c>
      <c r="BB104" s="40">
        <v>624</v>
      </c>
      <c r="BC104" s="40">
        <v>620</v>
      </c>
      <c r="BD104" s="40">
        <v>661</v>
      </c>
      <c r="BE104" s="40">
        <v>658</v>
      </c>
      <c r="BF104" s="40">
        <v>654</v>
      </c>
      <c r="BG104" s="40">
        <v>654</v>
      </c>
      <c r="BH104" s="40">
        <v>640</v>
      </c>
      <c r="BI104" s="40">
        <v>642</v>
      </c>
      <c r="BJ104" s="40">
        <v>639</v>
      </c>
      <c r="BK104" s="40">
        <v>641</v>
      </c>
      <c r="BL104" s="40">
        <v>619</v>
      </c>
      <c r="BM104" s="40">
        <v>611</v>
      </c>
      <c r="BN104" s="40">
        <v>589</v>
      </c>
      <c r="BO104" s="40">
        <v>307</v>
      </c>
      <c r="BP104" s="40">
        <v>300</v>
      </c>
      <c r="BQ104" s="40">
        <v>312</v>
      </c>
      <c r="BR104" s="40">
        <v>321</v>
      </c>
      <c r="BS104" s="40">
        <v>337</v>
      </c>
      <c r="BT104" s="40">
        <v>349</v>
      </c>
      <c r="BU104" s="40">
        <v>395</v>
      </c>
      <c r="BV104" s="46"/>
      <c r="BW104" s="41">
        <f t="shared" si="40"/>
        <v>46</v>
      </c>
      <c r="BX104" s="42">
        <f t="shared" si="41"/>
        <v>0.1318051575931232</v>
      </c>
      <c r="BY104" s="41" t="e">
        <f>#REF!-#REF!</f>
        <v>#REF!</v>
      </c>
      <c r="BZ104" s="41">
        <f t="shared" si="42"/>
        <v>-199</v>
      </c>
      <c r="CA104" s="43">
        <f t="shared" si="43"/>
        <v>-0.33501683501683499</v>
      </c>
    </row>
    <row r="105" spans="1:79" ht="10.5" customHeight="1" x14ac:dyDescent="0.2">
      <c r="A105" s="34"/>
      <c r="B105" s="83"/>
      <c r="C105" s="29" t="s">
        <v>153</v>
      </c>
      <c r="D105" s="29" t="s">
        <v>9</v>
      </c>
      <c r="E105" s="29" t="s">
        <v>50</v>
      </c>
      <c r="F105" s="29" t="s">
        <v>52</v>
      </c>
      <c r="G105" s="29" t="s">
        <v>23</v>
      </c>
      <c r="H105" s="39" t="s">
        <v>154</v>
      </c>
      <c r="I105" s="39"/>
      <c r="J105" s="40">
        <v>213</v>
      </c>
      <c r="K105" s="40">
        <v>201</v>
      </c>
      <c r="L105" s="40">
        <v>195</v>
      </c>
      <c r="M105" s="40">
        <v>188</v>
      </c>
      <c r="N105" s="40">
        <v>183</v>
      </c>
      <c r="O105" s="40">
        <v>179</v>
      </c>
      <c r="P105" s="40">
        <v>135</v>
      </c>
      <c r="Q105" s="40">
        <v>130</v>
      </c>
      <c r="R105" s="40">
        <v>121</v>
      </c>
      <c r="S105" s="40">
        <v>122</v>
      </c>
      <c r="T105" s="40">
        <v>120</v>
      </c>
      <c r="U105" s="40">
        <v>116</v>
      </c>
      <c r="V105" s="40">
        <v>124</v>
      </c>
      <c r="W105" s="40">
        <v>117</v>
      </c>
      <c r="X105" s="40">
        <v>117</v>
      </c>
      <c r="Y105" s="40">
        <v>128</v>
      </c>
      <c r="Z105" s="40">
        <v>135</v>
      </c>
      <c r="AA105" s="40">
        <v>142</v>
      </c>
      <c r="AB105" s="40">
        <v>128</v>
      </c>
      <c r="AC105" s="40">
        <v>118</v>
      </c>
      <c r="AD105" s="40">
        <v>132</v>
      </c>
      <c r="AE105" s="40">
        <v>118</v>
      </c>
      <c r="AF105" s="40">
        <v>113</v>
      </c>
      <c r="AG105" s="40">
        <v>114</v>
      </c>
      <c r="AH105" s="40">
        <v>116</v>
      </c>
      <c r="AI105" s="40">
        <v>117</v>
      </c>
      <c r="AJ105" s="40">
        <v>115</v>
      </c>
      <c r="AK105" s="40">
        <v>117</v>
      </c>
      <c r="AL105" s="40">
        <v>121</v>
      </c>
      <c r="AM105" s="40">
        <v>107</v>
      </c>
      <c r="AN105" s="40">
        <v>108</v>
      </c>
      <c r="AO105" s="40">
        <v>104</v>
      </c>
      <c r="AP105" s="40">
        <v>104</v>
      </c>
      <c r="AQ105" s="40">
        <v>101</v>
      </c>
      <c r="AR105" s="40">
        <v>98</v>
      </c>
      <c r="AS105" s="40">
        <v>100</v>
      </c>
      <c r="AT105" s="40">
        <v>97</v>
      </c>
      <c r="AU105" s="40">
        <v>96</v>
      </c>
      <c r="AV105" s="40">
        <v>92</v>
      </c>
      <c r="AW105" s="40">
        <v>91</v>
      </c>
      <c r="AX105" s="40">
        <v>82</v>
      </c>
      <c r="AY105" s="40">
        <v>88</v>
      </c>
      <c r="AZ105" s="40">
        <v>85</v>
      </c>
      <c r="BA105" s="40">
        <v>87</v>
      </c>
      <c r="BB105" s="40">
        <v>91</v>
      </c>
      <c r="BC105" s="40">
        <v>93</v>
      </c>
      <c r="BD105" s="40">
        <v>96</v>
      </c>
      <c r="BE105" s="40">
        <v>100</v>
      </c>
      <c r="BF105" s="40">
        <v>100</v>
      </c>
      <c r="BG105" s="40">
        <v>96</v>
      </c>
      <c r="BH105" s="40">
        <v>93</v>
      </c>
      <c r="BI105" s="40">
        <v>90</v>
      </c>
      <c r="BJ105" s="40">
        <v>91</v>
      </c>
      <c r="BK105" s="40">
        <v>96</v>
      </c>
      <c r="BL105" s="40">
        <v>99</v>
      </c>
      <c r="BM105" s="40">
        <v>116</v>
      </c>
      <c r="BN105" s="40">
        <v>145</v>
      </c>
      <c r="BO105" s="40">
        <v>100</v>
      </c>
      <c r="BP105" s="40">
        <v>94</v>
      </c>
      <c r="BQ105" s="40">
        <v>88</v>
      </c>
      <c r="BR105" s="40">
        <v>83</v>
      </c>
      <c r="BS105" s="40">
        <v>76</v>
      </c>
      <c r="BT105" s="40">
        <v>79</v>
      </c>
      <c r="BU105" s="40">
        <v>74</v>
      </c>
      <c r="BV105" s="46"/>
      <c r="BW105" s="41">
        <f t="shared" si="40"/>
        <v>-5</v>
      </c>
      <c r="BX105" s="42">
        <f t="shared" si="41"/>
        <v>-6.3291139240506333E-2</v>
      </c>
      <c r="BY105" s="8" t="e">
        <f>#REF!-#REF!</f>
        <v>#REF!</v>
      </c>
      <c r="BZ105" s="41">
        <f t="shared" si="42"/>
        <v>-139</v>
      </c>
      <c r="CA105" s="43">
        <f t="shared" si="43"/>
        <v>-0.65258215962441313</v>
      </c>
    </row>
    <row r="106" spans="1:79" ht="10.5" customHeight="1" x14ac:dyDescent="0.2">
      <c r="A106" s="34"/>
      <c r="B106" s="83"/>
      <c r="C106" s="29" t="s">
        <v>155</v>
      </c>
      <c r="D106" s="29" t="s">
        <v>9</v>
      </c>
      <c r="E106" s="29" t="s">
        <v>50</v>
      </c>
      <c r="F106" s="29" t="s">
        <v>52</v>
      </c>
      <c r="G106" s="29" t="s">
        <v>28</v>
      </c>
      <c r="H106" s="39" t="s">
        <v>156</v>
      </c>
      <c r="I106" s="39"/>
      <c r="J106" s="40">
        <v>463</v>
      </c>
      <c r="K106" s="40">
        <v>473</v>
      </c>
      <c r="L106" s="40">
        <v>427</v>
      </c>
      <c r="M106" s="40">
        <v>487</v>
      </c>
      <c r="N106" s="40">
        <v>460</v>
      </c>
      <c r="O106" s="40">
        <v>484</v>
      </c>
      <c r="P106" s="40">
        <v>522</v>
      </c>
      <c r="Q106" s="40">
        <v>497</v>
      </c>
      <c r="R106" s="40">
        <v>513</v>
      </c>
      <c r="S106" s="40">
        <v>481</v>
      </c>
      <c r="T106" s="40">
        <v>462</v>
      </c>
      <c r="U106" s="40">
        <v>471</v>
      </c>
      <c r="V106" s="40">
        <v>429</v>
      </c>
      <c r="W106" s="40">
        <v>425</v>
      </c>
      <c r="X106" s="40">
        <v>416</v>
      </c>
      <c r="Y106" s="40">
        <v>434</v>
      </c>
      <c r="Z106" s="40">
        <v>412</v>
      </c>
      <c r="AA106" s="40">
        <v>402</v>
      </c>
      <c r="AB106" s="40">
        <v>388</v>
      </c>
      <c r="AC106" s="40">
        <v>373</v>
      </c>
      <c r="AD106" s="40">
        <v>392</v>
      </c>
      <c r="AE106" s="40">
        <v>362</v>
      </c>
      <c r="AF106" s="40">
        <v>353</v>
      </c>
      <c r="AG106" s="40">
        <v>361</v>
      </c>
      <c r="AH106" s="40">
        <v>348</v>
      </c>
      <c r="AI106" s="40">
        <v>328</v>
      </c>
      <c r="AJ106" s="40">
        <v>316</v>
      </c>
      <c r="AK106" s="40">
        <v>335</v>
      </c>
      <c r="AL106" s="40">
        <v>338</v>
      </c>
      <c r="AM106" s="40">
        <v>344</v>
      </c>
      <c r="AN106" s="40">
        <v>378</v>
      </c>
      <c r="AO106" s="40">
        <v>374</v>
      </c>
      <c r="AP106" s="40">
        <v>404</v>
      </c>
      <c r="AQ106" s="40">
        <v>412</v>
      </c>
      <c r="AR106" s="40">
        <v>381</v>
      </c>
      <c r="AS106" s="40">
        <v>376</v>
      </c>
      <c r="AT106" s="40">
        <v>382</v>
      </c>
      <c r="AU106" s="40">
        <v>366</v>
      </c>
      <c r="AV106" s="40">
        <v>376</v>
      </c>
      <c r="AW106" s="40">
        <v>365</v>
      </c>
      <c r="AX106" s="40">
        <v>376</v>
      </c>
      <c r="AY106" s="40">
        <v>366</v>
      </c>
      <c r="AZ106" s="40">
        <v>375</v>
      </c>
      <c r="BA106" s="40">
        <v>400</v>
      </c>
      <c r="BB106" s="40">
        <v>384</v>
      </c>
      <c r="BC106" s="40">
        <v>432</v>
      </c>
      <c r="BD106" s="40">
        <v>397</v>
      </c>
      <c r="BE106" s="40">
        <v>356</v>
      </c>
      <c r="BF106" s="40">
        <v>385</v>
      </c>
      <c r="BG106" s="40">
        <v>381</v>
      </c>
      <c r="BH106" s="40">
        <v>357</v>
      </c>
      <c r="BI106" s="40">
        <v>372</v>
      </c>
      <c r="BJ106" s="40">
        <v>362</v>
      </c>
      <c r="BK106" s="40">
        <v>368</v>
      </c>
      <c r="BL106" s="40">
        <v>387</v>
      </c>
      <c r="BM106" s="40">
        <v>425</v>
      </c>
      <c r="BN106" s="40">
        <v>477</v>
      </c>
      <c r="BO106" s="40">
        <v>286</v>
      </c>
      <c r="BP106" s="40">
        <v>265</v>
      </c>
      <c r="BQ106" s="40">
        <v>278</v>
      </c>
      <c r="BR106" s="40">
        <v>273</v>
      </c>
      <c r="BS106" s="40">
        <v>267</v>
      </c>
      <c r="BT106" s="40">
        <v>274</v>
      </c>
      <c r="BU106" s="40">
        <v>277</v>
      </c>
      <c r="BV106" s="46"/>
      <c r="BW106" s="41">
        <f t="shared" si="40"/>
        <v>3</v>
      </c>
      <c r="BX106" s="42">
        <f t="shared" si="41"/>
        <v>1.0948905109489052E-2</v>
      </c>
      <c r="BY106" s="8" t="e">
        <f>#REF!-#REF!</f>
        <v>#REF!</v>
      </c>
      <c r="BZ106" s="41">
        <f t="shared" si="42"/>
        <v>-186</v>
      </c>
      <c r="CA106" s="43">
        <f t="shared" si="43"/>
        <v>-0.40172786177105829</v>
      </c>
    </row>
    <row r="107" spans="1:79" ht="10.5" customHeight="1" x14ac:dyDescent="0.2">
      <c r="A107" s="34"/>
      <c r="C107" s="29" t="s">
        <v>157</v>
      </c>
      <c r="D107" s="29" t="s">
        <v>14</v>
      </c>
      <c r="E107" s="29" t="s">
        <v>50</v>
      </c>
      <c r="F107" s="29" t="s">
        <v>54</v>
      </c>
      <c r="G107" s="29" t="s">
        <v>38</v>
      </c>
      <c r="H107" s="39" t="s">
        <v>158</v>
      </c>
      <c r="I107" s="39"/>
      <c r="J107" s="40">
        <v>18953</v>
      </c>
      <c r="K107" s="40">
        <v>19172</v>
      </c>
      <c r="L107" s="40">
        <v>19325</v>
      </c>
      <c r="M107" s="40">
        <v>19351</v>
      </c>
      <c r="N107" s="40">
        <v>19645</v>
      </c>
      <c r="O107" s="40">
        <v>20047</v>
      </c>
      <c r="P107" s="40">
        <v>20046</v>
      </c>
      <c r="Q107" s="40">
        <v>20331</v>
      </c>
      <c r="R107" s="40">
        <v>19728</v>
      </c>
      <c r="S107" s="40">
        <v>20022</v>
      </c>
      <c r="T107" s="40">
        <v>20158</v>
      </c>
      <c r="U107" s="40">
        <v>20313</v>
      </c>
      <c r="V107" s="40">
        <v>20546</v>
      </c>
      <c r="W107" s="40">
        <v>20785</v>
      </c>
      <c r="X107" s="40">
        <v>20794</v>
      </c>
      <c r="Y107" s="40">
        <v>20788</v>
      </c>
      <c r="Z107" s="40">
        <v>20925</v>
      </c>
      <c r="AA107" s="40">
        <v>20974</v>
      </c>
      <c r="AB107" s="40">
        <v>20960</v>
      </c>
      <c r="AC107" s="40">
        <v>21097</v>
      </c>
      <c r="AD107" s="40">
        <v>21105</v>
      </c>
      <c r="AE107" s="40">
        <v>20949</v>
      </c>
      <c r="AF107" s="40">
        <v>20942</v>
      </c>
      <c r="AG107" s="40">
        <v>21027</v>
      </c>
      <c r="AH107" s="40">
        <v>21039</v>
      </c>
      <c r="AI107" s="40">
        <v>21023</v>
      </c>
      <c r="AJ107" s="40">
        <v>21053</v>
      </c>
      <c r="AK107" s="40">
        <v>20864</v>
      </c>
      <c r="AL107" s="40">
        <v>20893</v>
      </c>
      <c r="AM107" s="40">
        <v>20905</v>
      </c>
      <c r="AN107" s="40">
        <v>20756</v>
      </c>
      <c r="AO107" s="40">
        <v>20763</v>
      </c>
      <c r="AP107" s="40">
        <v>20634</v>
      </c>
      <c r="AQ107" s="40">
        <v>20402</v>
      </c>
      <c r="AR107" s="40">
        <v>20477</v>
      </c>
      <c r="AS107" s="40">
        <v>20536</v>
      </c>
      <c r="AT107" s="40">
        <v>20566</v>
      </c>
      <c r="AU107" s="40">
        <v>20565</v>
      </c>
      <c r="AV107" s="40">
        <v>20505</v>
      </c>
      <c r="AW107" s="40">
        <v>20448</v>
      </c>
      <c r="AX107" s="40">
        <v>20362</v>
      </c>
      <c r="AY107" s="40">
        <v>20343</v>
      </c>
      <c r="AZ107" s="40">
        <v>20222</v>
      </c>
      <c r="BA107" s="40">
        <v>20137</v>
      </c>
      <c r="BB107" s="40">
        <v>19753</v>
      </c>
      <c r="BC107" s="40">
        <v>19626</v>
      </c>
      <c r="BD107" s="40">
        <v>19630</v>
      </c>
      <c r="BE107" s="40">
        <v>19836</v>
      </c>
      <c r="BF107" s="40">
        <v>19654</v>
      </c>
      <c r="BG107" s="40">
        <v>19664</v>
      </c>
      <c r="BH107" s="40">
        <v>19633</v>
      </c>
      <c r="BI107" s="40">
        <v>19418</v>
      </c>
      <c r="BJ107" s="40">
        <v>19438</v>
      </c>
      <c r="BK107" s="40">
        <v>19494</v>
      </c>
      <c r="BL107" s="40">
        <v>19121</v>
      </c>
      <c r="BM107" s="40">
        <v>19159</v>
      </c>
      <c r="BN107" s="40">
        <v>18282</v>
      </c>
      <c r="BO107" s="40">
        <v>18173</v>
      </c>
      <c r="BP107" s="40">
        <v>18156</v>
      </c>
      <c r="BQ107" s="40">
        <v>18362</v>
      </c>
      <c r="BR107" s="40">
        <v>17947</v>
      </c>
      <c r="BS107" s="40">
        <v>17710</v>
      </c>
      <c r="BT107" s="40">
        <v>16784</v>
      </c>
      <c r="BU107" s="40">
        <v>16366</v>
      </c>
      <c r="BV107" s="46"/>
      <c r="BW107" s="41">
        <f t="shared" si="40"/>
        <v>-418</v>
      </c>
      <c r="BX107" s="42">
        <f t="shared" si="41"/>
        <v>-2.490467111534795E-2</v>
      </c>
      <c r="BY107" s="41" t="e">
        <f>#REF!-#REF!</f>
        <v>#REF!</v>
      </c>
      <c r="BZ107" s="41">
        <f t="shared" si="42"/>
        <v>-2587</v>
      </c>
      <c r="CA107" s="43">
        <f t="shared" si="43"/>
        <v>-0.13649554160291247</v>
      </c>
    </row>
    <row r="108" spans="1:79" ht="10.5" customHeight="1" x14ac:dyDescent="0.2">
      <c r="A108" s="34"/>
      <c r="C108" s="29" t="s">
        <v>159</v>
      </c>
      <c r="D108" s="29" t="s">
        <v>14</v>
      </c>
      <c r="E108" s="29" t="s">
        <v>50</v>
      </c>
      <c r="F108" s="29" t="s">
        <v>54</v>
      </c>
      <c r="G108" s="29" t="s">
        <v>11</v>
      </c>
      <c r="H108" s="39" t="s">
        <v>160</v>
      </c>
      <c r="I108" s="39"/>
      <c r="J108" s="40">
        <v>868</v>
      </c>
      <c r="K108" s="40">
        <v>878</v>
      </c>
      <c r="L108" s="40">
        <v>897</v>
      </c>
      <c r="M108" s="40">
        <v>889</v>
      </c>
      <c r="N108" s="40">
        <v>911</v>
      </c>
      <c r="O108" s="40">
        <v>909</v>
      </c>
      <c r="P108" s="40">
        <v>908</v>
      </c>
      <c r="Q108" s="40">
        <v>902</v>
      </c>
      <c r="R108" s="40">
        <v>851</v>
      </c>
      <c r="S108" s="40">
        <v>882</v>
      </c>
      <c r="T108" s="40">
        <v>873</v>
      </c>
      <c r="U108" s="40">
        <v>878</v>
      </c>
      <c r="V108" s="40">
        <v>893</v>
      </c>
      <c r="W108" s="40">
        <v>902</v>
      </c>
      <c r="X108" s="40">
        <v>896</v>
      </c>
      <c r="Y108" s="40">
        <v>877</v>
      </c>
      <c r="Z108" s="40">
        <v>896</v>
      </c>
      <c r="AA108" s="40">
        <v>887</v>
      </c>
      <c r="AB108" s="40">
        <v>882</v>
      </c>
      <c r="AC108" s="40">
        <v>894</v>
      </c>
      <c r="AD108" s="40">
        <v>890</v>
      </c>
      <c r="AE108" s="40">
        <v>882</v>
      </c>
      <c r="AF108" s="40">
        <v>877</v>
      </c>
      <c r="AG108" s="40">
        <v>871</v>
      </c>
      <c r="AH108" s="40">
        <v>874</v>
      </c>
      <c r="AI108" s="40">
        <v>868</v>
      </c>
      <c r="AJ108" s="40">
        <v>859</v>
      </c>
      <c r="AK108" s="40">
        <v>852</v>
      </c>
      <c r="AL108" s="40">
        <v>856</v>
      </c>
      <c r="AM108" s="40">
        <v>852</v>
      </c>
      <c r="AN108" s="40">
        <v>847</v>
      </c>
      <c r="AO108" s="40">
        <v>860</v>
      </c>
      <c r="AP108" s="40">
        <v>857</v>
      </c>
      <c r="AQ108" s="40">
        <v>838</v>
      </c>
      <c r="AR108" s="40">
        <v>851</v>
      </c>
      <c r="AS108" s="40">
        <v>878</v>
      </c>
      <c r="AT108" s="40">
        <v>902</v>
      </c>
      <c r="AU108" s="40">
        <v>924</v>
      </c>
      <c r="AV108" s="40">
        <v>934</v>
      </c>
      <c r="AW108" s="40">
        <v>925</v>
      </c>
      <c r="AX108" s="40">
        <v>925</v>
      </c>
      <c r="AY108" s="40">
        <v>938</v>
      </c>
      <c r="AZ108" s="40">
        <v>942</v>
      </c>
      <c r="BA108" s="40">
        <v>953</v>
      </c>
      <c r="BB108" s="40">
        <v>955</v>
      </c>
      <c r="BC108" s="40">
        <v>983</v>
      </c>
      <c r="BD108" s="40">
        <v>1011</v>
      </c>
      <c r="BE108" s="40">
        <v>1045</v>
      </c>
      <c r="BF108" s="40">
        <v>1045</v>
      </c>
      <c r="BG108" s="40">
        <v>1042</v>
      </c>
      <c r="BH108" s="40">
        <v>1054</v>
      </c>
      <c r="BI108" s="40">
        <v>1057</v>
      </c>
      <c r="BJ108" s="40">
        <v>1080</v>
      </c>
      <c r="BK108" s="40">
        <v>1113</v>
      </c>
      <c r="BL108" s="40">
        <v>1165</v>
      </c>
      <c r="BM108" s="40">
        <v>1203</v>
      </c>
      <c r="BN108" s="40">
        <v>1245</v>
      </c>
      <c r="BO108" s="40">
        <v>2132</v>
      </c>
      <c r="BP108" s="40">
        <v>2203</v>
      </c>
      <c r="BQ108" s="40">
        <v>2528</v>
      </c>
      <c r="BR108" s="40">
        <v>2624</v>
      </c>
      <c r="BS108" s="40">
        <v>2613</v>
      </c>
      <c r="BT108" s="40">
        <v>2516</v>
      </c>
      <c r="BU108" s="40">
        <v>2536</v>
      </c>
      <c r="BV108" s="46"/>
      <c r="BW108" s="41">
        <f t="shared" si="40"/>
        <v>20</v>
      </c>
      <c r="BX108" s="42">
        <f t="shared" si="41"/>
        <v>7.9491255961844191E-3</v>
      </c>
      <c r="BY108" s="41" t="e">
        <f>#REF!-#REF!</f>
        <v>#REF!</v>
      </c>
      <c r="BZ108" s="41">
        <f t="shared" si="42"/>
        <v>1668</v>
      </c>
      <c r="CA108" s="43">
        <f t="shared" si="43"/>
        <v>1.9216589861751152</v>
      </c>
    </row>
    <row r="109" spans="1:79" ht="10.5" customHeight="1" x14ac:dyDescent="0.2">
      <c r="A109" s="34"/>
      <c r="C109" s="29" t="s">
        <v>161</v>
      </c>
      <c r="D109" s="29" t="s">
        <v>14</v>
      </c>
      <c r="E109" s="29" t="s">
        <v>50</v>
      </c>
      <c r="F109" s="29" t="s">
        <v>54</v>
      </c>
      <c r="G109" s="29" t="s">
        <v>19</v>
      </c>
      <c r="H109" s="39" t="s">
        <v>162</v>
      </c>
      <c r="I109" s="39"/>
      <c r="J109" s="40">
        <v>778</v>
      </c>
      <c r="K109" s="40">
        <v>771</v>
      </c>
      <c r="L109" s="40">
        <v>776</v>
      </c>
      <c r="M109" s="40">
        <v>770</v>
      </c>
      <c r="N109" s="40">
        <v>800</v>
      </c>
      <c r="O109" s="40">
        <v>803</v>
      </c>
      <c r="P109" s="40">
        <v>835</v>
      </c>
      <c r="Q109" s="40">
        <v>833</v>
      </c>
      <c r="R109" s="40">
        <v>802</v>
      </c>
      <c r="S109" s="40">
        <v>813</v>
      </c>
      <c r="T109" s="40">
        <v>811</v>
      </c>
      <c r="U109" s="40">
        <v>813</v>
      </c>
      <c r="V109" s="40">
        <v>811</v>
      </c>
      <c r="W109" s="40">
        <v>813</v>
      </c>
      <c r="X109" s="40">
        <v>800</v>
      </c>
      <c r="Y109" s="40">
        <v>810</v>
      </c>
      <c r="Z109" s="40">
        <v>798</v>
      </c>
      <c r="AA109" s="40">
        <v>780</v>
      </c>
      <c r="AB109" s="40">
        <v>797</v>
      </c>
      <c r="AC109" s="40">
        <v>807</v>
      </c>
      <c r="AD109" s="40">
        <v>790</v>
      </c>
      <c r="AE109" s="40">
        <v>763</v>
      </c>
      <c r="AF109" s="40">
        <v>786</v>
      </c>
      <c r="AG109" s="40">
        <v>766</v>
      </c>
      <c r="AH109" s="40">
        <v>758</v>
      </c>
      <c r="AI109" s="40">
        <v>763</v>
      </c>
      <c r="AJ109" s="40">
        <v>760</v>
      </c>
      <c r="AK109" s="40">
        <v>754</v>
      </c>
      <c r="AL109" s="40">
        <v>758</v>
      </c>
      <c r="AM109" s="40">
        <v>779</v>
      </c>
      <c r="AN109" s="40">
        <v>786</v>
      </c>
      <c r="AO109" s="40">
        <v>815</v>
      </c>
      <c r="AP109" s="40">
        <v>817</v>
      </c>
      <c r="AQ109" s="40">
        <v>808</v>
      </c>
      <c r="AR109" s="40">
        <v>910</v>
      </c>
      <c r="AS109" s="40">
        <v>962</v>
      </c>
      <c r="AT109" s="40">
        <v>969</v>
      </c>
      <c r="AU109" s="40">
        <v>970</v>
      </c>
      <c r="AV109" s="40">
        <v>973</v>
      </c>
      <c r="AW109" s="40">
        <v>962</v>
      </c>
      <c r="AX109" s="40">
        <v>959</v>
      </c>
      <c r="AY109" s="40">
        <v>971</v>
      </c>
      <c r="AZ109" s="40">
        <v>956</v>
      </c>
      <c r="BA109" s="40">
        <v>965</v>
      </c>
      <c r="BB109" s="40">
        <v>975</v>
      </c>
      <c r="BC109" s="40">
        <v>968</v>
      </c>
      <c r="BD109" s="40">
        <v>994</v>
      </c>
      <c r="BE109" s="40">
        <v>1026</v>
      </c>
      <c r="BF109" s="40">
        <v>1029</v>
      </c>
      <c r="BG109" s="40">
        <v>1053</v>
      </c>
      <c r="BH109" s="40">
        <v>1053</v>
      </c>
      <c r="BI109" s="40">
        <v>1057</v>
      </c>
      <c r="BJ109" s="40">
        <v>1115</v>
      </c>
      <c r="BK109" s="40">
        <v>1143</v>
      </c>
      <c r="BL109" s="40">
        <v>1184</v>
      </c>
      <c r="BM109" s="40">
        <v>1173</v>
      </c>
      <c r="BN109" s="40">
        <v>1210</v>
      </c>
      <c r="BO109" s="40">
        <v>808</v>
      </c>
      <c r="BP109" s="40">
        <v>830</v>
      </c>
      <c r="BQ109" s="40">
        <v>916</v>
      </c>
      <c r="BR109" s="40">
        <v>953</v>
      </c>
      <c r="BS109" s="40">
        <v>966</v>
      </c>
      <c r="BT109" s="40">
        <v>934</v>
      </c>
      <c r="BU109" s="40">
        <v>919</v>
      </c>
      <c r="BV109" s="46"/>
      <c r="BW109" s="41">
        <f t="shared" si="40"/>
        <v>-15</v>
      </c>
      <c r="BX109" s="42">
        <f t="shared" si="41"/>
        <v>-1.6059957173447537E-2</v>
      </c>
      <c r="BY109" s="41" t="e">
        <f>#REF!-#REF!</f>
        <v>#REF!</v>
      </c>
      <c r="BZ109" s="41">
        <f t="shared" si="42"/>
        <v>141</v>
      </c>
      <c r="CA109" s="43">
        <f t="shared" si="43"/>
        <v>0.18123393316195371</v>
      </c>
    </row>
    <row r="110" spans="1:79" ht="10.5" customHeight="1" x14ac:dyDescent="0.2">
      <c r="A110" s="34"/>
      <c r="C110" s="29" t="s">
        <v>163</v>
      </c>
      <c r="D110" s="29" t="s">
        <v>14</v>
      </c>
      <c r="E110" s="29" t="s">
        <v>50</v>
      </c>
      <c r="F110" s="29" t="s">
        <v>54</v>
      </c>
      <c r="G110" s="29" t="s">
        <v>23</v>
      </c>
      <c r="H110" s="39" t="s">
        <v>164</v>
      </c>
      <c r="I110" s="39"/>
      <c r="J110" s="40">
        <v>353</v>
      </c>
      <c r="K110" s="40">
        <v>346</v>
      </c>
      <c r="L110" s="40">
        <v>347</v>
      </c>
      <c r="M110" s="40">
        <v>334</v>
      </c>
      <c r="N110" s="40">
        <v>338</v>
      </c>
      <c r="O110" s="40">
        <v>323</v>
      </c>
      <c r="P110" s="40">
        <v>300</v>
      </c>
      <c r="Q110" s="40">
        <v>293</v>
      </c>
      <c r="R110" s="40">
        <v>281</v>
      </c>
      <c r="S110" s="40">
        <v>272</v>
      </c>
      <c r="T110" s="40">
        <v>254</v>
      </c>
      <c r="U110" s="40">
        <v>239</v>
      </c>
      <c r="V110" s="40">
        <v>244</v>
      </c>
      <c r="W110" s="40">
        <v>249</v>
      </c>
      <c r="X110" s="40">
        <v>245</v>
      </c>
      <c r="Y110" s="40">
        <v>249</v>
      </c>
      <c r="Z110" s="40">
        <v>247</v>
      </c>
      <c r="AA110" s="40">
        <v>249</v>
      </c>
      <c r="AB110" s="40">
        <v>248</v>
      </c>
      <c r="AC110" s="40">
        <v>248</v>
      </c>
      <c r="AD110" s="40">
        <v>244</v>
      </c>
      <c r="AE110" s="40">
        <v>236</v>
      </c>
      <c r="AF110" s="40">
        <v>242</v>
      </c>
      <c r="AG110" s="40">
        <v>232</v>
      </c>
      <c r="AH110" s="40">
        <v>233</v>
      </c>
      <c r="AI110" s="40">
        <v>233</v>
      </c>
      <c r="AJ110" s="40">
        <v>235</v>
      </c>
      <c r="AK110" s="40">
        <v>233</v>
      </c>
      <c r="AL110" s="40">
        <v>234</v>
      </c>
      <c r="AM110" s="40">
        <v>228</v>
      </c>
      <c r="AN110" s="40">
        <v>225</v>
      </c>
      <c r="AO110" s="40">
        <v>221</v>
      </c>
      <c r="AP110" s="40">
        <v>216</v>
      </c>
      <c r="AQ110" s="40">
        <v>214</v>
      </c>
      <c r="AR110" s="40">
        <v>223</v>
      </c>
      <c r="AS110" s="40">
        <v>225</v>
      </c>
      <c r="AT110" s="40">
        <v>217</v>
      </c>
      <c r="AU110" s="40">
        <v>223</v>
      </c>
      <c r="AV110" s="40">
        <v>230</v>
      </c>
      <c r="AW110" s="40">
        <v>229</v>
      </c>
      <c r="AX110" s="40">
        <v>229</v>
      </c>
      <c r="AY110" s="40">
        <v>225</v>
      </c>
      <c r="AZ110" s="40">
        <v>232</v>
      </c>
      <c r="BA110" s="40">
        <v>227</v>
      </c>
      <c r="BB110" s="40">
        <v>232</v>
      </c>
      <c r="BC110" s="40">
        <v>238</v>
      </c>
      <c r="BD110" s="40">
        <v>241</v>
      </c>
      <c r="BE110" s="40">
        <v>255</v>
      </c>
      <c r="BF110" s="40">
        <v>254</v>
      </c>
      <c r="BG110" s="40">
        <v>254</v>
      </c>
      <c r="BH110" s="40">
        <v>259</v>
      </c>
      <c r="BI110" s="40">
        <v>261</v>
      </c>
      <c r="BJ110" s="40">
        <v>261</v>
      </c>
      <c r="BK110" s="40">
        <v>268</v>
      </c>
      <c r="BL110" s="40">
        <v>278</v>
      </c>
      <c r="BM110" s="40">
        <v>289</v>
      </c>
      <c r="BN110" s="40">
        <v>300</v>
      </c>
      <c r="BO110" s="40">
        <v>179</v>
      </c>
      <c r="BP110" s="40">
        <v>196</v>
      </c>
      <c r="BQ110" s="40">
        <v>206</v>
      </c>
      <c r="BR110" s="40">
        <v>207</v>
      </c>
      <c r="BS110" s="40">
        <v>198</v>
      </c>
      <c r="BT110" s="40">
        <v>191</v>
      </c>
      <c r="BU110" s="40">
        <v>177</v>
      </c>
      <c r="BV110" s="46"/>
      <c r="BW110" s="41">
        <f t="shared" si="40"/>
        <v>-14</v>
      </c>
      <c r="BX110" s="42">
        <f t="shared" si="41"/>
        <v>-7.3298429319371722E-2</v>
      </c>
      <c r="BY110" s="8" t="e">
        <f>#REF!-#REF!</f>
        <v>#REF!</v>
      </c>
      <c r="BZ110" s="41">
        <f t="shared" si="42"/>
        <v>-176</v>
      </c>
      <c r="CA110" s="43">
        <f t="shared" si="43"/>
        <v>-0.49858356940509913</v>
      </c>
    </row>
    <row r="111" spans="1:79" ht="10.5" customHeight="1" x14ac:dyDescent="0.2">
      <c r="A111" s="34"/>
      <c r="C111" s="29" t="s">
        <v>165</v>
      </c>
      <c r="D111" s="29" t="s">
        <v>14</v>
      </c>
      <c r="E111" s="29" t="s">
        <v>50</v>
      </c>
      <c r="F111" s="29" t="s">
        <v>54</v>
      </c>
      <c r="G111" s="29" t="s">
        <v>28</v>
      </c>
      <c r="H111" s="39" t="s">
        <v>166</v>
      </c>
      <c r="I111" s="39"/>
      <c r="J111" s="40">
        <v>329</v>
      </c>
      <c r="K111" s="40">
        <v>320</v>
      </c>
      <c r="L111" s="40">
        <v>320</v>
      </c>
      <c r="M111" s="40">
        <v>330</v>
      </c>
      <c r="N111" s="40">
        <v>323</v>
      </c>
      <c r="O111" s="40">
        <v>328</v>
      </c>
      <c r="P111" s="40">
        <v>351</v>
      </c>
      <c r="Q111" s="40">
        <v>333</v>
      </c>
      <c r="R111" s="40">
        <v>323</v>
      </c>
      <c r="S111" s="40">
        <v>334</v>
      </c>
      <c r="T111" s="40">
        <v>330</v>
      </c>
      <c r="U111" s="40">
        <v>313</v>
      </c>
      <c r="V111" s="40">
        <v>313</v>
      </c>
      <c r="W111" s="40">
        <v>310</v>
      </c>
      <c r="X111" s="40">
        <v>301</v>
      </c>
      <c r="Y111" s="40">
        <v>310</v>
      </c>
      <c r="Z111" s="40">
        <v>293</v>
      </c>
      <c r="AA111" s="40">
        <v>293</v>
      </c>
      <c r="AB111" s="40">
        <v>293</v>
      </c>
      <c r="AC111" s="40">
        <v>271</v>
      </c>
      <c r="AD111" s="40">
        <v>291</v>
      </c>
      <c r="AE111" s="40">
        <v>259</v>
      </c>
      <c r="AF111" s="40">
        <v>249</v>
      </c>
      <c r="AG111" s="40">
        <v>245</v>
      </c>
      <c r="AH111" s="40">
        <v>239</v>
      </c>
      <c r="AI111" s="40">
        <v>236</v>
      </c>
      <c r="AJ111" s="40">
        <v>226</v>
      </c>
      <c r="AK111" s="40">
        <v>249</v>
      </c>
      <c r="AL111" s="40">
        <v>244</v>
      </c>
      <c r="AM111" s="40">
        <v>260</v>
      </c>
      <c r="AN111" s="40">
        <v>301</v>
      </c>
      <c r="AO111" s="40">
        <v>276</v>
      </c>
      <c r="AP111" s="40">
        <v>285</v>
      </c>
      <c r="AQ111" s="40">
        <v>338</v>
      </c>
      <c r="AR111" s="40">
        <v>411</v>
      </c>
      <c r="AS111" s="40">
        <v>368</v>
      </c>
      <c r="AT111" s="40">
        <v>354</v>
      </c>
      <c r="AU111" s="40">
        <v>340</v>
      </c>
      <c r="AV111" s="40">
        <v>345</v>
      </c>
      <c r="AW111" s="40">
        <v>342</v>
      </c>
      <c r="AX111" s="40">
        <v>346</v>
      </c>
      <c r="AY111" s="40">
        <v>340</v>
      </c>
      <c r="AZ111" s="40">
        <v>352</v>
      </c>
      <c r="BA111" s="40">
        <v>363</v>
      </c>
      <c r="BB111" s="40">
        <v>345</v>
      </c>
      <c r="BC111" s="40">
        <v>376</v>
      </c>
      <c r="BD111" s="40">
        <v>372</v>
      </c>
      <c r="BE111" s="40">
        <v>368</v>
      </c>
      <c r="BF111" s="40">
        <v>359</v>
      </c>
      <c r="BG111" s="40">
        <v>383</v>
      </c>
      <c r="BH111" s="40">
        <v>385</v>
      </c>
      <c r="BI111" s="40">
        <v>430</v>
      </c>
      <c r="BJ111" s="40">
        <v>406</v>
      </c>
      <c r="BK111" s="40">
        <v>451</v>
      </c>
      <c r="BL111" s="40">
        <v>460</v>
      </c>
      <c r="BM111" s="40">
        <v>494</v>
      </c>
      <c r="BN111" s="40">
        <v>586</v>
      </c>
      <c r="BO111" s="40">
        <v>321</v>
      </c>
      <c r="BP111" s="40">
        <v>294</v>
      </c>
      <c r="BQ111" s="40">
        <v>312</v>
      </c>
      <c r="BR111" s="40">
        <v>331</v>
      </c>
      <c r="BS111" s="40">
        <v>297</v>
      </c>
      <c r="BT111" s="40">
        <v>260</v>
      </c>
      <c r="BU111" s="40">
        <v>282</v>
      </c>
      <c r="BV111" s="46"/>
      <c r="BW111" s="41">
        <f t="shared" si="40"/>
        <v>22</v>
      </c>
      <c r="BX111" s="42">
        <f t="shared" si="41"/>
        <v>8.461538461538462E-2</v>
      </c>
      <c r="BY111" s="8" t="e">
        <f>#REF!-#REF!</f>
        <v>#REF!</v>
      </c>
      <c r="BZ111" s="41">
        <f t="shared" si="42"/>
        <v>-47</v>
      </c>
      <c r="CA111" s="43">
        <f t="shared" si="43"/>
        <v>-0.14285714285714285</v>
      </c>
    </row>
    <row r="112" spans="1:79" ht="10.5" customHeight="1" x14ac:dyDescent="0.2">
      <c r="A112" s="34"/>
      <c r="C112" s="29" t="s">
        <v>167</v>
      </c>
      <c r="D112" s="29" t="s">
        <v>14</v>
      </c>
      <c r="E112" s="29" t="s">
        <v>50</v>
      </c>
      <c r="F112" s="29" t="s">
        <v>54</v>
      </c>
      <c r="G112" s="29" t="s">
        <v>38</v>
      </c>
      <c r="H112" s="39" t="s">
        <v>168</v>
      </c>
      <c r="I112" s="39"/>
      <c r="J112" s="40">
        <v>1706</v>
      </c>
      <c r="K112" s="40">
        <v>1686</v>
      </c>
      <c r="L112" s="40">
        <v>1677</v>
      </c>
      <c r="M112" s="40">
        <v>1643</v>
      </c>
      <c r="N112" s="40">
        <v>1622</v>
      </c>
      <c r="O112" s="40">
        <v>1620</v>
      </c>
      <c r="P112" s="40">
        <v>1577</v>
      </c>
      <c r="Q112" s="40">
        <v>1572</v>
      </c>
      <c r="R112" s="40">
        <v>1500</v>
      </c>
      <c r="S112" s="40">
        <v>1496</v>
      </c>
      <c r="T112" s="40">
        <v>1466</v>
      </c>
      <c r="U112" s="40">
        <v>1464</v>
      </c>
      <c r="V112" s="40">
        <v>1446</v>
      </c>
      <c r="W112" s="40">
        <v>1420</v>
      </c>
      <c r="X112" s="40">
        <v>1402</v>
      </c>
      <c r="Y112" s="40">
        <v>1376</v>
      </c>
      <c r="Z112" s="40">
        <v>1355</v>
      </c>
      <c r="AA112" s="40">
        <v>1336</v>
      </c>
      <c r="AB112" s="40">
        <v>1316</v>
      </c>
      <c r="AC112" s="40">
        <v>1293</v>
      </c>
      <c r="AD112" s="40">
        <v>1287</v>
      </c>
      <c r="AE112" s="40">
        <v>1272</v>
      </c>
      <c r="AF112" s="40">
        <v>1276</v>
      </c>
      <c r="AG112" s="40">
        <v>1273</v>
      </c>
      <c r="AH112" s="40">
        <v>1276</v>
      </c>
      <c r="AI112" s="40">
        <v>1277</v>
      </c>
      <c r="AJ112" s="40">
        <v>1278</v>
      </c>
      <c r="AK112" s="40">
        <v>1263</v>
      </c>
      <c r="AL112" s="40">
        <v>1264</v>
      </c>
      <c r="AM112" s="40">
        <v>1250</v>
      </c>
      <c r="AN112" s="40">
        <v>1245</v>
      </c>
      <c r="AO112" s="40">
        <v>1241</v>
      </c>
      <c r="AP112" s="40">
        <v>1239</v>
      </c>
      <c r="AQ112" s="40">
        <v>1220</v>
      </c>
      <c r="AR112" s="40">
        <v>1213</v>
      </c>
      <c r="AS112" s="40">
        <v>1214</v>
      </c>
      <c r="AT112" s="40">
        <v>1214</v>
      </c>
      <c r="AU112" s="40">
        <v>1205</v>
      </c>
      <c r="AV112" s="40">
        <v>1202</v>
      </c>
      <c r="AW112" s="40">
        <v>1198</v>
      </c>
      <c r="AX112" s="40">
        <v>1187</v>
      </c>
      <c r="AY112" s="40">
        <v>1174</v>
      </c>
      <c r="AZ112" s="40">
        <v>1161</v>
      </c>
      <c r="BA112" s="40">
        <v>1157</v>
      </c>
      <c r="BB112" s="40">
        <v>1125</v>
      </c>
      <c r="BC112" s="40">
        <v>1118</v>
      </c>
      <c r="BD112" s="40">
        <v>1118</v>
      </c>
      <c r="BE112" s="40">
        <v>1112</v>
      </c>
      <c r="BF112" s="40">
        <v>1095</v>
      </c>
      <c r="BG112" s="40">
        <v>1087</v>
      </c>
      <c r="BH112" s="40">
        <v>1080</v>
      </c>
      <c r="BI112" s="40">
        <v>1056</v>
      </c>
      <c r="BJ112" s="40">
        <v>1056</v>
      </c>
      <c r="BK112" s="40">
        <v>1853</v>
      </c>
      <c r="BL112" s="40">
        <v>4217</v>
      </c>
      <c r="BM112" s="40">
        <v>4771</v>
      </c>
      <c r="BN112" s="40">
        <v>10838</v>
      </c>
      <c r="BO112" s="40">
        <v>11011</v>
      </c>
      <c r="BP112" s="40">
        <v>11783</v>
      </c>
      <c r="BQ112" s="40">
        <v>13407</v>
      </c>
      <c r="BR112" s="40">
        <v>13995</v>
      </c>
      <c r="BS112" s="40">
        <v>14242</v>
      </c>
      <c r="BT112" s="40">
        <v>14316</v>
      </c>
      <c r="BU112" s="40">
        <v>14682</v>
      </c>
      <c r="BV112" s="46"/>
      <c r="BW112" s="41">
        <f t="shared" si="40"/>
        <v>366</v>
      </c>
      <c r="BX112" s="42">
        <f t="shared" si="41"/>
        <v>2.5565800502933781E-2</v>
      </c>
      <c r="BY112" s="8" t="e">
        <f>#REF!-#REF!</f>
        <v>#REF!</v>
      </c>
      <c r="BZ112" s="41">
        <f t="shared" si="42"/>
        <v>12976</v>
      </c>
      <c r="CA112" s="43">
        <f t="shared" si="43"/>
        <v>7.6060961313012898</v>
      </c>
    </row>
    <row r="113" spans="1:79" ht="10.5" customHeight="1" x14ac:dyDescent="0.2">
      <c r="A113" s="34"/>
      <c r="C113" s="29" t="s">
        <v>169</v>
      </c>
      <c r="D113" s="29" t="s">
        <v>14</v>
      </c>
      <c r="E113" s="29" t="s">
        <v>50</v>
      </c>
      <c r="F113" s="29" t="s">
        <v>54</v>
      </c>
      <c r="G113" s="29" t="s">
        <v>11</v>
      </c>
      <c r="H113" s="39" t="s">
        <v>170</v>
      </c>
      <c r="I113" s="39"/>
      <c r="J113" s="40">
        <v>18</v>
      </c>
      <c r="K113" s="40">
        <v>18</v>
      </c>
      <c r="L113" s="40">
        <v>19</v>
      </c>
      <c r="M113" s="40">
        <v>18</v>
      </c>
      <c r="N113" s="40">
        <v>20</v>
      </c>
      <c r="O113" s="40">
        <v>22</v>
      </c>
      <c r="P113" s="40">
        <v>24</v>
      </c>
      <c r="Q113" s="40">
        <v>21</v>
      </c>
      <c r="R113" s="40">
        <v>20</v>
      </c>
      <c r="S113" s="40">
        <v>19</v>
      </c>
      <c r="T113" s="40">
        <v>18</v>
      </c>
      <c r="U113" s="40">
        <v>18</v>
      </c>
      <c r="V113" s="40">
        <v>17</v>
      </c>
      <c r="W113" s="40">
        <v>16</v>
      </c>
      <c r="X113" s="40">
        <v>17</v>
      </c>
      <c r="Y113" s="40">
        <v>15</v>
      </c>
      <c r="Z113" s="40">
        <v>16</v>
      </c>
      <c r="AA113" s="40">
        <v>14</v>
      </c>
      <c r="AB113" s="40">
        <v>13</v>
      </c>
      <c r="AC113" s="40">
        <v>14</v>
      </c>
      <c r="AD113" s="40">
        <v>13</v>
      </c>
      <c r="AE113" s="40">
        <v>14</v>
      </c>
      <c r="AF113" s="40">
        <v>12</v>
      </c>
      <c r="AG113" s="40">
        <v>13</v>
      </c>
      <c r="AH113" s="40">
        <v>12</v>
      </c>
      <c r="AI113" s="40">
        <v>13</v>
      </c>
      <c r="AJ113" s="40">
        <v>13</v>
      </c>
      <c r="AK113" s="40">
        <v>13</v>
      </c>
      <c r="AL113" s="40">
        <v>13</v>
      </c>
      <c r="AM113" s="40">
        <v>13</v>
      </c>
      <c r="AN113" s="40">
        <v>13</v>
      </c>
      <c r="AO113" s="40">
        <v>12</v>
      </c>
      <c r="AP113" s="40">
        <v>12</v>
      </c>
      <c r="AQ113" s="40">
        <v>12</v>
      </c>
      <c r="AR113" s="40">
        <v>11</v>
      </c>
      <c r="AS113" s="40">
        <v>10</v>
      </c>
      <c r="AT113" s="40">
        <v>10</v>
      </c>
      <c r="AU113" s="40">
        <v>12</v>
      </c>
      <c r="AV113" s="40">
        <v>11</v>
      </c>
      <c r="AW113" s="40">
        <v>11</v>
      </c>
      <c r="AX113" s="40">
        <v>11</v>
      </c>
      <c r="AY113" s="40">
        <v>11</v>
      </c>
      <c r="AZ113" s="40">
        <v>10</v>
      </c>
      <c r="BA113" s="40">
        <v>0</v>
      </c>
      <c r="BB113" s="40">
        <v>0</v>
      </c>
      <c r="BC113" s="40">
        <v>0</v>
      </c>
      <c r="BD113" s="40">
        <v>0</v>
      </c>
      <c r="BE113" s="40">
        <v>0</v>
      </c>
      <c r="BF113" s="40">
        <v>0</v>
      </c>
      <c r="BG113" s="40">
        <v>0</v>
      </c>
      <c r="BH113" s="40">
        <v>0</v>
      </c>
      <c r="BI113" s="40">
        <v>0</v>
      </c>
      <c r="BJ113" s="40">
        <v>0</v>
      </c>
      <c r="BK113" s="40">
        <v>35</v>
      </c>
      <c r="BL113" s="40">
        <v>128</v>
      </c>
      <c r="BM113" s="40">
        <v>197</v>
      </c>
      <c r="BN113" s="40">
        <v>354</v>
      </c>
      <c r="BO113" s="40">
        <v>771</v>
      </c>
      <c r="BP113" s="40">
        <v>868</v>
      </c>
      <c r="BQ113" s="40">
        <v>1045</v>
      </c>
      <c r="BR113" s="40">
        <v>1127</v>
      </c>
      <c r="BS113" s="40">
        <v>1187</v>
      </c>
      <c r="BT113" s="40">
        <v>1290</v>
      </c>
      <c r="BU113" s="40">
        <v>1512</v>
      </c>
      <c r="BV113" s="46"/>
      <c r="BW113" s="41">
        <f t="shared" si="40"/>
        <v>222</v>
      </c>
      <c r="BX113" s="84">
        <f>IFERROR(BW113/INDEX($J113:$BV113,0,MATCH(MAX($J$3:$BV$3),$J$3:$BV$3,0)-1), 100%)</f>
        <v>0.17209302325581396</v>
      </c>
      <c r="BY113" s="41" t="e">
        <f>#REF!-#REF!</f>
        <v>#REF!</v>
      </c>
      <c r="BZ113" s="41">
        <f t="shared" si="42"/>
        <v>1494</v>
      </c>
      <c r="CA113" s="43">
        <f t="shared" si="43"/>
        <v>83</v>
      </c>
    </row>
    <row r="114" spans="1:79" ht="10.5" customHeight="1" x14ac:dyDescent="0.2">
      <c r="A114" s="34"/>
      <c r="C114" s="29" t="s">
        <v>171</v>
      </c>
      <c r="D114" s="29" t="s">
        <v>14</v>
      </c>
      <c r="E114" s="29" t="s">
        <v>50</v>
      </c>
      <c r="F114" s="29" t="s">
        <v>54</v>
      </c>
      <c r="G114" s="29" t="s">
        <v>19</v>
      </c>
      <c r="H114" s="39" t="s">
        <v>172</v>
      </c>
      <c r="I114" s="39"/>
      <c r="J114" s="40">
        <v>19</v>
      </c>
      <c r="K114" s="40">
        <v>20</v>
      </c>
      <c r="L114" s="40">
        <v>20</v>
      </c>
      <c r="M114" s="40">
        <v>22</v>
      </c>
      <c r="N114" s="40">
        <v>19</v>
      </c>
      <c r="O114" s="40">
        <v>18</v>
      </c>
      <c r="P114" s="40">
        <v>20</v>
      </c>
      <c r="Q114" s="40">
        <v>18</v>
      </c>
      <c r="R114" s="40">
        <v>17</v>
      </c>
      <c r="S114" s="40">
        <v>18</v>
      </c>
      <c r="T114" s="40">
        <v>17</v>
      </c>
      <c r="U114" s="40">
        <v>16</v>
      </c>
      <c r="V114" s="40">
        <v>17</v>
      </c>
      <c r="W114" s="40">
        <v>18</v>
      </c>
      <c r="X114" s="40">
        <v>17</v>
      </c>
      <c r="Y114" s="40">
        <v>17</v>
      </c>
      <c r="Z114" s="40">
        <v>15</v>
      </c>
      <c r="AA114" s="40">
        <v>16</v>
      </c>
      <c r="AB114" s="40">
        <v>16</v>
      </c>
      <c r="AC114" s="40">
        <v>16</v>
      </c>
      <c r="AD114" s="40">
        <v>16</v>
      </c>
      <c r="AE114" s="40">
        <v>16</v>
      </c>
      <c r="AF114" s="40">
        <v>16</v>
      </c>
      <c r="AG114" s="40">
        <v>17</v>
      </c>
      <c r="AH114" s="40">
        <v>17</v>
      </c>
      <c r="AI114" s="40">
        <v>17</v>
      </c>
      <c r="AJ114" s="40">
        <v>17</v>
      </c>
      <c r="AK114" s="40">
        <v>17</v>
      </c>
      <c r="AL114" s="40">
        <v>17</v>
      </c>
      <c r="AM114" s="40">
        <v>19</v>
      </c>
      <c r="AN114" s="40">
        <v>17</v>
      </c>
      <c r="AO114" s="40">
        <v>16</v>
      </c>
      <c r="AP114" s="40">
        <v>17</v>
      </c>
      <c r="AQ114" s="40">
        <v>17</v>
      </c>
      <c r="AR114" s="40">
        <v>16</v>
      </c>
      <c r="AS114" s="40">
        <v>14</v>
      </c>
      <c r="AT114" s="40">
        <v>14</v>
      </c>
      <c r="AU114" s="40">
        <v>16</v>
      </c>
      <c r="AV114" s="40">
        <v>14</v>
      </c>
      <c r="AW114" s="40">
        <v>15</v>
      </c>
      <c r="AX114" s="40">
        <v>15</v>
      </c>
      <c r="AY114" s="40">
        <v>14</v>
      </c>
      <c r="AZ114" s="40">
        <v>14</v>
      </c>
      <c r="BA114" s="40">
        <v>14</v>
      </c>
      <c r="BB114" s="40">
        <v>11</v>
      </c>
      <c r="BC114" s="40">
        <v>10</v>
      </c>
      <c r="BD114" s="40">
        <v>11</v>
      </c>
      <c r="BE114" s="40">
        <v>11</v>
      </c>
      <c r="BF114" s="40">
        <v>11</v>
      </c>
      <c r="BG114" s="40">
        <v>11</v>
      </c>
      <c r="BH114" s="40">
        <v>13</v>
      </c>
      <c r="BI114" s="40">
        <v>12</v>
      </c>
      <c r="BJ114" s="40">
        <v>11</v>
      </c>
      <c r="BK114" s="40">
        <v>41</v>
      </c>
      <c r="BL114" s="40">
        <v>136</v>
      </c>
      <c r="BM114" s="40">
        <v>150</v>
      </c>
      <c r="BN114" s="40">
        <v>279</v>
      </c>
      <c r="BO114" s="40">
        <v>218</v>
      </c>
      <c r="BP114" s="40">
        <v>248</v>
      </c>
      <c r="BQ114" s="40">
        <v>290</v>
      </c>
      <c r="BR114" s="40">
        <v>330</v>
      </c>
      <c r="BS114" s="40">
        <v>370</v>
      </c>
      <c r="BT114" s="40">
        <v>396</v>
      </c>
      <c r="BU114" s="40">
        <v>476</v>
      </c>
      <c r="BV114" s="46"/>
      <c r="BW114" s="41">
        <f t="shared" si="40"/>
        <v>80</v>
      </c>
      <c r="BX114" s="42">
        <f>BW114/INDEX($J114:$BV114,0,MATCH(MAX($J$3:$BV$3),$J$3:$BV$3,0)-1)</f>
        <v>0.20202020202020202</v>
      </c>
      <c r="BY114" s="41" t="e">
        <f>#REF!-#REF!</f>
        <v>#REF!</v>
      </c>
      <c r="BZ114" s="41">
        <f t="shared" si="42"/>
        <v>457</v>
      </c>
      <c r="CA114" s="43">
        <f t="shared" si="43"/>
        <v>24.05263157894737</v>
      </c>
    </row>
    <row r="115" spans="1:79" ht="10.5" customHeight="1" x14ac:dyDescent="0.2">
      <c r="A115" s="34"/>
      <c r="C115" s="29" t="s">
        <v>173</v>
      </c>
      <c r="D115" s="29" t="s">
        <v>14</v>
      </c>
      <c r="E115" s="29" t="s">
        <v>50</v>
      </c>
      <c r="F115" s="29" t="s">
        <v>54</v>
      </c>
      <c r="G115" s="29" t="s">
        <v>23</v>
      </c>
      <c r="H115" s="39" t="s">
        <v>174</v>
      </c>
      <c r="I115" s="39"/>
      <c r="J115" s="40">
        <v>0</v>
      </c>
      <c r="K115" s="40">
        <v>0</v>
      </c>
      <c r="L115" s="40">
        <v>0</v>
      </c>
      <c r="M115" s="40">
        <v>0</v>
      </c>
      <c r="N115" s="40">
        <v>0</v>
      </c>
      <c r="O115" s="40">
        <v>0</v>
      </c>
      <c r="P115" s="40">
        <v>0</v>
      </c>
      <c r="Q115" s="40">
        <v>0</v>
      </c>
      <c r="R115" s="40">
        <v>0</v>
      </c>
      <c r="S115" s="40">
        <v>0</v>
      </c>
      <c r="T115" s="40">
        <v>0</v>
      </c>
      <c r="U115" s="40">
        <v>10</v>
      </c>
      <c r="V115" s="40">
        <v>10</v>
      </c>
      <c r="W115" s="40">
        <v>10</v>
      </c>
      <c r="X115" s="40">
        <v>11</v>
      </c>
      <c r="Y115" s="40">
        <v>0</v>
      </c>
      <c r="Z115" s="40">
        <v>0</v>
      </c>
      <c r="AA115" s="40">
        <v>0</v>
      </c>
      <c r="AB115" s="40">
        <v>0</v>
      </c>
      <c r="AC115" s="40">
        <v>0</v>
      </c>
      <c r="AD115" s="40">
        <v>0</v>
      </c>
      <c r="AE115" s="40">
        <v>0</v>
      </c>
      <c r="AF115" s="40">
        <v>0</v>
      </c>
      <c r="AG115" s="40">
        <v>0</v>
      </c>
      <c r="AH115" s="40">
        <v>0</v>
      </c>
      <c r="AI115" s="40">
        <v>0</v>
      </c>
      <c r="AJ115" s="40">
        <v>0</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16</v>
      </c>
      <c r="BL115" s="40">
        <v>48</v>
      </c>
      <c r="BM115" s="40">
        <v>63</v>
      </c>
      <c r="BN115" s="40">
        <v>173</v>
      </c>
      <c r="BO115" s="40">
        <v>137</v>
      </c>
      <c r="BP115" s="40">
        <v>124</v>
      </c>
      <c r="BQ115" s="40">
        <v>137</v>
      </c>
      <c r="BR115" s="40">
        <v>133</v>
      </c>
      <c r="BS115" s="40">
        <v>133</v>
      </c>
      <c r="BT115" s="40">
        <v>137</v>
      </c>
      <c r="BU115" s="40">
        <v>141</v>
      </c>
      <c r="BV115" s="46"/>
      <c r="BW115" s="41">
        <f t="shared" si="40"/>
        <v>4</v>
      </c>
      <c r="BX115" s="84">
        <f>IFERROR(BW115/INDEX($J115:$BV115,0,MATCH(MAX($J$3:$BV$3),$J$3:$BV$3,0)-1), 100%)</f>
        <v>2.9197080291970802E-2</v>
      </c>
      <c r="BY115" s="8" t="e">
        <f>#REF!-#REF!</f>
        <v>#REF!</v>
      </c>
      <c r="BZ115" s="41">
        <f t="shared" si="42"/>
        <v>141</v>
      </c>
      <c r="CA115" s="43" t="str">
        <f t="shared" si="43"/>
        <v>n/a</v>
      </c>
    </row>
    <row r="116" spans="1:79" ht="10.5" customHeight="1" x14ac:dyDescent="0.2">
      <c r="A116" s="34"/>
      <c r="C116" s="29" t="s">
        <v>175</v>
      </c>
      <c r="D116" s="29" t="s">
        <v>14</v>
      </c>
      <c r="E116" s="29" t="s">
        <v>50</v>
      </c>
      <c r="F116" s="29" t="s">
        <v>54</v>
      </c>
      <c r="G116" s="29" t="s">
        <v>28</v>
      </c>
      <c r="H116" s="39" t="s">
        <v>176</v>
      </c>
      <c r="I116" s="39"/>
      <c r="J116" s="40">
        <v>16</v>
      </c>
      <c r="K116" s="40">
        <v>15</v>
      </c>
      <c r="L116" s="40">
        <v>15</v>
      </c>
      <c r="M116" s="40">
        <v>13</v>
      </c>
      <c r="N116" s="40">
        <v>13</v>
      </c>
      <c r="O116" s="40">
        <v>17</v>
      </c>
      <c r="P116" s="40">
        <v>11</v>
      </c>
      <c r="Q116" s="40">
        <v>13</v>
      </c>
      <c r="R116" s="40">
        <v>14</v>
      </c>
      <c r="S116" s="40">
        <v>12</v>
      </c>
      <c r="T116" s="40">
        <v>12</v>
      </c>
      <c r="U116" s="40">
        <v>12</v>
      </c>
      <c r="V116" s="40">
        <v>11</v>
      </c>
      <c r="W116" s="40">
        <v>11</v>
      </c>
      <c r="X116" s="40">
        <v>0</v>
      </c>
      <c r="Y116" s="40">
        <v>0</v>
      </c>
      <c r="Z116" s="40">
        <v>0</v>
      </c>
      <c r="AA116" s="40">
        <v>0</v>
      </c>
      <c r="AB116" s="40">
        <v>10</v>
      </c>
      <c r="AC116" s="40">
        <v>0</v>
      </c>
      <c r="AD116" s="40">
        <v>0</v>
      </c>
      <c r="AE116" s="40">
        <v>0</v>
      </c>
      <c r="AF116" s="40">
        <v>0</v>
      </c>
      <c r="AG116" s="40">
        <v>0</v>
      </c>
      <c r="AH116" s="40">
        <v>0</v>
      </c>
      <c r="AI116" s="40">
        <v>0</v>
      </c>
      <c r="AJ116" s="40">
        <v>0</v>
      </c>
      <c r="AK116" s="40">
        <v>0</v>
      </c>
      <c r="AL116" s="40">
        <v>10</v>
      </c>
      <c r="AM116" s="40">
        <v>10</v>
      </c>
      <c r="AN116" s="40">
        <v>11</v>
      </c>
      <c r="AO116" s="40">
        <v>12</v>
      </c>
      <c r="AP116" s="40">
        <v>11</v>
      </c>
      <c r="AQ116" s="40">
        <v>11</v>
      </c>
      <c r="AR116" s="40">
        <v>11</v>
      </c>
      <c r="AS116" s="40">
        <v>10</v>
      </c>
      <c r="AT116" s="40">
        <v>12</v>
      </c>
      <c r="AU116" s="40">
        <v>10</v>
      </c>
      <c r="AV116" s="40">
        <v>0</v>
      </c>
      <c r="AW116" s="40">
        <v>10</v>
      </c>
      <c r="AX116" s="40">
        <v>0</v>
      </c>
      <c r="AY116" s="40">
        <v>10</v>
      </c>
      <c r="AZ116" s="40">
        <v>0</v>
      </c>
      <c r="BA116" s="40">
        <v>0</v>
      </c>
      <c r="BB116" s="40">
        <v>11</v>
      </c>
      <c r="BC116" s="40">
        <v>11</v>
      </c>
      <c r="BD116" s="40">
        <v>11</v>
      </c>
      <c r="BE116" s="40">
        <v>11</v>
      </c>
      <c r="BF116" s="40">
        <v>11</v>
      </c>
      <c r="BG116" s="40">
        <v>11</v>
      </c>
      <c r="BH116" s="40">
        <v>10</v>
      </c>
      <c r="BI116" s="40">
        <v>11</v>
      </c>
      <c r="BJ116" s="40">
        <v>11</v>
      </c>
      <c r="BK116" s="40">
        <v>176</v>
      </c>
      <c r="BL116" s="40">
        <v>190</v>
      </c>
      <c r="BM116" s="40">
        <v>241</v>
      </c>
      <c r="BN116" s="40">
        <v>455</v>
      </c>
      <c r="BO116" s="40">
        <v>269</v>
      </c>
      <c r="BP116" s="40">
        <v>234</v>
      </c>
      <c r="BQ116" s="40">
        <v>239</v>
      </c>
      <c r="BR116" s="40">
        <v>226</v>
      </c>
      <c r="BS116" s="40">
        <v>212</v>
      </c>
      <c r="BT116" s="40">
        <v>217</v>
      </c>
      <c r="BU116" s="40">
        <v>272</v>
      </c>
      <c r="BV116" s="46"/>
      <c r="BW116" s="41">
        <f t="shared" si="40"/>
        <v>55</v>
      </c>
      <c r="BX116" s="84">
        <f>BW116/INDEX($J116:$BV116,0,MATCH(MAX($J$3:$BV$3),$J$3:$BV$3,0)-1)</f>
        <v>0.25345622119815669</v>
      </c>
      <c r="BY116" s="8" t="e">
        <f>#REF!-#REF!</f>
        <v>#REF!</v>
      </c>
      <c r="BZ116" s="41">
        <f t="shared" si="42"/>
        <v>256</v>
      </c>
      <c r="CA116" s="43">
        <f t="shared" si="43"/>
        <v>16</v>
      </c>
    </row>
    <row r="117" spans="1:79" ht="10.5" customHeight="1" x14ac:dyDescent="0.2">
      <c r="A117" s="34"/>
      <c r="C117" s="29" t="s">
        <v>177</v>
      </c>
      <c r="D117" s="29" t="s">
        <v>14</v>
      </c>
      <c r="E117" s="29" t="s">
        <v>50</v>
      </c>
      <c r="F117" s="29" t="s">
        <v>54</v>
      </c>
      <c r="G117" s="29" t="s">
        <v>45</v>
      </c>
      <c r="H117" s="39" t="s">
        <v>178</v>
      </c>
      <c r="I117" s="39"/>
      <c r="J117" s="40">
        <v>3867</v>
      </c>
      <c r="K117" s="40">
        <v>3762</v>
      </c>
      <c r="L117" s="40">
        <v>3761</v>
      </c>
      <c r="M117" s="40">
        <v>3873</v>
      </c>
      <c r="N117" s="40">
        <v>4021</v>
      </c>
      <c r="O117" s="40">
        <v>3909</v>
      </c>
      <c r="P117" s="40">
        <v>3834</v>
      </c>
      <c r="Q117" s="40">
        <v>3850</v>
      </c>
      <c r="R117" s="40">
        <v>3880</v>
      </c>
      <c r="S117" s="40">
        <v>3977</v>
      </c>
      <c r="T117" s="40">
        <v>3976</v>
      </c>
      <c r="U117" s="40">
        <v>4018</v>
      </c>
      <c r="V117" s="40">
        <v>4026</v>
      </c>
      <c r="W117" s="40">
        <v>3948</v>
      </c>
      <c r="X117" s="40">
        <v>3965</v>
      </c>
      <c r="Y117" s="40">
        <v>4096</v>
      </c>
      <c r="Z117" s="40">
        <v>4097</v>
      </c>
      <c r="AA117" s="40">
        <v>4040</v>
      </c>
      <c r="AB117" s="40">
        <v>3905</v>
      </c>
      <c r="AC117" s="40">
        <v>4044</v>
      </c>
      <c r="AD117" s="40">
        <v>4113</v>
      </c>
      <c r="AE117" s="40">
        <v>4216</v>
      </c>
      <c r="AF117" s="40">
        <v>4217</v>
      </c>
      <c r="AG117" s="40">
        <v>4246</v>
      </c>
      <c r="AH117" s="40">
        <v>4180</v>
      </c>
      <c r="AI117" s="40">
        <v>4153</v>
      </c>
      <c r="AJ117" s="40">
        <v>4158</v>
      </c>
      <c r="AK117" s="40">
        <v>4181</v>
      </c>
      <c r="AL117" s="40">
        <v>4191</v>
      </c>
      <c r="AM117" s="40">
        <v>4098</v>
      </c>
      <c r="AN117" s="40">
        <v>4082</v>
      </c>
      <c r="AO117" s="40">
        <v>3819</v>
      </c>
      <c r="AP117" s="40">
        <v>3846</v>
      </c>
      <c r="AQ117" s="40">
        <v>3948</v>
      </c>
      <c r="AR117" s="40">
        <v>3899</v>
      </c>
      <c r="AS117" s="40">
        <v>3887</v>
      </c>
      <c r="AT117" s="40">
        <v>3861</v>
      </c>
      <c r="AU117" s="40">
        <v>3823</v>
      </c>
      <c r="AV117" s="40">
        <v>3850</v>
      </c>
      <c r="AW117" s="40">
        <v>3837</v>
      </c>
      <c r="AX117" s="40">
        <v>3822</v>
      </c>
      <c r="AY117" s="40">
        <v>3533</v>
      </c>
      <c r="AZ117" s="40">
        <v>3621</v>
      </c>
      <c r="BA117" s="40">
        <v>3660</v>
      </c>
      <c r="BB117" s="40">
        <v>3620</v>
      </c>
      <c r="BC117" s="40">
        <v>3711</v>
      </c>
      <c r="BD117" s="40">
        <v>3743</v>
      </c>
      <c r="BE117" s="40">
        <v>3691</v>
      </c>
      <c r="BF117" s="40">
        <v>3729</v>
      </c>
      <c r="BG117" s="40">
        <v>3725</v>
      </c>
      <c r="BH117" s="40">
        <v>3725</v>
      </c>
      <c r="BI117" s="40">
        <v>3769</v>
      </c>
      <c r="BJ117" s="40">
        <v>3788</v>
      </c>
      <c r="BK117" s="40">
        <v>3337</v>
      </c>
      <c r="BL117" s="40">
        <v>3687</v>
      </c>
      <c r="BM117" s="40">
        <v>3724</v>
      </c>
      <c r="BN117" s="40">
        <v>3716</v>
      </c>
      <c r="BO117" s="40">
        <v>3729</v>
      </c>
      <c r="BP117" s="40">
        <v>3831</v>
      </c>
      <c r="BQ117" s="40">
        <v>3896</v>
      </c>
      <c r="BR117" s="40">
        <v>3935</v>
      </c>
      <c r="BS117" s="40">
        <v>3992</v>
      </c>
      <c r="BT117" s="40">
        <v>3911</v>
      </c>
      <c r="BU117" s="40">
        <v>3913</v>
      </c>
      <c r="BV117" s="46"/>
      <c r="BW117" s="41">
        <f t="shared" si="40"/>
        <v>2</v>
      </c>
      <c r="BX117" s="84">
        <f>BW117/INDEX($J117:$BV117,0,MATCH(MAX($J$3:$BV$3),$J$3:$BV$3,0)-1)</f>
        <v>5.1137816415239073E-4</v>
      </c>
      <c r="BY117" s="8" t="e">
        <f>#REF!-#REF!</f>
        <v>#REF!</v>
      </c>
      <c r="BZ117" s="41">
        <f t="shared" si="42"/>
        <v>46</v>
      </c>
      <c r="CA117" s="43">
        <f t="shared" si="43"/>
        <v>1.1895526247737265E-2</v>
      </c>
    </row>
    <row r="118" spans="1:79" ht="10.5" customHeight="1" thickBot="1" x14ac:dyDescent="0.25">
      <c r="A118" s="34"/>
      <c r="B118" s="38"/>
      <c r="C118" s="29" t="s">
        <v>179</v>
      </c>
      <c r="D118" s="29" t="s">
        <v>14</v>
      </c>
      <c r="E118" s="29" t="s">
        <v>50</v>
      </c>
      <c r="F118" s="29" t="s">
        <v>54</v>
      </c>
      <c r="G118" s="29" t="s">
        <v>45</v>
      </c>
      <c r="H118" s="39" t="s">
        <v>180</v>
      </c>
      <c r="I118" s="39"/>
      <c r="J118" s="51">
        <v>0</v>
      </c>
      <c r="K118" s="51">
        <v>0</v>
      </c>
      <c r="L118" s="51">
        <v>0</v>
      </c>
      <c r="M118" s="51">
        <v>0</v>
      </c>
      <c r="N118" s="51">
        <v>0</v>
      </c>
      <c r="O118" s="51">
        <v>0</v>
      </c>
      <c r="P118" s="51">
        <v>0</v>
      </c>
      <c r="Q118" s="51">
        <v>0</v>
      </c>
      <c r="R118" s="51">
        <v>0</v>
      </c>
      <c r="S118" s="51">
        <v>0</v>
      </c>
      <c r="T118" s="51">
        <v>0</v>
      </c>
      <c r="U118" s="51">
        <v>0</v>
      </c>
      <c r="V118" s="51">
        <v>0</v>
      </c>
      <c r="W118" s="51">
        <v>0</v>
      </c>
      <c r="X118" s="51">
        <v>0</v>
      </c>
      <c r="Y118" s="51">
        <v>0</v>
      </c>
      <c r="Z118" s="51">
        <v>0</v>
      </c>
      <c r="AA118" s="51">
        <v>0</v>
      </c>
      <c r="AB118" s="51">
        <v>0</v>
      </c>
      <c r="AC118" s="51">
        <v>0</v>
      </c>
      <c r="AD118" s="51">
        <v>0</v>
      </c>
      <c r="AE118" s="51">
        <v>0</v>
      </c>
      <c r="AF118" s="51">
        <v>0</v>
      </c>
      <c r="AG118" s="51">
        <v>0</v>
      </c>
      <c r="AH118" s="51">
        <v>0</v>
      </c>
      <c r="AI118" s="51">
        <v>0</v>
      </c>
      <c r="AJ118" s="51">
        <v>0</v>
      </c>
      <c r="AK118" s="51">
        <v>0</v>
      </c>
      <c r="AL118" s="51">
        <v>0</v>
      </c>
      <c r="AM118" s="51">
        <v>0</v>
      </c>
      <c r="AN118" s="51">
        <v>0</v>
      </c>
      <c r="AO118" s="51">
        <v>0</v>
      </c>
      <c r="AP118" s="51">
        <v>0</v>
      </c>
      <c r="AQ118" s="51">
        <v>0</v>
      </c>
      <c r="AR118" s="51">
        <v>0</v>
      </c>
      <c r="AS118" s="51">
        <v>0</v>
      </c>
      <c r="AT118" s="51">
        <v>0</v>
      </c>
      <c r="AU118" s="51">
        <v>0</v>
      </c>
      <c r="AV118" s="51">
        <v>0</v>
      </c>
      <c r="AW118" s="51">
        <v>0</v>
      </c>
      <c r="AX118" s="51">
        <v>0</v>
      </c>
      <c r="AY118" s="51">
        <v>0</v>
      </c>
      <c r="AZ118" s="51">
        <v>0</v>
      </c>
      <c r="BA118" s="51">
        <v>0</v>
      </c>
      <c r="BB118" s="51">
        <v>0</v>
      </c>
      <c r="BC118" s="51">
        <v>0</v>
      </c>
      <c r="BD118" s="51">
        <v>0</v>
      </c>
      <c r="BE118" s="51">
        <v>0</v>
      </c>
      <c r="BF118" s="51">
        <v>0</v>
      </c>
      <c r="BG118" s="51">
        <v>0</v>
      </c>
      <c r="BH118" s="51">
        <v>0</v>
      </c>
      <c r="BI118" s="51">
        <v>0</v>
      </c>
      <c r="BJ118" s="51">
        <v>0</v>
      </c>
      <c r="BK118" s="51">
        <v>0</v>
      </c>
      <c r="BL118" s="51">
        <v>0</v>
      </c>
      <c r="BM118" s="51">
        <v>0</v>
      </c>
      <c r="BN118" s="51">
        <v>0</v>
      </c>
      <c r="BO118" s="51">
        <v>14</v>
      </c>
      <c r="BP118" s="51">
        <v>14</v>
      </c>
      <c r="BQ118" s="51">
        <v>15</v>
      </c>
      <c r="BR118" s="51">
        <v>19</v>
      </c>
      <c r="BS118" s="51">
        <v>24</v>
      </c>
      <c r="BT118" s="51">
        <v>32</v>
      </c>
      <c r="BU118" s="51">
        <v>33</v>
      </c>
      <c r="BV118" s="46"/>
      <c r="BW118" s="41">
        <f t="shared" si="40"/>
        <v>1</v>
      </c>
      <c r="BX118" s="84">
        <f>BW118/INDEX($J118:$BV118,0,MATCH(MAX($J$3:$BV$3),$J$3:$BV$3,0)-1)</f>
        <v>3.125E-2</v>
      </c>
      <c r="BY118" s="8" t="e">
        <f>#REF!-#REF!</f>
        <v>#REF!</v>
      </c>
      <c r="BZ118" s="52">
        <f t="shared" si="42"/>
        <v>33</v>
      </c>
      <c r="CA118" s="54" t="str">
        <f t="shared" si="43"/>
        <v>n/a</v>
      </c>
    </row>
    <row r="119" spans="1:79" s="35" customFormat="1" ht="10.5" customHeight="1" x14ac:dyDescent="0.2">
      <c r="A119" s="68" t="s">
        <v>181</v>
      </c>
      <c r="B119" s="69"/>
      <c r="D119" s="56"/>
      <c r="E119" s="56"/>
      <c r="F119" s="56"/>
      <c r="G119" s="56"/>
      <c r="H119" s="57"/>
      <c r="I119" s="57"/>
      <c r="J119" s="58">
        <f t="shared" ref="J119:AC119" si="44">SUM(J102:J117)</f>
        <v>31432</v>
      </c>
      <c r="K119" s="58">
        <f t="shared" si="44"/>
        <v>31558</v>
      </c>
      <c r="L119" s="58">
        <f t="shared" si="44"/>
        <v>31668</v>
      </c>
      <c r="M119" s="58">
        <f t="shared" si="44"/>
        <v>31837</v>
      </c>
      <c r="N119" s="58">
        <f t="shared" si="44"/>
        <v>32230</v>
      </c>
      <c r="O119" s="58">
        <f t="shared" si="44"/>
        <v>32671</v>
      </c>
      <c r="P119" s="58">
        <f t="shared" si="44"/>
        <v>32520</v>
      </c>
      <c r="Q119" s="58">
        <f t="shared" si="44"/>
        <v>32952</v>
      </c>
      <c r="R119" s="58">
        <f t="shared" si="44"/>
        <v>32224</v>
      </c>
      <c r="S119" s="58">
        <f t="shared" si="44"/>
        <v>32748</v>
      </c>
      <c r="T119" s="58">
        <f t="shared" si="44"/>
        <v>32781</v>
      </c>
      <c r="U119" s="58">
        <f t="shared" si="44"/>
        <v>33001</v>
      </c>
      <c r="V119" s="58">
        <f t="shared" si="44"/>
        <v>33194</v>
      </c>
      <c r="W119" s="58">
        <f t="shared" si="44"/>
        <v>33280</v>
      </c>
      <c r="X119" s="58">
        <f t="shared" si="44"/>
        <v>33275</v>
      </c>
      <c r="Y119" s="58">
        <f t="shared" si="44"/>
        <v>33369</v>
      </c>
      <c r="Z119" s="58">
        <f t="shared" si="44"/>
        <v>33523</v>
      </c>
      <c r="AA119" s="58">
        <f t="shared" si="44"/>
        <v>33576</v>
      </c>
      <c r="AB119" s="58">
        <f t="shared" si="44"/>
        <v>33449</v>
      </c>
      <c r="AC119" s="58">
        <f t="shared" si="44"/>
        <v>33653</v>
      </c>
      <c r="AD119" s="58">
        <f t="shared" ref="AD119:BN119" si="45">SUM(AD102:AD117)</f>
        <v>33790</v>
      </c>
      <c r="AE119" s="58">
        <f t="shared" si="45"/>
        <v>33516</v>
      </c>
      <c r="AF119" s="58">
        <f t="shared" si="45"/>
        <v>33508</v>
      </c>
      <c r="AG119" s="58">
        <f t="shared" si="45"/>
        <v>33562</v>
      </c>
      <c r="AH119" s="58">
        <f t="shared" si="45"/>
        <v>33551</v>
      </c>
      <c r="AI119" s="58">
        <f t="shared" si="45"/>
        <v>33403</v>
      </c>
      <c r="AJ119" s="58">
        <f t="shared" si="45"/>
        <v>33389</v>
      </c>
      <c r="AK119" s="58">
        <f t="shared" si="45"/>
        <v>33226</v>
      </c>
      <c r="AL119" s="58">
        <f t="shared" si="45"/>
        <v>33270</v>
      </c>
      <c r="AM119" s="58">
        <f t="shared" si="45"/>
        <v>33221</v>
      </c>
      <c r="AN119" s="58">
        <f t="shared" si="45"/>
        <v>33094</v>
      </c>
      <c r="AO119" s="58">
        <f t="shared" si="45"/>
        <v>32940</v>
      </c>
      <c r="AP119" s="58">
        <f t="shared" si="45"/>
        <v>32897</v>
      </c>
      <c r="AQ119" s="58">
        <f t="shared" si="45"/>
        <v>32704</v>
      </c>
      <c r="AR119" s="58">
        <f t="shared" si="45"/>
        <v>32978</v>
      </c>
      <c r="AS119" s="58">
        <f t="shared" si="45"/>
        <v>33042</v>
      </c>
      <c r="AT119" s="58">
        <f t="shared" si="45"/>
        <v>33164</v>
      </c>
      <c r="AU119" s="58">
        <f t="shared" si="45"/>
        <v>33061</v>
      </c>
      <c r="AV119" s="58">
        <f t="shared" si="45"/>
        <v>33010</v>
      </c>
      <c r="AW119" s="58">
        <f t="shared" si="45"/>
        <v>32885</v>
      </c>
      <c r="AX119" s="58">
        <f t="shared" si="45"/>
        <v>32715</v>
      </c>
      <c r="AY119" s="58">
        <f t="shared" si="45"/>
        <v>32767</v>
      </c>
      <c r="AZ119" s="58">
        <f t="shared" si="45"/>
        <v>32629</v>
      </c>
      <c r="BA119" s="58">
        <f t="shared" si="45"/>
        <v>32613</v>
      </c>
      <c r="BB119" s="58">
        <f t="shared" si="45"/>
        <v>32244</v>
      </c>
      <c r="BC119" s="58">
        <f t="shared" si="45"/>
        <v>32245</v>
      </c>
      <c r="BD119" s="58">
        <f t="shared" si="45"/>
        <v>32437</v>
      </c>
      <c r="BE119" s="58">
        <f t="shared" si="45"/>
        <v>32777</v>
      </c>
      <c r="BF119" s="58">
        <f t="shared" si="45"/>
        <v>32604</v>
      </c>
      <c r="BG119" s="58">
        <f t="shared" si="45"/>
        <v>32714</v>
      </c>
      <c r="BH119" s="58">
        <f t="shared" si="45"/>
        <v>32710</v>
      </c>
      <c r="BI119" s="58">
        <f t="shared" si="45"/>
        <v>32569</v>
      </c>
      <c r="BJ119" s="58">
        <f t="shared" si="45"/>
        <v>32663</v>
      </c>
      <c r="BK119" s="58">
        <f t="shared" si="45"/>
        <v>33879</v>
      </c>
      <c r="BL119" s="58">
        <f t="shared" si="45"/>
        <v>36197</v>
      </c>
      <c r="BM119" s="58">
        <f t="shared" si="45"/>
        <v>37091</v>
      </c>
      <c r="BN119" s="58">
        <f t="shared" si="45"/>
        <v>47799</v>
      </c>
      <c r="BO119" s="58">
        <f t="shared" ref="BO119:BU119" si="46">SUM(BO102:BO118)</f>
        <v>46711</v>
      </c>
      <c r="BP119" s="58">
        <f t="shared" si="46"/>
        <v>47641</v>
      </c>
      <c r="BQ119" s="58">
        <f t="shared" si="46"/>
        <v>50170</v>
      </c>
      <c r="BR119" s="58">
        <f t="shared" si="46"/>
        <v>50542</v>
      </c>
      <c r="BS119" s="58">
        <f t="shared" si="46"/>
        <v>50521</v>
      </c>
      <c r="BT119" s="58">
        <f t="shared" si="46"/>
        <v>49652</v>
      </c>
      <c r="BU119" s="58">
        <f t="shared" si="46"/>
        <v>49983</v>
      </c>
      <c r="BV119" s="59"/>
      <c r="BW119" s="81">
        <f t="shared" si="40"/>
        <v>331</v>
      </c>
      <c r="BX119" s="82">
        <f>BW119/INDEX($J119:$BV119,0,MATCH(MAX($J$3:$BV$3),$J$3:$BV$3,0)-1)</f>
        <v>6.6663981309917023E-3</v>
      </c>
      <c r="BY119" s="35" t="e">
        <f>#REF!-#REF!</f>
        <v>#REF!</v>
      </c>
      <c r="BZ119" s="62">
        <f>INDEX($J119:$BV119,0,MATCH(MAX($J$3:$BV$3),$J$3:$BV$3,0))-J119</f>
        <v>18551</v>
      </c>
      <c r="CA119" s="65">
        <f t="shared" si="43"/>
        <v>0.59019470603206925</v>
      </c>
    </row>
    <row r="120" spans="1:79" ht="10.5" customHeight="1" x14ac:dyDescent="0.2">
      <c r="A120" s="34"/>
      <c r="H120" s="39"/>
      <c r="I120" s="39"/>
      <c r="J120" s="40"/>
      <c r="K120" s="40"/>
      <c r="L120" s="40"/>
      <c r="M120" s="40"/>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1"/>
      <c r="BX120" s="42"/>
      <c r="BZ120" s="60"/>
      <c r="CA120" s="61"/>
    </row>
    <row r="121" spans="1:79" ht="10.5" customHeight="1" x14ac:dyDescent="0.2">
      <c r="A121" s="68" t="s">
        <v>182</v>
      </c>
      <c r="H121" s="39"/>
      <c r="I121" s="39"/>
      <c r="J121" s="40"/>
      <c r="K121" s="40"/>
      <c r="L121" s="40"/>
      <c r="M121" s="40"/>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1"/>
      <c r="BX121" s="42"/>
      <c r="BZ121" s="60"/>
      <c r="CA121" s="61"/>
    </row>
    <row r="122" spans="1:79" ht="10.5" customHeight="1" x14ac:dyDescent="0.2">
      <c r="A122" s="85"/>
      <c r="B122" s="35" t="s">
        <v>6</v>
      </c>
      <c r="H122" s="39"/>
      <c r="I122" s="39"/>
      <c r="J122" s="40"/>
      <c r="K122" s="40"/>
      <c r="L122" s="40"/>
      <c r="M122" s="40"/>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1"/>
      <c r="BX122" s="42"/>
      <c r="BZ122" s="60"/>
      <c r="CA122" s="61"/>
    </row>
    <row r="123" spans="1:79" ht="10.5" customHeight="1" x14ac:dyDescent="0.2">
      <c r="A123" s="85"/>
      <c r="B123" s="35"/>
      <c r="C123" s="8" t="s">
        <v>183</v>
      </c>
      <c r="H123" s="39"/>
      <c r="I123" s="39"/>
      <c r="J123" s="40"/>
      <c r="K123" s="40"/>
      <c r="L123" s="40"/>
      <c r="M123" s="40"/>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1"/>
      <c r="BX123" s="42"/>
      <c r="BZ123" s="60"/>
      <c r="CA123" s="61"/>
    </row>
    <row r="124" spans="1:79" ht="10.5" customHeight="1" x14ac:dyDescent="0.2">
      <c r="A124" s="85"/>
      <c r="B124" s="35"/>
      <c r="C124" s="38" t="s">
        <v>8</v>
      </c>
      <c r="D124" s="29" t="s">
        <v>9</v>
      </c>
      <c r="E124" s="29" t="s">
        <v>6</v>
      </c>
      <c r="F124" s="29" t="s">
        <v>10</v>
      </c>
      <c r="G124" s="29" t="s">
        <v>11</v>
      </c>
      <c r="H124" s="39" t="s">
        <v>184</v>
      </c>
      <c r="I124" s="39"/>
      <c r="J124" s="40">
        <v>39416</v>
      </c>
      <c r="K124" s="40">
        <v>40225</v>
      </c>
      <c r="L124" s="40">
        <v>40936</v>
      </c>
      <c r="M124" s="40">
        <v>41467</v>
      </c>
      <c r="N124" s="40">
        <v>44293</v>
      </c>
      <c r="O124" s="40">
        <v>44346</v>
      </c>
      <c r="P124" s="40">
        <v>44595</v>
      </c>
      <c r="Q124" s="40">
        <v>46959</v>
      </c>
      <c r="R124" s="40">
        <v>46922</v>
      </c>
      <c r="S124" s="40">
        <v>47325</v>
      </c>
      <c r="T124" s="40">
        <v>46360</v>
      </c>
      <c r="U124" s="40">
        <v>46212</v>
      </c>
      <c r="V124" s="40">
        <v>46450</v>
      </c>
      <c r="W124" s="40">
        <v>46711</v>
      </c>
      <c r="X124" s="40">
        <v>47035</v>
      </c>
      <c r="Y124" s="40">
        <v>47574</v>
      </c>
      <c r="Z124" s="40">
        <v>49797</v>
      </c>
      <c r="AA124" s="40">
        <v>49781</v>
      </c>
      <c r="AB124" s="40">
        <v>49225</v>
      </c>
      <c r="AC124" s="40">
        <v>51110</v>
      </c>
      <c r="AD124" s="40">
        <v>51018</v>
      </c>
      <c r="AE124" s="40">
        <v>49404</v>
      </c>
      <c r="AF124" s="40">
        <v>49044</v>
      </c>
      <c r="AG124" s="40">
        <v>48916</v>
      </c>
      <c r="AH124" s="40">
        <v>48880</v>
      </c>
      <c r="AI124" s="40">
        <v>48387</v>
      </c>
      <c r="AJ124" s="40">
        <v>48015</v>
      </c>
      <c r="AK124" s="40">
        <v>46787</v>
      </c>
      <c r="AL124" s="40">
        <v>46079</v>
      </c>
      <c r="AM124" s="40">
        <v>44578</v>
      </c>
      <c r="AN124" s="40">
        <v>43780</v>
      </c>
      <c r="AO124" s="40">
        <v>43430</v>
      </c>
      <c r="AP124" s="40">
        <v>42901</v>
      </c>
      <c r="AQ124" s="40">
        <v>41864</v>
      </c>
      <c r="AR124" s="40">
        <v>41555</v>
      </c>
      <c r="AS124" s="40">
        <v>40679</v>
      </c>
      <c r="AT124" s="40">
        <v>40188</v>
      </c>
      <c r="AU124" s="40">
        <v>39594</v>
      </c>
      <c r="AV124" s="40">
        <v>39159</v>
      </c>
      <c r="AW124" s="40">
        <v>38467</v>
      </c>
      <c r="AX124" s="40">
        <v>37918</v>
      </c>
      <c r="AY124" s="40">
        <v>37137</v>
      </c>
      <c r="AZ124" s="40">
        <v>37040</v>
      </c>
      <c r="BA124" s="40">
        <v>36536</v>
      </c>
      <c r="BB124" s="40">
        <v>36033</v>
      </c>
      <c r="BC124" s="40">
        <v>35660</v>
      </c>
      <c r="BD124" s="40">
        <v>35314</v>
      </c>
      <c r="BE124" s="40">
        <v>35000</v>
      </c>
      <c r="BF124" s="40">
        <v>34691</v>
      </c>
      <c r="BG124" s="40">
        <v>34362</v>
      </c>
      <c r="BH124" s="40">
        <v>33969</v>
      </c>
      <c r="BI124" s="40">
        <v>33432</v>
      </c>
      <c r="BJ124" s="40">
        <v>33359</v>
      </c>
      <c r="BK124" s="40">
        <v>33079</v>
      </c>
      <c r="BL124" s="40">
        <v>32725</v>
      </c>
      <c r="BM124" s="40">
        <v>32048</v>
      </c>
      <c r="BN124" s="40">
        <v>30872</v>
      </c>
      <c r="BO124" s="40">
        <v>44063</v>
      </c>
      <c r="BP124" s="40">
        <v>46019</v>
      </c>
      <c r="BQ124" s="40">
        <v>47657</v>
      </c>
      <c r="BR124" s="40">
        <v>49663</v>
      </c>
      <c r="BS124" s="40">
        <v>51790</v>
      </c>
      <c r="BT124" s="40">
        <v>53733</v>
      </c>
      <c r="BU124" s="40">
        <v>58831</v>
      </c>
      <c r="BV124" s="46"/>
      <c r="BW124" s="41">
        <f>INDEX($J124:$BV124,0,MATCH(MAX($J$3:$BV$3),$J$3:$BV$3,0))-INDEX($J124:$BV124,0,MATCH(MAX($J$3:$BV$3),$J$3:$BV$3,0)-1)</f>
        <v>5098</v>
      </c>
      <c r="BX124" s="42">
        <f>BW124/INDEX($J124:$BV124,0,MATCH(MAX($J$3:$BV$3),$J$3:$BV$3,0)-1)</f>
        <v>9.4876519085105984E-2</v>
      </c>
      <c r="BY124" s="41" t="e">
        <f>#REF!-#REF!</f>
        <v>#REF!</v>
      </c>
      <c r="BZ124" s="41">
        <f t="shared" ref="BZ124:BZ125" si="47">INDEX($J124:$BV124,0,MATCH(MAX($J$3:$BV$3),$J$3:$BV$3,0))-J124</f>
        <v>19415</v>
      </c>
      <c r="CA124" s="43">
        <f t="shared" ref="CA124:CA125" si="48">IFERROR(BZ124/J124,"n/a")</f>
        <v>0.49256647046884516</v>
      </c>
    </row>
    <row r="125" spans="1:79" ht="10.5" customHeight="1" x14ac:dyDescent="0.2">
      <c r="A125" s="85"/>
      <c r="B125" s="35"/>
      <c r="C125" s="38" t="s">
        <v>13</v>
      </c>
      <c r="D125" s="29" t="s">
        <v>14</v>
      </c>
      <c r="E125" s="29" t="s">
        <v>6</v>
      </c>
      <c r="F125" s="29" t="s">
        <v>15</v>
      </c>
      <c r="G125" s="29" t="s">
        <v>11</v>
      </c>
      <c r="H125" s="39" t="s">
        <v>185</v>
      </c>
      <c r="I125" s="39"/>
      <c r="J125" s="40">
        <v>1434</v>
      </c>
      <c r="K125" s="40">
        <v>1442</v>
      </c>
      <c r="L125" s="40">
        <v>1427</v>
      </c>
      <c r="M125" s="40">
        <v>1454</v>
      </c>
      <c r="N125" s="40">
        <v>1446</v>
      </c>
      <c r="O125" s="40">
        <v>1436</v>
      </c>
      <c r="P125" s="40">
        <v>1467</v>
      </c>
      <c r="Q125" s="40">
        <v>1493</v>
      </c>
      <c r="R125" s="40">
        <v>1485</v>
      </c>
      <c r="S125" s="40">
        <v>1511</v>
      </c>
      <c r="T125" s="40">
        <v>1547</v>
      </c>
      <c r="U125" s="40">
        <v>1490</v>
      </c>
      <c r="V125" s="40">
        <v>1369</v>
      </c>
      <c r="W125" s="40">
        <v>1362</v>
      </c>
      <c r="X125" s="40">
        <v>1347</v>
      </c>
      <c r="Y125" s="40">
        <v>1319</v>
      </c>
      <c r="Z125" s="40">
        <v>1335</v>
      </c>
      <c r="AA125" s="40">
        <v>1326</v>
      </c>
      <c r="AB125" s="40">
        <v>1357</v>
      </c>
      <c r="AC125" s="40">
        <v>1371</v>
      </c>
      <c r="AD125" s="40">
        <v>1375</v>
      </c>
      <c r="AE125" s="40">
        <v>1432</v>
      </c>
      <c r="AF125" s="40">
        <v>1467</v>
      </c>
      <c r="AG125" s="40">
        <v>1488</v>
      </c>
      <c r="AH125" s="40">
        <v>1507</v>
      </c>
      <c r="AI125" s="40">
        <v>1541</v>
      </c>
      <c r="AJ125" s="40">
        <v>1593</v>
      </c>
      <c r="AK125" s="40">
        <v>1652</v>
      </c>
      <c r="AL125" s="40">
        <v>1688</v>
      </c>
      <c r="AM125" s="40">
        <v>1707</v>
      </c>
      <c r="AN125" s="40">
        <v>1716</v>
      </c>
      <c r="AO125" s="40">
        <v>1728</v>
      </c>
      <c r="AP125" s="40">
        <v>1727</v>
      </c>
      <c r="AQ125" s="40">
        <v>1732</v>
      </c>
      <c r="AR125" s="40">
        <v>1746</v>
      </c>
      <c r="AS125" s="40">
        <v>1762</v>
      </c>
      <c r="AT125" s="40">
        <v>1786</v>
      </c>
      <c r="AU125" s="40">
        <v>1845</v>
      </c>
      <c r="AV125" s="40">
        <v>1891</v>
      </c>
      <c r="AW125" s="40">
        <v>1941</v>
      </c>
      <c r="AX125" s="40">
        <v>1984</v>
      </c>
      <c r="AY125" s="40">
        <v>2023</v>
      </c>
      <c r="AZ125" s="40">
        <v>2068</v>
      </c>
      <c r="BA125" s="40">
        <v>2161</v>
      </c>
      <c r="BB125" s="40">
        <v>2247</v>
      </c>
      <c r="BC125" s="40">
        <v>2306</v>
      </c>
      <c r="BD125" s="40">
        <v>2351</v>
      </c>
      <c r="BE125" s="40">
        <v>2417</v>
      </c>
      <c r="BF125" s="40">
        <v>2477</v>
      </c>
      <c r="BG125" s="40">
        <v>2599</v>
      </c>
      <c r="BH125" s="40">
        <v>2760</v>
      </c>
      <c r="BI125" s="40">
        <v>2929</v>
      </c>
      <c r="BJ125" s="40">
        <v>3048</v>
      </c>
      <c r="BK125" s="40">
        <v>3184</v>
      </c>
      <c r="BL125" s="40">
        <v>3291</v>
      </c>
      <c r="BM125" s="40">
        <v>3264</v>
      </c>
      <c r="BN125" s="40">
        <v>3219</v>
      </c>
      <c r="BO125" s="40">
        <v>5091</v>
      </c>
      <c r="BP125" s="40">
        <v>5260</v>
      </c>
      <c r="BQ125" s="40">
        <v>5353</v>
      </c>
      <c r="BR125" s="40">
        <v>5420</v>
      </c>
      <c r="BS125" s="40">
        <v>5439</v>
      </c>
      <c r="BT125" s="40">
        <v>5542</v>
      </c>
      <c r="BU125" s="40">
        <v>5625</v>
      </c>
      <c r="BV125" s="46"/>
      <c r="BW125" s="41">
        <f>INDEX($J125:$BV125,0,MATCH(MAX($J$3:$BV$3),$J$3:$BV$3,0))-INDEX($J125:$BV125,0,MATCH(MAX($J$3:$BV$3),$J$3:$BV$3,0)-1)</f>
        <v>83</v>
      </c>
      <c r="BX125" s="42">
        <f>BW125/INDEX($J125:$BV125,0,MATCH(MAX($J$3:$BV$3),$J$3:$BV$3,0)-1)</f>
        <v>1.4976542764345001E-2</v>
      </c>
      <c r="BY125" s="41" t="e">
        <f>#REF!-#REF!</f>
        <v>#REF!</v>
      </c>
      <c r="BZ125" s="41">
        <f t="shared" si="47"/>
        <v>4191</v>
      </c>
      <c r="CA125" s="43">
        <f t="shared" si="48"/>
        <v>2.9225941422594142</v>
      </c>
    </row>
    <row r="126" spans="1:79" ht="10.5" customHeight="1" x14ac:dyDescent="0.2">
      <c r="A126" s="85"/>
      <c r="B126" s="35"/>
      <c r="C126" s="8" t="s">
        <v>186</v>
      </c>
      <c r="H126" s="39"/>
      <c r="I126" s="39"/>
      <c r="J126" s="40"/>
      <c r="K126" s="40"/>
      <c r="L126" s="40"/>
      <c r="M126" s="40"/>
      <c r="N126" s="46"/>
      <c r="O126" s="46"/>
      <c r="P126" s="46"/>
      <c r="Q126" s="46"/>
      <c r="R126" s="46"/>
      <c r="S126" s="46"/>
      <c r="T126" s="46"/>
      <c r="U126" s="46"/>
      <c r="V126" s="46"/>
      <c r="W126" s="46"/>
      <c r="X126" s="46"/>
      <c r="Y126" s="46"/>
      <c r="Z126" s="46"/>
      <c r="AA126" s="46"/>
      <c r="AB126" s="46"/>
      <c r="AC126" s="40" t="s">
        <v>18</v>
      </c>
      <c r="AD126" s="40" t="s">
        <v>18</v>
      </c>
      <c r="AE126" s="40"/>
      <c r="AF126" s="40"/>
      <c r="AG126" s="40"/>
      <c r="AH126" s="40"/>
      <c r="AI126" s="40"/>
      <c r="AJ126" s="40"/>
      <c r="AK126" s="40"/>
      <c r="AL126" s="40"/>
      <c r="AM126" s="46"/>
      <c r="AN126" s="40"/>
      <c r="AO126" s="40"/>
      <c r="AP126" s="40"/>
      <c r="AQ126" s="40"/>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1"/>
      <c r="BX126" s="42"/>
      <c r="BZ126" s="41"/>
      <c r="CA126" s="42"/>
    </row>
    <row r="127" spans="1:79" ht="10.5" customHeight="1" x14ac:dyDescent="0.2">
      <c r="A127" s="85"/>
      <c r="B127" s="35"/>
      <c r="C127" s="38" t="s">
        <v>8</v>
      </c>
      <c r="D127" s="29" t="s">
        <v>9</v>
      </c>
      <c r="E127" s="29" t="s">
        <v>6</v>
      </c>
      <c r="F127" s="29" t="s">
        <v>10</v>
      </c>
      <c r="G127" s="29" t="s">
        <v>19</v>
      </c>
      <c r="H127" s="39" t="s">
        <v>187</v>
      </c>
      <c r="I127" s="39"/>
      <c r="J127" s="40">
        <v>25225</v>
      </c>
      <c r="K127" s="40">
        <v>25752</v>
      </c>
      <c r="L127" s="40">
        <v>25814</v>
      </c>
      <c r="M127" s="40">
        <v>26115</v>
      </c>
      <c r="N127" s="40">
        <v>28038</v>
      </c>
      <c r="O127" s="40">
        <v>27821</v>
      </c>
      <c r="P127" s="40">
        <v>27003</v>
      </c>
      <c r="Q127" s="40">
        <v>28328</v>
      </c>
      <c r="R127" s="40">
        <v>28114</v>
      </c>
      <c r="S127" s="40">
        <v>28256</v>
      </c>
      <c r="T127" s="40">
        <v>27949</v>
      </c>
      <c r="U127" s="40">
        <v>27845</v>
      </c>
      <c r="V127" s="40">
        <v>27996</v>
      </c>
      <c r="W127" s="40">
        <v>27924</v>
      </c>
      <c r="X127" s="40">
        <v>28198</v>
      </c>
      <c r="Y127" s="40">
        <v>28652</v>
      </c>
      <c r="Z127" s="40">
        <v>29720</v>
      </c>
      <c r="AA127" s="40">
        <v>29625</v>
      </c>
      <c r="AB127" s="40">
        <v>29335</v>
      </c>
      <c r="AC127" s="40">
        <v>30371</v>
      </c>
      <c r="AD127" s="40">
        <v>30033</v>
      </c>
      <c r="AE127" s="40">
        <v>28907</v>
      </c>
      <c r="AF127" s="40">
        <v>28633</v>
      </c>
      <c r="AG127" s="40">
        <v>28524</v>
      </c>
      <c r="AH127" s="40">
        <v>28439</v>
      </c>
      <c r="AI127" s="40">
        <v>28050</v>
      </c>
      <c r="AJ127" s="40">
        <v>27760</v>
      </c>
      <c r="AK127" s="40">
        <v>26967</v>
      </c>
      <c r="AL127" s="40">
        <v>26431</v>
      </c>
      <c r="AM127" s="40">
        <v>25621</v>
      </c>
      <c r="AN127" s="40">
        <v>25377</v>
      </c>
      <c r="AO127" s="40">
        <v>25253</v>
      </c>
      <c r="AP127" s="40">
        <v>25008</v>
      </c>
      <c r="AQ127" s="40">
        <v>24519</v>
      </c>
      <c r="AR127" s="40">
        <v>24454</v>
      </c>
      <c r="AS127" s="40">
        <v>24002</v>
      </c>
      <c r="AT127" s="40">
        <v>24107</v>
      </c>
      <c r="AU127" s="40">
        <v>23592</v>
      </c>
      <c r="AV127" s="40">
        <v>23234</v>
      </c>
      <c r="AW127" s="40">
        <v>22747</v>
      </c>
      <c r="AX127" s="40">
        <v>22390</v>
      </c>
      <c r="AY127" s="40">
        <v>21907</v>
      </c>
      <c r="AZ127" s="40">
        <v>21442</v>
      </c>
      <c r="BA127" s="40">
        <v>21136</v>
      </c>
      <c r="BB127" s="40">
        <v>20913</v>
      </c>
      <c r="BC127" s="40">
        <v>20536</v>
      </c>
      <c r="BD127" s="40">
        <v>20466</v>
      </c>
      <c r="BE127" s="40">
        <v>20224</v>
      </c>
      <c r="BF127" s="40">
        <v>20022</v>
      </c>
      <c r="BG127" s="40">
        <v>19912</v>
      </c>
      <c r="BH127" s="40">
        <v>19724</v>
      </c>
      <c r="BI127" s="40">
        <v>19450</v>
      </c>
      <c r="BJ127" s="40">
        <v>19361</v>
      </c>
      <c r="BK127" s="40">
        <v>19175</v>
      </c>
      <c r="BL127" s="40">
        <v>18978</v>
      </c>
      <c r="BM127" s="40">
        <v>18546</v>
      </c>
      <c r="BN127" s="40">
        <v>17913</v>
      </c>
      <c r="BO127" s="40">
        <v>10503</v>
      </c>
      <c r="BP127" s="40">
        <v>11159</v>
      </c>
      <c r="BQ127" s="40">
        <v>11547</v>
      </c>
      <c r="BR127" s="40">
        <v>11910</v>
      </c>
      <c r="BS127" s="40">
        <v>12635</v>
      </c>
      <c r="BT127" s="40">
        <v>13214</v>
      </c>
      <c r="BU127" s="40">
        <v>14439</v>
      </c>
      <c r="BV127" s="46"/>
      <c r="BW127" s="41">
        <f>INDEX($J127:$BV127,0,MATCH(MAX($J$3:$BV$3),$J$3:$BV$3,0))-INDEX($J127:$BV127,0,MATCH(MAX($J$3:$BV$3),$J$3:$BV$3,0)-1)</f>
        <v>1225</v>
      </c>
      <c r="BX127" s="42">
        <f>BW127/INDEX($J127:$BV127,0,MATCH(MAX($J$3:$BV$3),$J$3:$BV$3,0)-1)</f>
        <v>9.2704707128802785E-2</v>
      </c>
      <c r="BY127" s="41" t="e">
        <f>#REF!-#REF!</f>
        <v>#REF!</v>
      </c>
      <c r="BZ127" s="41">
        <f t="shared" ref="BZ127:BZ128" si="49">INDEX($J127:$BV127,0,MATCH(MAX($J$3:$BV$3),$J$3:$BV$3,0))-J127</f>
        <v>-10786</v>
      </c>
      <c r="CA127" s="43">
        <f t="shared" ref="CA127:CA128" si="50">IFERROR(BZ127/J127,"n/a")</f>
        <v>-0.42759167492566896</v>
      </c>
    </row>
    <row r="128" spans="1:79" ht="10.5" customHeight="1" x14ac:dyDescent="0.2">
      <c r="A128" s="85"/>
      <c r="B128" s="35"/>
      <c r="C128" s="38" t="s">
        <v>13</v>
      </c>
      <c r="D128" s="29" t="s">
        <v>14</v>
      </c>
      <c r="E128" s="29" t="s">
        <v>6</v>
      </c>
      <c r="F128" s="29" t="s">
        <v>15</v>
      </c>
      <c r="G128" s="29" t="s">
        <v>19</v>
      </c>
      <c r="H128" s="39" t="s">
        <v>188</v>
      </c>
      <c r="I128" s="39"/>
      <c r="J128" s="40">
        <v>1372</v>
      </c>
      <c r="K128" s="40">
        <v>1364</v>
      </c>
      <c r="L128" s="40">
        <v>1389</v>
      </c>
      <c r="M128" s="40">
        <v>1370</v>
      </c>
      <c r="N128" s="40">
        <v>1335</v>
      </c>
      <c r="O128" s="40">
        <v>1341</v>
      </c>
      <c r="P128" s="40">
        <v>1325</v>
      </c>
      <c r="Q128" s="40">
        <v>1362</v>
      </c>
      <c r="R128" s="40">
        <v>1329</v>
      </c>
      <c r="S128" s="40">
        <v>1349</v>
      </c>
      <c r="T128" s="40">
        <v>1437</v>
      </c>
      <c r="U128" s="40">
        <v>1434</v>
      </c>
      <c r="V128" s="40">
        <v>1266</v>
      </c>
      <c r="W128" s="40">
        <v>1250</v>
      </c>
      <c r="X128" s="40">
        <v>1202</v>
      </c>
      <c r="Y128" s="40">
        <v>1199</v>
      </c>
      <c r="Z128" s="40">
        <v>1195</v>
      </c>
      <c r="AA128" s="40">
        <v>1211</v>
      </c>
      <c r="AB128" s="40">
        <v>1217</v>
      </c>
      <c r="AC128" s="40">
        <v>1222</v>
      </c>
      <c r="AD128" s="40">
        <v>1193</v>
      </c>
      <c r="AE128" s="40">
        <v>1263</v>
      </c>
      <c r="AF128" s="40">
        <v>1308</v>
      </c>
      <c r="AG128" s="40">
        <v>1326</v>
      </c>
      <c r="AH128" s="40">
        <v>1354</v>
      </c>
      <c r="AI128" s="40">
        <v>1398</v>
      </c>
      <c r="AJ128" s="40">
        <v>1429</v>
      </c>
      <c r="AK128" s="40">
        <v>1477</v>
      </c>
      <c r="AL128" s="40">
        <v>1524</v>
      </c>
      <c r="AM128" s="40">
        <v>1557</v>
      </c>
      <c r="AN128" s="40">
        <v>1584</v>
      </c>
      <c r="AO128" s="40">
        <v>1605</v>
      </c>
      <c r="AP128" s="40">
        <v>1650</v>
      </c>
      <c r="AQ128" s="40">
        <v>1677</v>
      </c>
      <c r="AR128" s="40">
        <v>1710</v>
      </c>
      <c r="AS128" s="40">
        <v>1751</v>
      </c>
      <c r="AT128" s="40">
        <v>1842</v>
      </c>
      <c r="AU128" s="40">
        <v>1883</v>
      </c>
      <c r="AV128" s="40">
        <v>1911</v>
      </c>
      <c r="AW128" s="40">
        <v>1969</v>
      </c>
      <c r="AX128" s="40">
        <v>1999</v>
      </c>
      <c r="AY128" s="40">
        <v>2036</v>
      </c>
      <c r="AZ128" s="40">
        <v>2083</v>
      </c>
      <c r="BA128" s="40">
        <v>2168</v>
      </c>
      <c r="BB128" s="40">
        <v>2259</v>
      </c>
      <c r="BC128" s="40">
        <v>2326</v>
      </c>
      <c r="BD128" s="40">
        <v>2386</v>
      </c>
      <c r="BE128" s="40">
        <v>2448</v>
      </c>
      <c r="BF128" s="40">
        <v>2501</v>
      </c>
      <c r="BG128" s="40">
        <v>2599</v>
      </c>
      <c r="BH128" s="40">
        <v>2713</v>
      </c>
      <c r="BI128" s="40">
        <v>2835</v>
      </c>
      <c r="BJ128" s="40">
        <v>2945</v>
      </c>
      <c r="BK128" s="40">
        <v>3079</v>
      </c>
      <c r="BL128" s="40">
        <v>3159</v>
      </c>
      <c r="BM128" s="40">
        <v>3109</v>
      </c>
      <c r="BN128" s="40">
        <v>3072</v>
      </c>
      <c r="BO128" s="40">
        <v>2267</v>
      </c>
      <c r="BP128" s="40">
        <v>2302</v>
      </c>
      <c r="BQ128" s="40">
        <v>2303</v>
      </c>
      <c r="BR128" s="40">
        <v>2270</v>
      </c>
      <c r="BS128" s="40">
        <v>2295</v>
      </c>
      <c r="BT128" s="40">
        <v>2295</v>
      </c>
      <c r="BU128" s="40">
        <v>2327</v>
      </c>
      <c r="BV128" s="46"/>
      <c r="BW128" s="41">
        <f>INDEX($J128:$BV128,0,MATCH(MAX($J$3:$BV$3),$J$3:$BV$3,0))-INDEX($J128:$BV128,0,MATCH(MAX($J$3:$BV$3),$J$3:$BV$3,0)-1)</f>
        <v>32</v>
      </c>
      <c r="BX128" s="42">
        <f>BW128/INDEX($J128:$BV128,0,MATCH(MAX($J$3:$BV$3),$J$3:$BV$3,0)-1)</f>
        <v>1.3943355119825708E-2</v>
      </c>
      <c r="BY128" s="41" t="e">
        <f>#REF!-#REF!</f>
        <v>#REF!</v>
      </c>
      <c r="BZ128" s="41">
        <f t="shared" si="49"/>
        <v>955</v>
      </c>
      <c r="CA128" s="43">
        <f t="shared" si="50"/>
        <v>0.69606413994169092</v>
      </c>
    </row>
    <row r="129" spans="1:79" ht="10.5" customHeight="1" x14ac:dyDescent="0.2">
      <c r="A129" s="34"/>
      <c r="C129" s="8" t="s">
        <v>189</v>
      </c>
      <c r="H129" s="39"/>
      <c r="I129" s="39"/>
      <c r="J129" s="40"/>
      <c r="K129" s="40"/>
      <c r="L129" s="40"/>
      <c r="M129" s="40"/>
      <c r="N129" s="46"/>
      <c r="O129" s="46"/>
      <c r="P129" s="46"/>
      <c r="Q129" s="46"/>
      <c r="R129" s="46"/>
      <c r="S129" s="46"/>
      <c r="T129" s="46"/>
      <c r="U129" s="46"/>
      <c r="V129" s="46"/>
      <c r="W129" s="46"/>
      <c r="X129" s="46"/>
      <c r="Y129" s="46"/>
      <c r="Z129" s="46"/>
      <c r="AA129" s="46"/>
      <c r="AB129" s="46"/>
      <c r="AC129" s="40" t="s">
        <v>18</v>
      </c>
      <c r="AD129" s="40" t="s">
        <v>18</v>
      </c>
      <c r="AE129" s="40"/>
      <c r="AF129" s="40"/>
      <c r="AG129" s="40"/>
      <c r="AH129" s="40"/>
      <c r="AI129" s="40"/>
      <c r="AJ129" s="40"/>
      <c r="AK129" s="40"/>
      <c r="AL129" s="40"/>
      <c r="AM129" s="46"/>
      <c r="AN129" s="40"/>
      <c r="AO129" s="40"/>
      <c r="AP129" s="40"/>
      <c r="AQ129" s="40"/>
      <c r="AR129" s="40"/>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1"/>
      <c r="BX129" s="42"/>
      <c r="BZ129" s="41"/>
      <c r="CA129" s="42"/>
    </row>
    <row r="130" spans="1:79" ht="10.5" customHeight="1" x14ac:dyDescent="0.2">
      <c r="A130" s="34"/>
      <c r="C130" s="38" t="s">
        <v>8</v>
      </c>
      <c r="D130" s="29" t="s">
        <v>9</v>
      </c>
      <c r="E130" s="29" t="s">
        <v>6</v>
      </c>
      <c r="F130" s="29" t="s">
        <v>10</v>
      </c>
      <c r="G130" s="29" t="s">
        <v>23</v>
      </c>
      <c r="H130" s="39" t="s">
        <v>190</v>
      </c>
      <c r="I130" s="39"/>
      <c r="J130" s="40">
        <v>10634</v>
      </c>
      <c r="K130" s="40">
        <v>10250</v>
      </c>
      <c r="L130" s="40">
        <v>10019</v>
      </c>
      <c r="M130" s="40">
        <v>9727</v>
      </c>
      <c r="N130" s="40">
        <v>9761</v>
      </c>
      <c r="O130" s="40">
        <v>9575</v>
      </c>
      <c r="P130" s="40">
        <v>7175</v>
      </c>
      <c r="Q130" s="40">
        <v>7365</v>
      </c>
      <c r="R130" s="40">
        <v>6894</v>
      </c>
      <c r="S130" s="40">
        <v>6674</v>
      </c>
      <c r="T130" s="40">
        <v>6241</v>
      </c>
      <c r="U130" s="40">
        <v>6011</v>
      </c>
      <c r="V130" s="40">
        <v>5958</v>
      </c>
      <c r="W130" s="40">
        <v>5833</v>
      </c>
      <c r="X130" s="40">
        <v>5883</v>
      </c>
      <c r="Y130" s="40">
        <v>5833</v>
      </c>
      <c r="Z130" s="40">
        <v>6058</v>
      </c>
      <c r="AA130" s="40">
        <v>6045</v>
      </c>
      <c r="AB130" s="40">
        <v>5226</v>
      </c>
      <c r="AC130" s="40">
        <v>5228</v>
      </c>
      <c r="AD130" s="40">
        <v>5105</v>
      </c>
      <c r="AE130" s="40">
        <v>4947</v>
      </c>
      <c r="AF130" s="40">
        <v>4902</v>
      </c>
      <c r="AG130" s="40">
        <v>4910</v>
      </c>
      <c r="AH130" s="40">
        <v>4930</v>
      </c>
      <c r="AI130" s="40">
        <v>4839</v>
      </c>
      <c r="AJ130" s="40">
        <v>4805</v>
      </c>
      <c r="AK130" s="40">
        <v>4703</v>
      </c>
      <c r="AL130" s="40">
        <v>4649</v>
      </c>
      <c r="AM130" s="40">
        <v>4476</v>
      </c>
      <c r="AN130" s="40">
        <v>4352</v>
      </c>
      <c r="AO130" s="40">
        <v>4298</v>
      </c>
      <c r="AP130" s="40">
        <v>4253</v>
      </c>
      <c r="AQ130" s="40">
        <v>4133</v>
      </c>
      <c r="AR130" s="40">
        <v>4111</v>
      </c>
      <c r="AS130" s="40">
        <v>4023</v>
      </c>
      <c r="AT130" s="40">
        <v>3918</v>
      </c>
      <c r="AU130" s="40">
        <v>3846</v>
      </c>
      <c r="AV130" s="40">
        <v>3794</v>
      </c>
      <c r="AW130" s="40">
        <v>3677</v>
      </c>
      <c r="AX130" s="40">
        <v>3652</v>
      </c>
      <c r="AY130" s="40">
        <v>3553</v>
      </c>
      <c r="AZ130" s="40">
        <v>3541</v>
      </c>
      <c r="BA130" s="40">
        <v>3484</v>
      </c>
      <c r="BB130" s="40">
        <v>3474</v>
      </c>
      <c r="BC130" s="40">
        <v>3458</v>
      </c>
      <c r="BD130" s="40">
        <v>3394</v>
      </c>
      <c r="BE130" s="40">
        <v>3353</v>
      </c>
      <c r="BF130" s="40">
        <v>3301</v>
      </c>
      <c r="BG130" s="40">
        <v>3248</v>
      </c>
      <c r="BH130" s="40">
        <v>3220</v>
      </c>
      <c r="BI130" s="40">
        <v>3167</v>
      </c>
      <c r="BJ130" s="40">
        <v>3159</v>
      </c>
      <c r="BK130" s="40">
        <v>3112</v>
      </c>
      <c r="BL130" s="40">
        <v>3082</v>
      </c>
      <c r="BM130" s="40">
        <v>3171</v>
      </c>
      <c r="BN130" s="40">
        <v>3314</v>
      </c>
      <c r="BO130" s="40">
        <v>2423</v>
      </c>
      <c r="BP130" s="40">
        <v>2419</v>
      </c>
      <c r="BQ130" s="40">
        <v>2447</v>
      </c>
      <c r="BR130" s="40">
        <v>2532</v>
      </c>
      <c r="BS130" s="40">
        <v>2582</v>
      </c>
      <c r="BT130" s="40">
        <v>2593</v>
      </c>
      <c r="BU130" s="40">
        <v>2803</v>
      </c>
      <c r="BV130" s="46"/>
      <c r="BW130" s="41">
        <f>INDEX($J130:$BV130,0,MATCH(MAX($J$3:$BV$3),$J$3:$BV$3,0))-INDEX($J130:$BV130,0,MATCH(MAX($J$3:$BV$3),$J$3:$BV$3,0)-1)</f>
        <v>210</v>
      </c>
      <c r="BX130" s="42">
        <f>BW130/INDEX($J130:$BV130,0,MATCH(MAX($J$3:$BV$3),$J$3:$BV$3,0)-1)</f>
        <v>8.0987273428461237E-2</v>
      </c>
      <c r="BY130" s="41" t="e">
        <f>#REF!-#REF!</f>
        <v>#REF!</v>
      </c>
      <c r="BZ130" s="41">
        <f t="shared" ref="BZ130:BZ131" si="51">INDEX($J130:$BV130,0,MATCH(MAX($J$3:$BV$3),$J$3:$BV$3,0))-J130</f>
        <v>-7831</v>
      </c>
      <c r="CA130" s="43">
        <f t="shared" ref="CA130:CA131" si="52">IFERROR(BZ130/J130,"n/a")</f>
        <v>-0.73641151025014107</v>
      </c>
    </row>
    <row r="131" spans="1:79" ht="10.5" customHeight="1" x14ac:dyDescent="0.2">
      <c r="A131" s="34"/>
      <c r="C131" s="38" t="s">
        <v>13</v>
      </c>
      <c r="D131" s="29" t="s">
        <v>14</v>
      </c>
      <c r="E131" s="29" t="s">
        <v>6</v>
      </c>
      <c r="F131" s="29" t="s">
        <v>15</v>
      </c>
      <c r="G131" s="29" t="s">
        <v>23</v>
      </c>
      <c r="H131" s="39" t="s">
        <v>191</v>
      </c>
      <c r="I131" s="39"/>
      <c r="J131" s="40">
        <v>453</v>
      </c>
      <c r="K131" s="40">
        <v>439</v>
      </c>
      <c r="L131" s="40">
        <v>434</v>
      </c>
      <c r="M131" s="40">
        <v>403</v>
      </c>
      <c r="N131" s="40">
        <v>384</v>
      </c>
      <c r="O131" s="40">
        <v>361</v>
      </c>
      <c r="P131" s="40">
        <v>338</v>
      </c>
      <c r="Q131" s="40">
        <v>323</v>
      </c>
      <c r="R131" s="40">
        <v>313</v>
      </c>
      <c r="S131" s="40">
        <v>303</v>
      </c>
      <c r="T131" s="40">
        <v>269</v>
      </c>
      <c r="U131" s="40">
        <v>241</v>
      </c>
      <c r="V131" s="40">
        <v>234</v>
      </c>
      <c r="W131" s="40">
        <v>242</v>
      </c>
      <c r="X131" s="40">
        <v>241</v>
      </c>
      <c r="Y131" s="40">
        <v>255</v>
      </c>
      <c r="Z131" s="40">
        <v>262</v>
      </c>
      <c r="AA131" s="40">
        <v>263</v>
      </c>
      <c r="AB131" s="40">
        <v>241</v>
      </c>
      <c r="AC131" s="40">
        <v>234</v>
      </c>
      <c r="AD131" s="40">
        <v>228</v>
      </c>
      <c r="AE131" s="40">
        <v>255</v>
      </c>
      <c r="AF131" s="40">
        <v>264</v>
      </c>
      <c r="AG131" s="40">
        <v>272</v>
      </c>
      <c r="AH131" s="40">
        <v>274</v>
      </c>
      <c r="AI131" s="40">
        <v>279</v>
      </c>
      <c r="AJ131" s="40">
        <v>276</v>
      </c>
      <c r="AK131" s="40">
        <v>285</v>
      </c>
      <c r="AL131" s="40">
        <v>296</v>
      </c>
      <c r="AM131" s="40">
        <v>303</v>
      </c>
      <c r="AN131" s="40">
        <v>305</v>
      </c>
      <c r="AO131" s="40">
        <v>297</v>
      </c>
      <c r="AP131" s="40">
        <v>296</v>
      </c>
      <c r="AQ131" s="40">
        <v>296</v>
      </c>
      <c r="AR131" s="40">
        <v>299</v>
      </c>
      <c r="AS131" s="40">
        <v>304</v>
      </c>
      <c r="AT131" s="40">
        <v>301</v>
      </c>
      <c r="AU131" s="40">
        <v>316</v>
      </c>
      <c r="AV131" s="40">
        <v>326</v>
      </c>
      <c r="AW131" s="40">
        <v>383</v>
      </c>
      <c r="AX131" s="40">
        <v>433</v>
      </c>
      <c r="AY131" s="40">
        <v>465</v>
      </c>
      <c r="AZ131" s="40">
        <v>491</v>
      </c>
      <c r="BA131" s="40">
        <v>534</v>
      </c>
      <c r="BB131" s="40">
        <v>561</v>
      </c>
      <c r="BC131" s="40">
        <v>583</v>
      </c>
      <c r="BD131" s="40">
        <v>583</v>
      </c>
      <c r="BE131" s="40">
        <v>603</v>
      </c>
      <c r="BF131" s="40">
        <v>625</v>
      </c>
      <c r="BG131" s="40">
        <v>658</v>
      </c>
      <c r="BH131" s="40">
        <v>686</v>
      </c>
      <c r="BI131" s="40">
        <v>720</v>
      </c>
      <c r="BJ131" s="40">
        <v>742</v>
      </c>
      <c r="BK131" s="40">
        <v>773</v>
      </c>
      <c r="BL131" s="40">
        <v>821</v>
      </c>
      <c r="BM131" s="40">
        <v>919</v>
      </c>
      <c r="BN131" s="40">
        <v>1060</v>
      </c>
      <c r="BO131" s="40">
        <v>852</v>
      </c>
      <c r="BP131" s="40">
        <v>844</v>
      </c>
      <c r="BQ131" s="40">
        <v>851</v>
      </c>
      <c r="BR131" s="40">
        <v>845</v>
      </c>
      <c r="BS131" s="40">
        <v>842</v>
      </c>
      <c r="BT131" s="40">
        <v>827</v>
      </c>
      <c r="BU131" s="40">
        <v>812</v>
      </c>
      <c r="BV131" s="46"/>
      <c r="BW131" s="41">
        <f>INDEX($J131:$BV131,0,MATCH(MAX($J$3:$BV$3),$J$3:$BV$3,0))-INDEX($J131:$BV131,0,MATCH(MAX($J$3:$BV$3),$J$3:$BV$3,0)-1)</f>
        <v>-15</v>
      </c>
      <c r="BX131" s="42">
        <f>BW131/INDEX($J131:$BV131,0,MATCH(MAX($J$3:$BV$3),$J$3:$BV$3,0)-1)</f>
        <v>-1.8137847642079808E-2</v>
      </c>
      <c r="BY131" s="41"/>
      <c r="BZ131" s="41">
        <f t="shared" si="51"/>
        <v>359</v>
      </c>
      <c r="CA131" s="43">
        <f t="shared" si="52"/>
        <v>0.79249448123620314</v>
      </c>
    </row>
    <row r="132" spans="1:79" ht="10.5" customHeight="1" x14ac:dyDescent="0.2">
      <c r="A132" s="34"/>
      <c r="C132" s="8" t="s">
        <v>192</v>
      </c>
      <c r="H132" s="39"/>
      <c r="I132" s="39"/>
      <c r="J132" s="40"/>
      <c r="K132" s="40"/>
      <c r="L132" s="40"/>
      <c r="M132" s="40"/>
      <c r="N132" s="46"/>
      <c r="O132" s="46"/>
      <c r="P132" s="46"/>
      <c r="Q132" s="46"/>
      <c r="R132" s="46"/>
      <c r="S132" s="46"/>
      <c r="T132" s="46"/>
      <c r="U132" s="46"/>
      <c r="V132" s="46"/>
      <c r="W132" s="46"/>
      <c r="X132" s="46"/>
      <c r="Y132" s="46"/>
      <c r="Z132" s="46"/>
      <c r="AA132" s="46"/>
      <c r="AB132" s="46"/>
      <c r="AC132" s="40" t="s">
        <v>18</v>
      </c>
      <c r="AD132" s="40" t="s">
        <v>18</v>
      </c>
      <c r="AE132" s="40"/>
      <c r="AF132" s="40"/>
      <c r="AG132" s="40"/>
      <c r="AH132" s="40"/>
      <c r="AI132" s="40"/>
      <c r="AJ132" s="40"/>
      <c r="AK132" s="40"/>
      <c r="AL132" s="40"/>
      <c r="AM132" s="46"/>
      <c r="AN132" s="40"/>
      <c r="AO132" s="40"/>
      <c r="AP132" s="40"/>
      <c r="AQ132" s="40"/>
      <c r="AR132" s="40"/>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1"/>
      <c r="BX132" s="42"/>
      <c r="BZ132" s="41"/>
      <c r="CA132" s="42"/>
    </row>
    <row r="133" spans="1:79" ht="10.5" customHeight="1" x14ac:dyDescent="0.2">
      <c r="A133" s="34"/>
      <c r="C133" s="38" t="s">
        <v>8</v>
      </c>
      <c r="D133" s="29" t="s">
        <v>9</v>
      </c>
      <c r="E133" s="29" t="s">
        <v>6</v>
      </c>
      <c r="F133" s="29" t="s">
        <v>10</v>
      </c>
      <c r="G133" s="29" t="s">
        <v>28</v>
      </c>
      <c r="H133" s="39" t="s">
        <v>193</v>
      </c>
      <c r="I133" s="39"/>
      <c r="J133" s="40">
        <v>9992</v>
      </c>
      <c r="K133" s="40">
        <v>10183</v>
      </c>
      <c r="L133" s="40">
        <v>10199</v>
      </c>
      <c r="M133" s="40">
        <v>10186</v>
      </c>
      <c r="N133" s="40">
        <v>10808</v>
      </c>
      <c r="O133" s="40">
        <v>10819</v>
      </c>
      <c r="P133" s="40">
        <v>9299</v>
      </c>
      <c r="Q133" s="40">
        <v>9869</v>
      </c>
      <c r="R133" s="40">
        <v>9875</v>
      </c>
      <c r="S133" s="40">
        <v>9876</v>
      </c>
      <c r="T133" s="40">
        <v>9712</v>
      </c>
      <c r="U133" s="40">
        <v>9604</v>
      </c>
      <c r="V133" s="40">
        <v>9608</v>
      </c>
      <c r="W133" s="40">
        <v>9622</v>
      </c>
      <c r="X133" s="40">
        <v>9731</v>
      </c>
      <c r="Y133" s="40">
        <v>9640</v>
      </c>
      <c r="Z133" s="40">
        <v>9880</v>
      </c>
      <c r="AA133" s="40">
        <v>9753</v>
      </c>
      <c r="AB133" s="40">
        <v>7755</v>
      </c>
      <c r="AC133" s="40">
        <v>7863</v>
      </c>
      <c r="AD133" s="40">
        <v>7685</v>
      </c>
      <c r="AE133" s="40">
        <v>7468</v>
      </c>
      <c r="AF133" s="40">
        <v>7433</v>
      </c>
      <c r="AG133" s="40">
        <v>7402</v>
      </c>
      <c r="AH133" s="40">
        <v>7407</v>
      </c>
      <c r="AI133" s="40">
        <v>7418</v>
      </c>
      <c r="AJ133" s="40">
        <v>7355</v>
      </c>
      <c r="AK133" s="40">
        <v>7191</v>
      </c>
      <c r="AL133" s="40">
        <v>7073</v>
      </c>
      <c r="AM133" s="40">
        <v>6916</v>
      </c>
      <c r="AN133" s="40">
        <v>6909</v>
      </c>
      <c r="AO133" s="40">
        <v>6918</v>
      </c>
      <c r="AP133" s="40">
        <v>6927</v>
      </c>
      <c r="AQ133" s="40">
        <v>6915</v>
      </c>
      <c r="AR133" s="40">
        <v>6921</v>
      </c>
      <c r="AS133" s="40">
        <v>6811</v>
      </c>
      <c r="AT133" s="40">
        <v>6801</v>
      </c>
      <c r="AU133" s="40">
        <v>6703</v>
      </c>
      <c r="AV133" s="40">
        <v>6634</v>
      </c>
      <c r="AW133" s="40">
        <v>6498</v>
      </c>
      <c r="AX133" s="40">
        <v>6404</v>
      </c>
      <c r="AY133" s="40">
        <v>6303</v>
      </c>
      <c r="AZ133" s="40">
        <v>6140</v>
      </c>
      <c r="BA133" s="40">
        <v>6062</v>
      </c>
      <c r="BB133" s="40">
        <v>6037</v>
      </c>
      <c r="BC133" s="40">
        <v>6037</v>
      </c>
      <c r="BD133" s="40">
        <v>6015</v>
      </c>
      <c r="BE133" s="40">
        <v>5970</v>
      </c>
      <c r="BF133" s="40">
        <v>5921</v>
      </c>
      <c r="BG133" s="40">
        <v>5880</v>
      </c>
      <c r="BH133" s="40">
        <v>5832</v>
      </c>
      <c r="BI133" s="40">
        <v>5762</v>
      </c>
      <c r="BJ133" s="40">
        <v>5818</v>
      </c>
      <c r="BK133" s="40">
        <v>5744</v>
      </c>
      <c r="BL133" s="40">
        <v>5735</v>
      </c>
      <c r="BM133" s="40">
        <v>5907</v>
      </c>
      <c r="BN133" s="40">
        <v>5948</v>
      </c>
      <c r="BO133" s="40">
        <v>3566</v>
      </c>
      <c r="BP133" s="40">
        <v>3703</v>
      </c>
      <c r="BQ133" s="40">
        <v>3749</v>
      </c>
      <c r="BR133" s="40">
        <v>3743</v>
      </c>
      <c r="BS133" s="40">
        <v>3925</v>
      </c>
      <c r="BT133" s="40">
        <v>4055</v>
      </c>
      <c r="BU133" s="40">
        <v>4389</v>
      </c>
      <c r="BV133" s="46"/>
      <c r="BW133" s="41">
        <f>INDEX($J133:$BV133,0,MATCH(MAX($J$3:$BV$3),$J$3:$BV$3,0))-INDEX($J133:$BV133,0,MATCH(MAX($J$3:$BV$3),$J$3:$BV$3,0)-1)</f>
        <v>334</v>
      </c>
      <c r="BX133" s="42">
        <f>BW133/INDEX($J133:$BV133,0,MATCH(MAX($J$3:$BV$3),$J$3:$BV$3,0)-1)</f>
        <v>8.2367447595561041E-2</v>
      </c>
      <c r="BY133" s="41" t="e">
        <f>#REF!-#REF!</f>
        <v>#REF!</v>
      </c>
      <c r="BZ133" s="41">
        <f t="shared" ref="BZ133:BZ134" si="53">INDEX($J133:$BV133,0,MATCH(MAX($J$3:$BV$3),$J$3:$BV$3,0))-J133</f>
        <v>-5603</v>
      </c>
      <c r="CA133" s="43">
        <f t="shared" ref="CA133:CA134" si="54">IFERROR(BZ133/J133,"n/a")</f>
        <v>-0.56074859887910333</v>
      </c>
    </row>
    <row r="134" spans="1:79" ht="10.5" customHeight="1" x14ac:dyDescent="0.2">
      <c r="A134" s="34"/>
      <c r="C134" s="38" t="s">
        <v>13</v>
      </c>
      <c r="D134" s="29" t="s">
        <v>14</v>
      </c>
      <c r="E134" s="29" t="s">
        <v>6</v>
      </c>
      <c r="F134" s="29" t="s">
        <v>15</v>
      </c>
      <c r="G134" s="29" t="s">
        <v>28</v>
      </c>
      <c r="H134" s="39" t="s">
        <v>194</v>
      </c>
      <c r="I134" s="39"/>
      <c r="J134" s="40">
        <v>216</v>
      </c>
      <c r="K134" s="40">
        <v>208</v>
      </c>
      <c r="L134" s="40">
        <v>209</v>
      </c>
      <c r="M134" s="40">
        <v>202</v>
      </c>
      <c r="N134" s="40">
        <v>195</v>
      </c>
      <c r="O134" s="40">
        <v>175</v>
      </c>
      <c r="P134" s="40">
        <v>168</v>
      </c>
      <c r="Q134" s="40">
        <v>168</v>
      </c>
      <c r="R134" s="40">
        <v>175</v>
      </c>
      <c r="S134" s="40">
        <v>169</v>
      </c>
      <c r="T134" s="40">
        <v>157</v>
      </c>
      <c r="U134" s="40">
        <v>157</v>
      </c>
      <c r="V134" s="40">
        <v>145</v>
      </c>
      <c r="W134" s="40">
        <v>152</v>
      </c>
      <c r="X134" s="40">
        <v>150</v>
      </c>
      <c r="Y134" s="40">
        <v>152</v>
      </c>
      <c r="Z134" s="40">
        <v>153</v>
      </c>
      <c r="AA134" s="40">
        <v>146</v>
      </c>
      <c r="AB134" s="40">
        <v>131</v>
      </c>
      <c r="AC134" s="40">
        <v>124</v>
      </c>
      <c r="AD134" s="40">
        <v>126</v>
      </c>
      <c r="AE134" s="40">
        <v>132</v>
      </c>
      <c r="AF134" s="40">
        <v>134</v>
      </c>
      <c r="AG134" s="40">
        <v>138</v>
      </c>
      <c r="AH134" s="40">
        <v>146</v>
      </c>
      <c r="AI134" s="40">
        <v>150</v>
      </c>
      <c r="AJ134" s="40">
        <v>156</v>
      </c>
      <c r="AK134" s="40">
        <v>160</v>
      </c>
      <c r="AL134" s="40">
        <v>165</v>
      </c>
      <c r="AM134" s="40">
        <v>177</v>
      </c>
      <c r="AN134" s="40">
        <v>186</v>
      </c>
      <c r="AO134" s="40">
        <v>190</v>
      </c>
      <c r="AP134" s="40">
        <v>199</v>
      </c>
      <c r="AQ134" s="40">
        <v>219</v>
      </c>
      <c r="AR134" s="40">
        <v>233</v>
      </c>
      <c r="AS134" s="40">
        <v>242</v>
      </c>
      <c r="AT134" s="40">
        <v>253</v>
      </c>
      <c r="AU134" s="40">
        <v>268</v>
      </c>
      <c r="AV134" s="40">
        <v>280</v>
      </c>
      <c r="AW134" s="40">
        <v>301</v>
      </c>
      <c r="AX134" s="40">
        <v>325</v>
      </c>
      <c r="AY134" s="40">
        <v>336</v>
      </c>
      <c r="AZ134" s="40">
        <v>354</v>
      </c>
      <c r="BA134" s="40">
        <v>386</v>
      </c>
      <c r="BB134" s="40">
        <v>423</v>
      </c>
      <c r="BC134" s="40">
        <v>436</v>
      </c>
      <c r="BD134" s="40">
        <v>458</v>
      </c>
      <c r="BE134" s="40">
        <v>469</v>
      </c>
      <c r="BF134" s="40">
        <v>477</v>
      </c>
      <c r="BG134" s="40">
        <v>494</v>
      </c>
      <c r="BH134" s="40">
        <v>532</v>
      </c>
      <c r="BI134" s="40">
        <v>560</v>
      </c>
      <c r="BJ134" s="40">
        <v>588</v>
      </c>
      <c r="BK134" s="40">
        <v>600</v>
      </c>
      <c r="BL134" s="40">
        <v>630</v>
      </c>
      <c r="BM134" s="40">
        <v>704</v>
      </c>
      <c r="BN134" s="40">
        <v>763</v>
      </c>
      <c r="BO134" s="40">
        <v>441</v>
      </c>
      <c r="BP134" s="40">
        <v>456</v>
      </c>
      <c r="BQ134" s="40">
        <v>453</v>
      </c>
      <c r="BR134" s="40">
        <v>436</v>
      </c>
      <c r="BS134" s="40">
        <v>409</v>
      </c>
      <c r="BT134" s="40">
        <v>404</v>
      </c>
      <c r="BU134" s="40">
        <v>399</v>
      </c>
      <c r="BV134" s="46"/>
      <c r="BW134" s="41">
        <f>INDEX($J134:$BV134,0,MATCH(MAX($J$3:$BV$3),$J$3:$BV$3,0))-INDEX($J134:$BV134,0,MATCH(MAX($J$3:$BV$3),$J$3:$BV$3,0)-1)</f>
        <v>-5</v>
      </c>
      <c r="BX134" s="42">
        <f>BW134/INDEX($J134:$BV134,0,MATCH(MAX($J$3:$BV$3),$J$3:$BV$3,0)-1)</f>
        <v>-1.2376237623762377E-2</v>
      </c>
      <c r="BY134" s="41"/>
      <c r="BZ134" s="41">
        <f t="shared" si="53"/>
        <v>183</v>
      </c>
      <c r="CA134" s="43">
        <f t="shared" si="54"/>
        <v>0.84722222222222221</v>
      </c>
    </row>
    <row r="135" spans="1:79" ht="10.5" customHeight="1" x14ac:dyDescent="0.2">
      <c r="A135" s="34"/>
      <c r="C135" s="38"/>
      <c r="H135" s="39"/>
      <c r="I135" s="39"/>
      <c r="J135" s="40"/>
      <c r="K135" s="40"/>
      <c r="L135" s="40"/>
      <c r="M135" s="40"/>
      <c r="N135" s="46"/>
      <c r="O135" s="46"/>
      <c r="P135" s="46"/>
      <c r="Q135" s="46"/>
      <c r="R135" s="46"/>
      <c r="S135" s="46"/>
      <c r="T135" s="46"/>
      <c r="U135" s="46"/>
      <c r="V135" s="46"/>
      <c r="W135" s="46"/>
      <c r="X135" s="46"/>
      <c r="Y135" s="46"/>
      <c r="Z135" s="46"/>
      <c r="AA135" s="46"/>
      <c r="AB135" s="46"/>
      <c r="AC135" s="40" t="s">
        <v>18</v>
      </c>
      <c r="AD135" s="40" t="s">
        <v>18</v>
      </c>
      <c r="AE135" s="40"/>
      <c r="AF135" s="40"/>
      <c r="AG135" s="40"/>
      <c r="AH135" s="40"/>
      <c r="AI135" s="40"/>
      <c r="AJ135" s="40"/>
      <c r="AK135" s="40"/>
      <c r="AL135" s="40"/>
      <c r="AM135" s="46"/>
      <c r="AN135" s="40"/>
      <c r="AO135" s="40"/>
      <c r="AP135" s="40"/>
      <c r="AQ135" s="40"/>
      <c r="AR135" s="40"/>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1"/>
      <c r="BX135" s="42"/>
      <c r="BZ135" s="41"/>
      <c r="CA135" s="42"/>
    </row>
    <row r="136" spans="1:79" ht="10.5" customHeight="1" x14ac:dyDescent="0.2">
      <c r="A136" s="34"/>
      <c r="C136" s="8" t="s">
        <v>195</v>
      </c>
      <c r="H136" s="39"/>
      <c r="I136" s="39"/>
      <c r="J136" s="40"/>
      <c r="K136" s="40"/>
      <c r="L136" s="40"/>
      <c r="M136" s="40"/>
      <c r="N136" s="46"/>
      <c r="O136" s="46"/>
      <c r="P136" s="46"/>
      <c r="Q136" s="46"/>
      <c r="R136" s="46"/>
      <c r="S136" s="46"/>
      <c r="T136" s="46"/>
      <c r="U136" s="46"/>
      <c r="V136" s="46"/>
      <c r="W136" s="46"/>
      <c r="X136" s="46"/>
      <c r="Y136" s="46"/>
      <c r="Z136" s="46"/>
      <c r="AA136" s="46"/>
      <c r="AB136" s="46"/>
      <c r="AC136" s="40" t="s">
        <v>196</v>
      </c>
      <c r="AD136" s="40" t="s">
        <v>18</v>
      </c>
      <c r="AE136" s="40"/>
      <c r="AF136" s="40"/>
      <c r="AG136" s="40"/>
      <c r="AH136" s="40"/>
      <c r="AI136" s="40"/>
      <c r="AJ136" s="40"/>
      <c r="AK136" s="40"/>
      <c r="AL136" s="40"/>
      <c r="AM136" s="46"/>
      <c r="AN136" s="40"/>
      <c r="AO136" s="40"/>
      <c r="AP136" s="40"/>
      <c r="AQ136" s="40"/>
      <c r="AR136" s="40"/>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1"/>
      <c r="BX136" s="42"/>
      <c r="BZ136" s="41"/>
      <c r="CA136" s="42"/>
    </row>
    <row r="137" spans="1:79" ht="10.5" customHeight="1" x14ac:dyDescent="0.2">
      <c r="A137" s="34"/>
      <c r="C137" s="38" t="s">
        <v>8</v>
      </c>
      <c r="D137" s="29" t="s">
        <v>9</v>
      </c>
      <c r="E137" s="29" t="s">
        <v>6</v>
      </c>
      <c r="F137" s="29" t="s">
        <v>10</v>
      </c>
      <c r="G137" s="29" t="s">
        <v>38</v>
      </c>
      <c r="H137" s="39" t="s">
        <v>197</v>
      </c>
      <c r="I137" s="39"/>
      <c r="J137" s="40">
        <v>13455</v>
      </c>
      <c r="K137" s="40">
        <v>13738</v>
      </c>
      <c r="L137" s="40">
        <v>14262</v>
      </c>
      <c r="M137" s="40">
        <v>14888</v>
      </c>
      <c r="N137" s="40">
        <v>15737</v>
      </c>
      <c r="O137" s="40">
        <v>16435</v>
      </c>
      <c r="P137" s="40">
        <v>13897</v>
      </c>
      <c r="Q137" s="40">
        <v>13876</v>
      </c>
      <c r="R137" s="40">
        <v>13233</v>
      </c>
      <c r="S137" s="40">
        <v>13607</v>
      </c>
      <c r="T137" s="40">
        <v>13436</v>
      </c>
      <c r="U137" s="40">
        <v>12958</v>
      </c>
      <c r="V137" s="40">
        <v>12728</v>
      </c>
      <c r="W137" s="40">
        <v>13078</v>
      </c>
      <c r="X137" s="40">
        <v>13636</v>
      </c>
      <c r="Y137" s="40">
        <v>15434</v>
      </c>
      <c r="Z137" s="40">
        <v>14542</v>
      </c>
      <c r="AA137" s="40">
        <v>15404</v>
      </c>
      <c r="AB137" s="40">
        <v>12931</v>
      </c>
      <c r="AC137" s="40">
        <v>12064</v>
      </c>
      <c r="AD137" s="40">
        <v>11631</v>
      </c>
      <c r="AE137" s="40">
        <v>11327</v>
      </c>
      <c r="AF137" s="40">
        <v>11008</v>
      </c>
      <c r="AG137" s="40">
        <v>11054</v>
      </c>
      <c r="AH137" s="40">
        <v>10961</v>
      </c>
      <c r="AI137" s="40">
        <v>10337</v>
      </c>
      <c r="AJ137" s="40">
        <v>10314</v>
      </c>
      <c r="AK137" s="40">
        <v>10182</v>
      </c>
      <c r="AL137" s="40">
        <v>10477</v>
      </c>
      <c r="AM137" s="40">
        <v>11490</v>
      </c>
      <c r="AN137" s="40">
        <v>11494</v>
      </c>
      <c r="AO137" s="40">
        <v>11945</v>
      </c>
      <c r="AP137" s="40">
        <v>11794</v>
      </c>
      <c r="AQ137" s="40">
        <v>12466</v>
      </c>
      <c r="AR137" s="40">
        <v>12333</v>
      </c>
      <c r="AS137" s="40">
        <v>12189</v>
      </c>
      <c r="AT137" s="40">
        <v>12528</v>
      </c>
      <c r="AU137" s="40">
        <v>13077</v>
      </c>
      <c r="AV137" s="40">
        <v>12885</v>
      </c>
      <c r="AW137" s="40">
        <v>14638</v>
      </c>
      <c r="AX137" s="40">
        <v>13543</v>
      </c>
      <c r="AY137" s="40">
        <v>13645</v>
      </c>
      <c r="AZ137" s="40">
        <v>13279</v>
      </c>
      <c r="BA137" s="40">
        <v>13587</v>
      </c>
      <c r="BB137" s="40">
        <v>13258</v>
      </c>
      <c r="BC137" s="40">
        <v>13368</v>
      </c>
      <c r="BD137" s="40">
        <v>13635</v>
      </c>
      <c r="BE137" s="40">
        <v>13581</v>
      </c>
      <c r="BF137" s="40">
        <v>13634</v>
      </c>
      <c r="BG137" s="40">
        <v>13729</v>
      </c>
      <c r="BH137" s="40">
        <v>13695</v>
      </c>
      <c r="BI137" s="40">
        <v>13724</v>
      </c>
      <c r="BJ137" s="40">
        <v>14102</v>
      </c>
      <c r="BK137" s="40">
        <v>13708</v>
      </c>
      <c r="BL137" s="40">
        <v>13511</v>
      </c>
      <c r="BM137" s="40">
        <v>13959</v>
      </c>
      <c r="BN137" s="40">
        <v>15966</v>
      </c>
      <c r="BO137" s="40">
        <v>15015</v>
      </c>
      <c r="BP137" s="40">
        <v>15408</v>
      </c>
      <c r="BQ137" s="40">
        <v>16110</v>
      </c>
      <c r="BR137" s="40">
        <v>15873</v>
      </c>
      <c r="BS137" s="40">
        <v>16735</v>
      </c>
      <c r="BT137" s="40">
        <v>17637</v>
      </c>
      <c r="BU137" s="40">
        <v>18056</v>
      </c>
      <c r="BV137" s="46"/>
      <c r="BW137" s="41">
        <f>INDEX($J137:$BV137,0,MATCH(MAX($J$3:$BV$3),$J$3:$BV$3,0))-INDEX($J137:$BV137,0,MATCH(MAX($J$3:$BV$3),$J$3:$BV$3,0)-1)</f>
        <v>419</v>
      </c>
      <c r="BX137" s="42">
        <f>BW137/INDEX($J137:$BV137,0,MATCH(MAX($J$3:$BV$3),$J$3:$BV$3,0)-1)</f>
        <v>2.375687475194194E-2</v>
      </c>
      <c r="BY137" s="41" t="e">
        <f>#REF!-#REF!</f>
        <v>#REF!</v>
      </c>
      <c r="BZ137" s="41">
        <f t="shared" ref="BZ137:BZ138" si="55">INDEX($J137:$BV137,0,MATCH(MAX($J$3:$BV$3),$J$3:$BV$3,0))-J137</f>
        <v>4601</v>
      </c>
      <c r="CA137" s="43">
        <f t="shared" ref="CA137:CA138" si="56">IFERROR(BZ137/J137,"n/a")</f>
        <v>0.34195466369379413</v>
      </c>
    </row>
    <row r="138" spans="1:79" ht="10.5" customHeight="1" x14ac:dyDescent="0.2">
      <c r="A138" s="34"/>
      <c r="C138" s="38" t="s">
        <v>13</v>
      </c>
      <c r="D138" s="29" t="s">
        <v>14</v>
      </c>
      <c r="E138" s="29" t="s">
        <v>6</v>
      </c>
      <c r="F138" s="29" t="s">
        <v>15</v>
      </c>
      <c r="G138" s="29" t="s">
        <v>38</v>
      </c>
      <c r="H138" s="39" t="s">
        <v>198</v>
      </c>
      <c r="I138" s="39"/>
      <c r="J138" s="40">
        <v>577</v>
      </c>
      <c r="K138" s="40">
        <v>556</v>
      </c>
      <c r="L138" s="40">
        <v>558</v>
      </c>
      <c r="M138" s="40">
        <v>564</v>
      </c>
      <c r="N138" s="40">
        <v>547</v>
      </c>
      <c r="O138" s="40">
        <v>544</v>
      </c>
      <c r="P138" s="40">
        <v>523</v>
      </c>
      <c r="Q138" s="40">
        <v>508</v>
      </c>
      <c r="R138" s="40">
        <v>540</v>
      </c>
      <c r="S138" s="40">
        <v>857</v>
      </c>
      <c r="T138" s="40">
        <v>538</v>
      </c>
      <c r="U138" s="40">
        <v>539</v>
      </c>
      <c r="V138" s="40">
        <v>507</v>
      </c>
      <c r="W138" s="40">
        <v>490</v>
      </c>
      <c r="X138" s="40">
        <v>517</v>
      </c>
      <c r="Y138" s="40">
        <v>526</v>
      </c>
      <c r="Z138" s="40">
        <v>510</v>
      </c>
      <c r="AA138" s="40">
        <v>508</v>
      </c>
      <c r="AB138" s="40">
        <v>533</v>
      </c>
      <c r="AC138" s="40">
        <v>519</v>
      </c>
      <c r="AD138" s="40">
        <v>519</v>
      </c>
      <c r="AE138" s="40">
        <v>519</v>
      </c>
      <c r="AF138" s="40">
        <v>526</v>
      </c>
      <c r="AG138" s="40">
        <v>534</v>
      </c>
      <c r="AH138" s="40">
        <v>536</v>
      </c>
      <c r="AI138" s="40">
        <v>533</v>
      </c>
      <c r="AJ138" s="40">
        <v>558</v>
      </c>
      <c r="AK138" s="40">
        <v>579</v>
      </c>
      <c r="AL138" s="40">
        <v>566</v>
      </c>
      <c r="AM138" s="40">
        <v>593</v>
      </c>
      <c r="AN138" s="40">
        <v>585</v>
      </c>
      <c r="AO138" s="40">
        <v>582</v>
      </c>
      <c r="AP138" s="40">
        <v>596</v>
      </c>
      <c r="AQ138" s="40">
        <v>623</v>
      </c>
      <c r="AR138" s="40">
        <v>625</v>
      </c>
      <c r="AS138" s="40">
        <v>655</v>
      </c>
      <c r="AT138" s="40">
        <v>682</v>
      </c>
      <c r="AU138" s="40">
        <v>715</v>
      </c>
      <c r="AV138" s="40">
        <v>760</v>
      </c>
      <c r="AW138" s="40">
        <v>713</v>
      </c>
      <c r="AX138" s="40">
        <v>726</v>
      </c>
      <c r="AY138" s="40">
        <v>733</v>
      </c>
      <c r="AZ138" s="40">
        <v>763</v>
      </c>
      <c r="BA138" s="40">
        <v>757</v>
      </c>
      <c r="BB138" s="40">
        <v>794</v>
      </c>
      <c r="BC138" s="40">
        <v>803</v>
      </c>
      <c r="BD138" s="40">
        <v>881</v>
      </c>
      <c r="BE138" s="40">
        <v>882</v>
      </c>
      <c r="BF138" s="40">
        <v>897</v>
      </c>
      <c r="BG138" s="40">
        <v>952</v>
      </c>
      <c r="BH138" s="40">
        <v>1058</v>
      </c>
      <c r="BI138" s="40">
        <v>1131</v>
      </c>
      <c r="BJ138" s="40">
        <v>1158</v>
      </c>
      <c r="BK138" s="40">
        <v>1187</v>
      </c>
      <c r="BL138" s="40">
        <v>1244</v>
      </c>
      <c r="BM138" s="40">
        <v>1348</v>
      </c>
      <c r="BN138" s="40">
        <v>1793</v>
      </c>
      <c r="BO138" s="40">
        <v>1576</v>
      </c>
      <c r="BP138" s="40">
        <v>1554</v>
      </c>
      <c r="BQ138" s="40">
        <v>1540</v>
      </c>
      <c r="BR138" s="40">
        <v>1537</v>
      </c>
      <c r="BS138" s="40">
        <v>1492</v>
      </c>
      <c r="BT138" s="40">
        <v>1623</v>
      </c>
      <c r="BU138" s="40">
        <v>1695</v>
      </c>
      <c r="BV138" s="46"/>
      <c r="BW138" s="41">
        <f>INDEX($J138:$BV138,0,MATCH(MAX($J$3:$BV$3),$J$3:$BV$3,0))-INDEX($J138:$BV138,0,MATCH(MAX($J$3:$BV$3),$J$3:$BV$3,0)-1)</f>
        <v>72</v>
      </c>
      <c r="BX138" s="42">
        <f>BW138/INDEX($J138:$BV138,0,MATCH(MAX($J$3:$BV$3),$J$3:$BV$3,0)-1)</f>
        <v>4.4362292051756007E-2</v>
      </c>
      <c r="BY138" s="41" t="e">
        <f>#REF!-#REF!</f>
        <v>#REF!</v>
      </c>
      <c r="BZ138" s="41">
        <f t="shared" si="55"/>
        <v>1118</v>
      </c>
      <c r="CA138" s="43">
        <f t="shared" si="56"/>
        <v>1.9376083188908146</v>
      </c>
    </row>
    <row r="139" spans="1:79" ht="10.5" customHeight="1" x14ac:dyDescent="0.2">
      <c r="A139" s="34"/>
      <c r="C139" s="8" t="s">
        <v>199</v>
      </c>
      <c r="H139" s="39"/>
      <c r="I139" s="39"/>
      <c r="J139" s="40"/>
      <c r="K139" s="40"/>
      <c r="L139" s="40"/>
      <c r="M139" s="40"/>
      <c r="N139" s="46"/>
      <c r="O139" s="46"/>
      <c r="P139" s="46"/>
      <c r="Q139" s="46"/>
      <c r="R139" s="46"/>
      <c r="S139" s="46"/>
      <c r="T139" s="46"/>
      <c r="U139" s="46"/>
      <c r="V139" s="46"/>
      <c r="W139" s="46"/>
      <c r="X139" s="46"/>
      <c r="Y139" s="46"/>
      <c r="Z139" s="46"/>
      <c r="AA139" s="46"/>
      <c r="AB139" s="46"/>
      <c r="AC139" s="40" t="s">
        <v>18</v>
      </c>
      <c r="AD139" s="40" t="s">
        <v>18</v>
      </c>
      <c r="AE139" s="40"/>
      <c r="AF139" s="40"/>
      <c r="AG139" s="40"/>
      <c r="AH139" s="40"/>
      <c r="AI139" s="40"/>
      <c r="AJ139" s="40"/>
      <c r="AK139" s="40"/>
      <c r="AL139" s="40"/>
      <c r="AM139" s="46"/>
      <c r="AN139" s="40"/>
      <c r="AO139" s="40"/>
      <c r="AP139" s="40"/>
      <c r="AQ139" s="40"/>
      <c r="AR139" s="40"/>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1"/>
      <c r="BX139" s="42"/>
      <c r="BZ139" s="41"/>
      <c r="CA139" s="42"/>
    </row>
    <row r="140" spans="1:79" ht="10.5" customHeight="1" x14ac:dyDescent="0.2">
      <c r="A140" s="34"/>
      <c r="C140" s="38" t="s">
        <v>8</v>
      </c>
      <c r="D140" s="29" t="s">
        <v>9</v>
      </c>
      <c r="E140" s="29" t="s">
        <v>6</v>
      </c>
      <c r="F140" s="29" t="s">
        <v>10</v>
      </c>
      <c r="G140" s="29" t="s">
        <v>45</v>
      </c>
      <c r="H140" s="39" t="s">
        <v>200</v>
      </c>
      <c r="I140" s="39"/>
      <c r="J140" s="40">
        <v>9016</v>
      </c>
      <c r="K140" s="40">
        <v>8360</v>
      </c>
      <c r="L140" s="40">
        <v>8109</v>
      </c>
      <c r="M140" s="40">
        <v>8264</v>
      </c>
      <c r="N140" s="40">
        <v>8359</v>
      </c>
      <c r="O140" s="40">
        <v>8252</v>
      </c>
      <c r="P140" s="40">
        <v>8776</v>
      </c>
      <c r="Q140" s="40">
        <v>9164</v>
      </c>
      <c r="R140" s="40">
        <v>9380</v>
      </c>
      <c r="S140" s="40">
        <v>9522</v>
      </c>
      <c r="T140" s="40">
        <v>9777</v>
      </c>
      <c r="U140" s="40">
        <v>10142</v>
      </c>
      <c r="V140" s="40">
        <v>10405</v>
      </c>
      <c r="W140" s="40">
        <v>9475</v>
      </c>
      <c r="X140" s="40">
        <v>9171</v>
      </c>
      <c r="Y140" s="40">
        <v>9497</v>
      </c>
      <c r="Z140" s="40">
        <v>9642</v>
      </c>
      <c r="AA140" s="40">
        <v>9166</v>
      </c>
      <c r="AB140" s="40">
        <v>9447</v>
      </c>
      <c r="AC140" s="40">
        <v>9788</v>
      </c>
      <c r="AD140" s="40">
        <v>10284</v>
      </c>
      <c r="AE140" s="40">
        <v>10488</v>
      </c>
      <c r="AF140" s="40">
        <v>10390</v>
      </c>
      <c r="AG140" s="40">
        <v>10342</v>
      </c>
      <c r="AH140" s="40">
        <v>10294</v>
      </c>
      <c r="AI140" s="40">
        <v>10339</v>
      </c>
      <c r="AJ140" s="40">
        <v>9793</v>
      </c>
      <c r="AK140" s="40">
        <v>9553</v>
      </c>
      <c r="AL140" s="40">
        <v>9284</v>
      </c>
      <c r="AM140" s="40">
        <v>9009</v>
      </c>
      <c r="AN140" s="40">
        <v>8696</v>
      </c>
      <c r="AO140" s="40">
        <v>7938</v>
      </c>
      <c r="AP140" s="40">
        <v>8049</v>
      </c>
      <c r="AQ140" s="40">
        <v>8042</v>
      </c>
      <c r="AR140" s="40">
        <v>7735</v>
      </c>
      <c r="AS140" s="40">
        <v>7831</v>
      </c>
      <c r="AT140" s="40">
        <v>7750</v>
      </c>
      <c r="AU140" s="40">
        <v>7614</v>
      </c>
      <c r="AV140" s="40">
        <v>7397</v>
      </c>
      <c r="AW140" s="40">
        <v>5434</v>
      </c>
      <c r="AX140" s="40">
        <v>6370</v>
      </c>
      <c r="AY140" s="40">
        <v>6199</v>
      </c>
      <c r="AZ140" s="40">
        <v>6288</v>
      </c>
      <c r="BA140" s="40">
        <v>5871</v>
      </c>
      <c r="BB140" s="40">
        <v>6118</v>
      </c>
      <c r="BC140" s="40">
        <v>6237</v>
      </c>
      <c r="BD140" s="40">
        <v>5783</v>
      </c>
      <c r="BE140" s="40">
        <v>5955</v>
      </c>
      <c r="BF140" s="40">
        <v>5970</v>
      </c>
      <c r="BG140" s="40">
        <v>5906</v>
      </c>
      <c r="BH140" s="40">
        <v>5898</v>
      </c>
      <c r="BI140" s="40">
        <v>5685</v>
      </c>
      <c r="BJ140" s="40">
        <v>5088</v>
      </c>
      <c r="BK140" s="40">
        <v>5193</v>
      </c>
      <c r="BL140" s="40">
        <v>5510</v>
      </c>
      <c r="BM140" s="40">
        <v>5544</v>
      </c>
      <c r="BN140" s="40">
        <v>5515</v>
      </c>
      <c r="BO140" s="40">
        <v>5580</v>
      </c>
      <c r="BP140" s="40">
        <v>5858</v>
      </c>
      <c r="BQ140" s="40">
        <v>6228</v>
      </c>
      <c r="BR140" s="40">
        <v>6283</v>
      </c>
      <c r="BS140" s="40">
        <v>6416</v>
      </c>
      <c r="BT140" s="40">
        <v>6404</v>
      </c>
      <c r="BU140" s="40">
        <v>6353</v>
      </c>
      <c r="BV140" s="46"/>
      <c r="BW140" s="41">
        <f>INDEX($J140:$BV140,0,MATCH(MAX($J$3:$BV$3),$J$3:$BV$3,0))-INDEX($J140:$BV140,0,MATCH(MAX($J$3:$BV$3),$J$3:$BV$3,0)-1)</f>
        <v>-51</v>
      </c>
      <c r="BX140" s="42">
        <f>BW140/INDEX($J140:$BV140,0,MATCH(MAX($J$3:$BV$3),$J$3:$BV$3,0)-1)</f>
        <v>-7.9637726420986876E-3</v>
      </c>
      <c r="BY140" s="41" t="e">
        <f>#REF!-#REF!</f>
        <v>#REF!</v>
      </c>
      <c r="BZ140" s="41">
        <f t="shared" ref="BZ140:BZ141" si="57">INDEX($J140:$BV140,0,MATCH(MAX($J$3:$BV$3),$J$3:$BV$3,0))-J140</f>
        <v>-2663</v>
      </c>
      <c r="CA140" s="43">
        <f t="shared" ref="CA140:CA141" si="58">IFERROR(BZ140/J140,"n/a")</f>
        <v>-0.29536379769299026</v>
      </c>
    </row>
    <row r="141" spans="1:79" ht="10.5" customHeight="1" x14ac:dyDescent="0.2">
      <c r="A141" s="34"/>
      <c r="C141" s="38" t="s">
        <v>13</v>
      </c>
      <c r="D141" s="29" t="s">
        <v>14</v>
      </c>
      <c r="E141" s="29" t="s">
        <v>6</v>
      </c>
      <c r="F141" s="29" t="s">
        <v>15</v>
      </c>
      <c r="G141" s="29" t="s">
        <v>45</v>
      </c>
      <c r="H141" s="39" t="s">
        <v>201</v>
      </c>
      <c r="I141" s="39"/>
      <c r="J141" s="40">
        <v>108</v>
      </c>
      <c r="K141" s="40">
        <v>76</v>
      </c>
      <c r="L141" s="40">
        <v>57</v>
      </c>
      <c r="M141" s="40">
        <v>62</v>
      </c>
      <c r="N141" s="40">
        <v>64</v>
      </c>
      <c r="O141" s="40">
        <v>71</v>
      </c>
      <c r="P141" s="40">
        <v>71</v>
      </c>
      <c r="Q141" s="40">
        <v>74</v>
      </c>
      <c r="R141" s="40">
        <v>76</v>
      </c>
      <c r="S141" s="40">
        <v>78</v>
      </c>
      <c r="T141" s="40">
        <v>78</v>
      </c>
      <c r="U141" s="40">
        <v>83</v>
      </c>
      <c r="V141" s="40">
        <v>88</v>
      </c>
      <c r="W141" s="40">
        <v>73</v>
      </c>
      <c r="X141" s="40">
        <v>62</v>
      </c>
      <c r="Y141" s="40">
        <v>66</v>
      </c>
      <c r="Z141" s="40">
        <v>74</v>
      </c>
      <c r="AA141" s="40">
        <v>76</v>
      </c>
      <c r="AB141" s="40">
        <v>79</v>
      </c>
      <c r="AC141" s="40">
        <v>80</v>
      </c>
      <c r="AD141" s="40">
        <v>83</v>
      </c>
      <c r="AE141" s="40">
        <v>85</v>
      </c>
      <c r="AF141" s="40">
        <v>83</v>
      </c>
      <c r="AG141" s="40">
        <v>84</v>
      </c>
      <c r="AH141" s="40">
        <v>84</v>
      </c>
      <c r="AI141" s="40">
        <v>86</v>
      </c>
      <c r="AJ141" s="40">
        <v>88</v>
      </c>
      <c r="AK141" s="40">
        <v>93</v>
      </c>
      <c r="AL141" s="40">
        <v>94</v>
      </c>
      <c r="AM141" s="40">
        <v>97</v>
      </c>
      <c r="AN141" s="40">
        <v>98</v>
      </c>
      <c r="AO141" s="40">
        <v>100</v>
      </c>
      <c r="AP141" s="40">
        <v>111</v>
      </c>
      <c r="AQ141" s="40">
        <v>118</v>
      </c>
      <c r="AR141" s="40">
        <v>140</v>
      </c>
      <c r="AS141" s="40">
        <v>172</v>
      </c>
      <c r="AT141" s="40">
        <v>212</v>
      </c>
      <c r="AU141" s="40">
        <v>244</v>
      </c>
      <c r="AV141" s="40">
        <v>325</v>
      </c>
      <c r="AW141" s="40">
        <v>393</v>
      </c>
      <c r="AX141" s="40">
        <v>456</v>
      </c>
      <c r="AY141" s="40">
        <v>508</v>
      </c>
      <c r="AZ141" s="40">
        <v>562</v>
      </c>
      <c r="BA141" s="40">
        <v>628</v>
      </c>
      <c r="BB141" s="40">
        <v>644</v>
      </c>
      <c r="BC141" s="40">
        <v>664</v>
      </c>
      <c r="BD141" s="40">
        <v>688</v>
      </c>
      <c r="BE141" s="40">
        <v>705</v>
      </c>
      <c r="BF141" s="40">
        <v>729</v>
      </c>
      <c r="BG141" s="40">
        <v>763</v>
      </c>
      <c r="BH141" s="40">
        <v>791</v>
      </c>
      <c r="BI141" s="40">
        <v>804</v>
      </c>
      <c r="BJ141" s="40">
        <v>804</v>
      </c>
      <c r="BK141" s="40">
        <v>811</v>
      </c>
      <c r="BL141" s="40">
        <v>832</v>
      </c>
      <c r="BM141" s="40">
        <v>846</v>
      </c>
      <c r="BN141" s="40">
        <v>866</v>
      </c>
      <c r="BO141" s="40">
        <v>866</v>
      </c>
      <c r="BP141" s="40">
        <v>867</v>
      </c>
      <c r="BQ141" s="40">
        <v>859</v>
      </c>
      <c r="BR141" s="40">
        <v>874</v>
      </c>
      <c r="BS141" s="40">
        <v>878</v>
      </c>
      <c r="BT141" s="40">
        <v>865</v>
      </c>
      <c r="BU141" s="40">
        <v>830</v>
      </c>
      <c r="BV141" s="46"/>
      <c r="BW141" s="41">
        <f>INDEX($J141:$BV141,0,MATCH(MAX($J$3:$BV$3),$J$3:$BV$3,0))-INDEX($J141:$BV141,0,MATCH(MAX($J$3:$BV$3),$J$3:$BV$3,0)-1)</f>
        <v>-35</v>
      </c>
      <c r="BX141" s="42">
        <f>BW141/INDEX($J141:$BV141,0,MATCH(MAX($J$3:$BV$3),$J$3:$BV$3,0)-1)</f>
        <v>-4.046242774566474E-2</v>
      </c>
      <c r="BY141" s="41" t="e">
        <f>#REF!-#REF!</f>
        <v>#REF!</v>
      </c>
      <c r="BZ141" s="41">
        <f t="shared" si="57"/>
        <v>722</v>
      </c>
      <c r="CA141" s="43">
        <f t="shared" si="58"/>
        <v>6.6851851851851851</v>
      </c>
    </row>
    <row r="142" spans="1:79" ht="10.5" customHeight="1" x14ac:dyDescent="0.2">
      <c r="B142" s="35" t="s">
        <v>50</v>
      </c>
      <c r="C142" s="38"/>
      <c r="H142" s="39"/>
      <c r="I142" s="39"/>
      <c r="J142" s="40"/>
      <c r="K142" s="40"/>
      <c r="L142" s="40"/>
      <c r="M142" s="40"/>
      <c r="N142" s="46"/>
      <c r="O142" s="46"/>
      <c r="P142" s="46"/>
      <c r="Q142" s="46"/>
      <c r="R142" s="46"/>
      <c r="S142" s="46"/>
      <c r="T142" s="46"/>
      <c r="U142" s="46"/>
      <c r="V142" s="46"/>
      <c r="W142" s="46"/>
      <c r="X142" s="46"/>
      <c r="Y142" s="46"/>
      <c r="Z142" s="46"/>
      <c r="AA142" s="46"/>
      <c r="AB142" s="46"/>
      <c r="AC142" s="40" t="s">
        <v>18</v>
      </c>
      <c r="AD142" s="40" t="s">
        <v>18</v>
      </c>
      <c r="AE142" s="40"/>
      <c r="AF142" s="40"/>
      <c r="AG142" s="40"/>
      <c r="AH142" s="40"/>
      <c r="AI142" s="40"/>
      <c r="AJ142" s="40"/>
      <c r="AK142" s="40"/>
      <c r="AL142" s="40"/>
      <c r="AM142" s="46"/>
      <c r="AN142" s="40"/>
      <c r="AO142" s="40"/>
      <c r="AP142" s="40"/>
      <c r="AQ142" s="40"/>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1"/>
      <c r="BX142" s="42"/>
      <c r="BZ142" s="41"/>
      <c r="CA142" s="42"/>
    </row>
    <row r="143" spans="1:79" ht="10.5" customHeight="1" x14ac:dyDescent="0.2">
      <c r="C143" s="29" t="s">
        <v>202</v>
      </c>
      <c r="D143" s="29" t="s">
        <v>14</v>
      </c>
      <c r="E143" s="29" t="s">
        <v>50</v>
      </c>
      <c r="F143" s="29" t="s">
        <v>54</v>
      </c>
      <c r="G143" s="29" t="s">
        <v>23</v>
      </c>
      <c r="H143" s="39" t="s">
        <v>203</v>
      </c>
      <c r="I143" s="39"/>
      <c r="J143" s="40">
        <v>95</v>
      </c>
      <c r="K143" s="40">
        <v>95</v>
      </c>
      <c r="L143" s="40">
        <v>103</v>
      </c>
      <c r="M143" s="40">
        <v>99</v>
      </c>
      <c r="N143" s="40">
        <v>98</v>
      </c>
      <c r="O143" s="40">
        <v>97</v>
      </c>
      <c r="P143" s="40">
        <v>92</v>
      </c>
      <c r="Q143" s="40">
        <v>91</v>
      </c>
      <c r="R143" s="40">
        <v>87</v>
      </c>
      <c r="S143" s="40">
        <v>85</v>
      </c>
      <c r="T143" s="40">
        <v>86</v>
      </c>
      <c r="U143" s="40">
        <v>86</v>
      </c>
      <c r="V143" s="40">
        <v>87</v>
      </c>
      <c r="W143" s="40">
        <v>92</v>
      </c>
      <c r="X143" s="40">
        <v>91</v>
      </c>
      <c r="Y143" s="40">
        <v>91</v>
      </c>
      <c r="Z143" s="40">
        <v>98</v>
      </c>
      <c r="AA143" s="40">
        <v>101</v>
      </c>
      <c r="AB143" s="40">
        <v>108</v>
      </c>
      <c r="AC143" s="40">
        <v>106</v>
      </c>
      <c r="AD143" s="40">
        <v>104</v>
      </c>
      <c r="AE143" s="40">
        <v>104</v>
      </c>
      <c r="AF143" s="40">
        <v>106</v>
      </c>
      <c r="AG143" s="40">
        <v>105</v>
      </c>
      <c r="AH143" s="40">
        <v>105</v>
      </c>
      <c r="AI143" s="40">
        <v>106</v>
      </c>
      <c r="AJ143" s="40">
        <v>107</v>
      </c>
      <c r="AK143" s="40">
        <v>101</v>
      </c>
      <c r="AL143" s="40">
        <v>99</v>
      </c>
      <c r="AM143" s="40">
        <v>100</v>
      </c>
      <c r="AN143" s="40">
        <v>102</v>
      </c>
      <c r="AO143" s="40">
        <v>103</v>
      </c>
      <c r="AP143" s="40">
        <v>105</v>
      </c>
      <c r="AQ143" s="40">
        <v>109</v>
      </c>
      <c r="AR143" s="40">
        <v>110</v>
      </c>
      <c r="AS143" s="40">
        <v>111</v>
      </c>
      <c r="AT143" s="40">
        <v>108</v>
      </c>
      <c r="AU143" s="40">
        <v>108</v>
      </c>
      <c r="AV143" s="40">
        <v>106</v>
      </c>
      <c r="AW143" s="40">
        <v>106</v>
      </c>
      <c r="AX143" s="40">
        <v>104</v>
      </c>
      <c r="AY143" s="40">
        <v>101</v>
      </c>
      <c r="AZ143" s="40">
        <v>104</v>
      </c>
      <c r="BA143" s="40">
        <v>110</v>
      </c>
      <c r="BB143" s="40">
        <v>111</v>
      </c>
      <c r="BC143" s="40">
        <v>110</v>
      </c>
      <c r="BD143" s="40">
        <v>112</v>
      </c>
      <c r="BE143" s="40">
        <v>118</v>
      </c>
      <c r="BF143" s="40">
        <v>121</v>
      </c>
      <c r="BG143" s="40">
        <v>124</v>
      </c>
      <c r="BH143" s="40">
        <v>123</v>
      </c>
      <c r="BI143" s="40">
        <v>119</v>
      </c>
      <c r="BJ143" s="40">
        <v>119</v>
      </c>
      <c r="BK143" s="40">
        <v>124</v>
      </c>
      <c r="BL143" s="40">
        <v>141</v>
      </c>
      <c r="BM143" s="40">
        <v>148</v>
      </c>
      <c r="BN143" s="40">
        <v>167</v>
      </c>
      <c r="BO143" s="40">
        <v>269</v>
      </c>
      <c r="BP143" s="40">
        <v>269</v>
      </c>
      <c r="BQ143" s="40">
        <v>271</v>
      </c>
      <c r="BR143" s="40">
        <v>270</v>
      </c>
      <c r="BS143" s="40">
        <v>260</v>
      </c>
      <c r="BT143" s="40">
        <v>259</v>
      </c>
      <c r="BU143" s="40">
        <v>262</v>
      </c>
      <c r="BV143" s="46"/>
      <c r="BW143" s="41">
        <f>INDEX($J143:$BV143,0,MATCH(MAX($J$3:$BV$3),$J$3:$BV$3,0))-INDEX($J143:$BV143,0,MATCH(MAX($J$3:$BV$3),$J$3:$BV$3,0)-1)</f>
        <v>3</v>
      </c>
      <c r="BX143" s="42">
        <f>BW143/INDEX($J143:$BV143,0,MATCH(MAX($J$3:$BV$3),$J$3:$BV$3,0)-1)</f>
        <v>1.1583011583011582E-2</v>
      </c>
      <c r="BY143" s="41" t="e">
        <f>#REF!-#REF!</f>
        <v>#REF!</v>
      </c>
      <c r="BZ143" s="41">
        <f t="shared" ref="BZ143:BZ145" si="59">INDEX($J143:$BV143,0,MATCH(MAX($J$3:$BV$3),$J$3:$BV$3,0))-J143</f>
        <v>167</v>
      </c>
      <c r="CA143" s="43">
        <f t="shared" ref="CA143:CA145" si="60">IFERROR(BZ143/J143,"n/a")</f>
        <v>1.7578947368421052</v>
      </c>
    </row>
    <row r="144" spans="1:79" ht="10.5" customHeight="1" x14ac:dyDescent="0.2">
      <c r="C144" s="29" t="s">
        <v>204</v>
      </c>
      <c r="D144" s="29" t="s">
        <v>14</v>
      </c>
      <c r="E144" s="29" t="s">
        <v>50</v>
      </c>
      <c r="F144" s="29" t="s">
        <v>54</v>
      </c>
      <c r="G144" s="29" t="s">
        <v>28</v>
      </c>
      <c r="H144" s="39" t="s">
        <v>205</v>
      </c>
      <c r="I144" s="39"/>
      <c r="J144" s="40">
        <v>0</v>
      </c>
      <c r="K144" s="40">
        <v>0</v>
      </c>
      <c r="L144" s="40">
        <v>0</v>
      </c>
      <c r="M144" s="40">
        <v>0</v>
      </c>
      <c r="N144" s="40">
        <v>0</v>
      </c>
      <c r="O144" s="40">
        <v>0</v>
      </c>
      <c r="P144" s="40">
        <v>0</v>
      </c>
      <c r="Q144" s="40">
        <v>0</v>
      </c>
      <c r="R144" s="40">
        <v>0</v>
      </c>
      <c r="S144" s="40">
        <v>0</v>
      </c>
      <c r="T144" s="40">
        <v>0</v>
      </c>
      <c r="U144" s="40">
        <v>0</v>
      </c>
      <c r="V144" s="40">
        <v>0</v>
      </c>
      <c r="W144" s="40">
        <v>0</v>
      </c>
      <c r="X144" s="40">
        <v>0</v>
      </c>
      <c r="Y144" s="40">
        <v>0</v>
      </c>
      <c r="Z144" s="40">
        <v>0</v>
      </c>
      <c r="AA144" s="40">
        <v>0</v>
      </c>
      <c r="AB144" s="40">
        <v>0</v>
      </c>
      <c r="AC144" s="40">
        <v>0</v>
      </c>
      <c r="AD144" s="40">
        <v>0</v>
      </c>
      <c r="AE144" s="40">
        <v>0</v>
      </c>
      <c r="AF144" s="40">
        <v>0</v>
      </c>
      <c r="AG144" s="40">
        <v>0</v>
      </c>
      <c r="AH144" s="40">
        <v>0</v>
      </c>
      <c r="AI144" s="40">
        <v>0</v>
      </c>
      <c r="AJ144" s="40">
        <v>0</v>
      </c>
      <c r="AK144" s="40">
        <v>0</v>
      </c>
      <c r="AL144" s="40"/>
      <c r="AM144" s="46"/>
      <c r="AN144" s="40">
        <v>0</v>
      </c>
      <c r="AO144" s="40">
        <v>0</v>
      </c>
      <c r="AP144" s="40">
        <v>0</v>
      </c>
      <c r="AQ144" s="40">
        <v>0</v>
      </c>
      <c r="AR144" s="40">
        <v>0</v>
      </c>
      <c r="AS144" s="40">
        <v>11</v>
      </c>
      <c r="AT144" s="40">
        <v>11</v>
      </c>
      <c r="AU144" s="40">
        <v>11</v>
      </c>
      <c r="AV144" s="40">
        <v>12</v>
      </c>
      <c r="AW144" s="40">
        <v>10</v>
      </c>
      <c r="AX144" s="40">
        <v>12</v>
      </c>
      <c r="AY144" s="40">
        <v>12</v>
      </c>
      <c r="AZ144" s="40">
        <v>12</v>
      </c>
      <c r="BA144" s="40">
        <v>11</v>
      </c>
      <c r="BB144" s="40">
        <v>11</v>
      </c>
      <c r="BC144" s="40">
        <v>11</v>
      </c>
      <c r="BD144" s="40">
        <v>12</v>
      </c>
      <c r="BE144" s="40">
        <v>107</v>
      </c>
      <c r="BF144" s="40">
        <v>109</v>
      </c>
      <c r="BG144" s="40">
        <v>109</v>
      </c>
      <c r="BH144" s="40">
        <v>109</v>
      </c>
      <c r="BI144" s="40">
        <v>104</v>
      </c>
      <c r="BJ144" s="40">
        <v>107</v>
      </c>
      <c r="BK144" s="40">
        <v>115</v>
      </c>
      <c r="BL144" s="40">
        <v>133</v>
      </c>
      <c r="BM144" s="40">
        <v>153</v>
      </c>
      <c r="BN144" s="40">
        <v>197</v>
      </c>
      <c r="BO144" s="40">
        <v>112</v>
      </c>
      <c r="BP144" s="40">
        <v>113</v>
      </c>
      <c r="BQ144" s="40">
        <v>114</v>
      </c>
      <c r="BR144" s="40">
        <v>106</v>
      </c>
      <c r="BS144" s="40">
        <v>105</v>
      </c>
      <c r="BT144" s="40">
        <v>111</v>
      </c>
      <c r="BU144" s="40">
        <v>109</v>
      </c>
      <c r="BV144" s="46"/>
      <c r="BW144" s="41">
        <f>INDEX($J144:$BV144,0,MATCH(MAX($J$3:$BV$3),$J$3:$BV$3,0))-INDEX($J144:$BV144,0,MATCH(MAX($J$3:$BV$3),$J$3:$BV$3,0)-1)</f>
        <v>-2</v>
      </c>
      <c r="BX144" s="42">
        <f>BW144/INDEX($J144:$BV144,0,MATCH(MAX($J$3:$BV$3),$J$3:$BV$3,0)-1)</f>
        <v>-1.8018018018018018E-2</v>
      </c>
      <c r="BY144" s="41" t="e">
        <f>#REF!-#REF!</f>
        <v>#REF!</v>
      </c>
      <c r="BZ144" s="41">
        <f t="shared" si="59"/>
        <v>109</v>
      </c>
      <c r="CA144" s="43" t="str">
        <f t="shared" si="60"/>
        <v>n/a</v>
      </c>
    </row>
    <row r="145" spans="1:79" ht="10.5" customHeight="1" x14ac:dyDescent="0.2">
      <c r="C145" s="29" t="s">
        <v>206</v>
      </c>
      <c r="D145" s="29" t="s">
        <v>14</v>
      </c>
      <c r="E145" s="29" t="s">
        <v>50</v>
      </c>
      <c r="F145" s="29" t="s">
        <v>54</v>
      </c>
      <c r="G145" s="29" t="s">
        <v>38</v>
      </c>
      <c r="H145" s="39" t="s">
        <v>207</v>
      </c>
      <c r="I145" s="39"/>
      <c r="J145" s="40">
        <v>125</v>
      </c>
      <c r="K145" s="40">
        <v>124</v>
      </c>
      <c r="L145" s="40">
        <v>119</v>
      </c>
      <c r="M145" s="40">
        <v>122</v>
      </c>
      <c r="N145" s="40">
        <v>122</v>
      </c>
      <c r="O145" s="40">
        <v>124</v>
      </c>
      <c r="P145" s="40">
        <v>127</v>
      </c>
      <c r="Q145" s="40">
        <v>122</v>
      </c>
      <c r="R145" s="40">
        <v>127</v>
      </c>
      <c r="S145" s="40">
        <v>127</v>
      </c>
      <c r="T145" s="40">
        <v>124</v>
      </c>
      <c r="U145" s="40">
        <v>124</v>
      </c>
      <c r="V145" s="40">
        <v>121</v>
      </c>
      <c r="W145" s="40">
        <v>120</v>
      </c>
      <c r="X145" s="40">
        <v>123</v>
      </c>
      <c r="Y145" s="40">
        <v>131</v>
      </c>
      <c r="Z145" s="40">
        <v>127</v>
      </c>
      <c r="AA145" s="40">
        <v>123</v>
      </c>
      <c r="AB145" s="40">
        <v>117</v>
      </c>
      <c r="AC145" s="40">
        <v>120</v>
      </c>
      <c r="AD145" s="40">
        <v>126</v>
      </c>
      <c r="AE145" s="40">
        <v>126</v>
      </c>
      <c r="AF145" s="40">
        <v>131</v>
      </c>
      <c r="AG145" s="40">
        <v>134</v>
      </c>
      <c r="AH145" s="40">
        <v>138</v>
      </c>
      <c r="AI145" s="40">
        <v>139</v>
      </c>
      <c r="AJ145" s="40">
        <v>135</v>
      </c>
      <c r="AK145" s="40">
        <v>135</v>
      </c>
      <c r="AL145" s="40">
        <v>137</v>
      </c>
      <c r="AM145" s="40">
        <v>141</v>
      </c>
      <c r="AN145" s="40">
        <v>147</v>
      </c>
      <c r="AO145" s="40">
        <v>151</v>
      </c>
      <c r="AP145" s="40">
        <v>145</v>
      </c>
      <c r="AQ145" s="40">
        <v>151</v>
      </c>
      <c r="AR145" s="40">
        <v>149</v>
      </c>
      <c r="AS145" s="40">
        <v>151</v>
      </c>
      <c r="AT145" s="40">
        <v>150</v>
      </c>
      <c r="AU145" s="40">
        <v>154</v>
      </c>
      <c r="AV145" s="40">
        <v>150</v>
      </c>
      <c r="AW145" s="40">
        <v>154</v>
      </c>
      <c r="AX145" s="40">
        <v>153</v>
      </c>
      <c r="AY145" s="40">
        <v>156</v>
      </c>
      <c r="AZ145" s="40">
        <v>159</v>
      </c>
      <c r="BA145" s="40">
        <v>160</v>
      </c>
      <c r="BB145" s="40">
        <v>160</v>
      </c>
      <c r="BC145" s="40">
        <v>166</v>
      </c>
      <c r="BD145" s="40">
        <v>173</v>
      </c>
      <c r="BE145" s="40">
        <v>68</v>
      </c>
      <c r="BF145" s="40">
        <v>64</v>
      </c>
      <c r="BG145" s="40">
        <v>63</v>
      </c>
      <c r="BH145" s="40">
        <v>64</v>
      </c>
      <c r="BI145" s="40">
        <v>68</v>
      </c>
      <c r="BJ145" s="40">
        <v>69</v>
      </c>
      <c r="BK145" s="40">
        <v>90</v>
      </c>
      <c r="BL145" s="40">
        <v>85</v>
      </c>
      <c r="BM145" s="40">
        <v>84</v>
      </c>
      <c r="BN145" s="40">
        <v>164</v>
      </c>
      <c r="BO145" s="40">
        <v>151</v>
      </c>
      <c r="BP145" s="40">
        <v>152</v>
      </c>
      <c r="BQ145" s="40">
        <v>151</v>
      </c>
      <c r="BR145" s="40">
        <v>155</v>
      </c>
      <c r="BS145" s="40">
        <v>156</v>
      </c>
      <c r="BT145" s="40">
        <v>158</v>
      </c>
      <c r="BU145" s="40">
        <v>162</v>
      </c>
      <c r="BV145" s="46"/>
      <c r="BW145" s="41">
        <f>INDEX($J145:$BV145,0,MATCH(MAX($J$3:$BV$3),$J$3:$BV$3,0))-INDEX($J145:$BV145,0,MATCH(MAX($J$3:$BV$3),$J$3:$BV$3,0)-1)</f>
        <v>4</v>
      </c>
      <c r="BX145" s="42">
        <f>BW145/INDEX($J145:$BV145,0,MATCH(MAX($J$3:$BV$3),$J$3:$BV$3,0)-1)</f>
        <v>2.5316455696202531E-2</v>
      </c>
      <c r="BY145" s="41" t="e">
        <f>#REF!-#REF!</f>
        <v>#REF!</v>
      </c>
      <c r="BZ145" s="41">
        <f t="shared" si="59"/>
        <v>37</v>
      </c>
      <c r="CA145" s="43">
        <f t="shared" si="60"/>
        <v>0.29599999999999999</v>
      </c>
    </row>
    <row r="146" spans="1:79" ht="10.5" customHeight="1" thickBot="1" x14ac:dyDescent="0.25">
      <c r="C146" s="29" t="s">
        <v>208</v>
      </c>
      <c r="D146" s="29" t="s">
        <v>14</v>
      </c>
      <c r="E146" s="29" t="s">
        <v>50</v>
      </c>
      <c r="F146" s="29" t="s">
        <v>54</v>
      </c>
      <c r="G146" s="29" t="s">
        <v>45</v>
      </c>
      <c r="H146" s="39" t="s">
        <v>209</v>
      </c>
      <c r="I146" s="39"/>
      <c r="J146" s="51">
        <v>0</v>
      </c>
      <c r="K146" s="51">
        <v>0</v>
      </c>
      <c r="L146" s="51">
        <v>0</v>
      </c>
      <c r="M146" s="51">
        <v>0</v>
      </c>
      <c r="N146" s="51">
        <v>0</v>
      </c>
      <c r="O146" s="51">
        <v>0</v>
      </c>
      <c r="P146" s="51">
        <v>0</v>
      </c>
      <c r="Q146" s="51">
        <v>0</v>
      </c>
      <c r="R146" s="51">
        <v>0</v>
      </c>
      <c r="S146" s="51">
        <v>0</v>
      </c>
      <c r="T146" s="51">
        <v>0</v>
      </c>
      <c r="U146" s="51">
        <v>0</v>
      </c>
      <c r="V146" s="51">
        <v>0</v>
      </c>
      <c r="W146" s="51">
        <v>0</v>
      </c>
      <c r="X146" s="51">
        <v>0</v>
      </c>
      <c r="Y146" s="51">
        <v>0</v>
      </c>
      <c r="Z146" s="51">
        <v>0</v>
      </c>
      <c r="AA146" s="51">
        <v>0</v>
      </c>
      <c r="AB146" s="51">
        <v>0</v>
      </c>
      <c r="AC146" s="51">
        <v>0</v>
      </c>
      <c r="AD146" s="51">
        <v>0</v>
      </c>
      <c r="AE146" s="51">
        <v>0</v>
      </c>
      <c r="AF146" s="51">
        <v>0</v>
      </c>
      <c r="AG146" s="51">
        <v>0</v>
      </c>
      <c r="AH146" s="51">
        <v>0</v>
      </c>
      <c r="AI146" s="51">
        <v>0</v>
      </c>
      <c r="AJ146" s="51">
        <v>0</v>
      </c>
      <c r="AK146" s="51">
        <v>0</v>
      </c>
      <c r="AL146" s="51">
        <v>0</v>
      </c>
      <c r="AM146" s="51">
        <v>0</v>
      </c>
      <c r="AN146" s="51">
        <v>0</v>
      </c>
      <c r="AO146" s="51">
        <v>0</v>
      </c>
      <c r="AP146" s="51">
        <v>0</v>
      </c>
      <c r="AQ146" s="51">
        <v>0</v>
      </c>
      <c r="AR146" s="51">
        <v>0</v>
      </c>
      <c r="AS146" s="51">
        <v>0</v>
      </c>
      <c r="AT146" s="51">
        <v>0</v>
      </c>
      <c r="AU146" s="51">
        <v>0</v>
      </c>
      <c r="AV146" s="51">
        <v>0</v>
      </c>
      <c r="AW146" s="51">
        <v>0</v>
      </c>
      <c r="AX146" s="51">
        <v>0</v>
      </c>
      <c r="AY146" s="51">
        <v>0</v>
      </c>
      <c r="AZ146" s="51">
        <v>0</v>
      </c>
      <c r="BA146" s="51">
        <v>0</v>
      </c>
      <c r="BB146" s="51">
        <v>0</v>
      </c>
      <c r="BC146" s="51">
        <v>0</v>
      </c>
      <c r="BD146" s="51">
        <v>0</v>
      </c>
      <c r="BE146" s="51">
        <v>0</v>
      </c>
      <c r="BF146" s="51">
        <v>0</v>
      </c>
      <c r="BG146" s="51">
        <v>0</v>
      </c>
      <c r="BH146" s="51">
        <v>0</v>
      </c>
      <c r="BI146" s="51">
        <v>0</v>
      </c>
      <c r="BJ146" s="51">
        <v>0</v>
      </c>
      <c r="BK146" s="51">
        <v>0</v>
      </c>
      <c r="BL146" s="51">
        <v>0</v>
      </c>
      <c r="BM146" s="51">
        <v>0</v>
      </c>
      <c r="BN146" s="51">
        <v>0</v>
      </c>
      <c r="BO146" s="51">
        <v>0</v>
      </c>
      <c r="BP146" s="51">
        <v>0</v>
      </c>
      <c r="BQ146" s="51">
        <v>0</v>
      </c>
      <c r="BR146" s="51">
        <v>0</v>
      </c>
      <c r="BS146" s="51">
        <v>0</v>
      </c>
      <c r="BT146" s="51">
        <v>0</v>
      </c>
      <c r="BU146" s="51">
        <v>0</v>
      </c>
      <c r="BV146" s="46"/>
      <c r="BW146" s="41"/>
      <c r="BX146" s="42"/>
      <c r="BY146" s="8" t="e">
        <f>#REF!-#REF!</f>
        <v>#REF!</v>
      </c>
      <c r="BZ146" s="52"/>
      <c r="CA146" s="53"/>
    </row>
    <row r="147" spans="1:79" s="35" customFormat="1" ht="10.5" customHeight="1" x14ac:dyDescent="0.2">
      <c r="A147" s="68" t="s">
        <v>210</v>
      </c>
      <c r="D147" s="56"/>
      <c r="E147" s="56"/>
      <c r="F147" s="56"/>
      <c r="G147" s="56"/>
      <c r="H147" s="57"/>
      <c r="I147" s="57"/>
      <c r="J147" s="58">
        <f t="shared" ref="J147:BO147" si="61">SUM(J130:J131,J133:J134,J137:J138,J140:J146,J127:J128,J124:J125)</f>
        <v>112118</v>
      </c>
      <c r="K147" s="58">
        <f t="shared" si="61"/>
        <v>112812</v>
      </c>
      <c r="L147" s="58">
        <f t="shared" si="61"/>
        <v>113635</v>
      </c>
      <c r="M147" s="58">
        <f t="shared" si="61"/>
        <v>114923</v>
      </c>
      <c r="N147" s="58">
        <f t="shared" si="61"/>
        <v>121187</v>
      </c>
      <c r="O147" s="58">
        <f t="shared" si="61"/>
        <v>121397</v>
      </c>
      <c r="P147" s="58">
        <f t="shared" si="61"/>
        <v>114856</v>
      </c>
      <c r="Q147" s="58">
        <f t="shared" si="61"/>
        <v>119702</v>
      </c>
      <c r="R147" s="58">
        <f t="shared" si="61"/>
        <v>118550</v>
      </c>
      <c r="S147" s="58">
        <f t="shared" si="61"/>
        <v>119739</v>
      </c>
      <c r="T147" s="58">
        <f t="shared" si="61"/>
        <v>117711</v>
      </c>
      <c r="U147" s="58">
        <f t="shared" si="61"/>
        <v>116926</v>
      </c>
      <c r="V147" s="58">
        <f t="shared" si="61"/>
        <v>116962</v>
      </c>
      <c r="W147" s="58">
        <f t="shared" si="61"/>
        <v>116424</v>
      </c>
      <c r="X147" s="58">
        <f t="shared" si="61"/>
        <v>117387</v>
      </c>
      <c r="Y147" s="58">
        <f t="shared" si="61"/>
        <v>120369</v>
      </c>
      <c r="Z147" s="58">
        <f t="shared" si="61"/>
        <v>123393</v>
      </c>
      <c r="AA147" s="58">
        <f t="shared" si="61"/>
        <v>123528</v>
      </c>
      <c r="AB147" s="58">
        <f t="shared" si="61"/>
        <v>117702</v>
      </c>
      <c r="AC147" s="58">
        <f t="shared" si="61"/>
        <v>120200</v>
      </c>
      <c r="AD147" s="58">
        <f t="shared" si="61"/>
        <v>119510</v>
      </c>
      <c r="AE147" s="58">
        <f t="shared" si="61"/>
        <v>116457</v>
      </c>
      <c r="AF147" s="58">
        <f t="shared" si="61"/>
        <v>115429</v>
      </c>
      <c r="AG147" s="58">
        <f t="shared" si="61"/>
        <v>115229</v>
      </c>
      <c r="AH147" s="58">
        <f t="shared" si="61"/>
        <v>115055</v>
      </c>
      <c r="AI147" s="58">
        <f t="shared" si="61"/>
        <v>113602</v>
      </c>
      <c r="AJ147" s="58">
        <f t="shared" si="61"/>
        <v>112384</v>
      </c>
      <c r="AK147" s="58">
        <f t="shared" si="61"/>
        <v>109865</v>
      </c>
      <c r="AL147" s="58">
        <f t="shared" si="61"/>
        <v>108562</v>
      </c>
      <c r="AM147" s="58">
        <f t="shared" si="61"/>
        <v>106765</v>
      </c>
      <c r="AN147" s="58">
        <f t="shared" si="61"/>
        <v>105331</v>
      </c>
      <c r="AO147" s="58">
        <f t="shared" si="61"/>
        <v>104538</v>
      </c>
      <c r="AP147" s="58">
        <f t="shared" si="61"/>
        <v>103761</v>
      </c>
      <c r="AQ147" s="58">
        <f t="shared" si="61"/>
        <v>102864</v>
      </c>
      <c r="AR147" s="58">
        <f t="shared" si="61"/>
        <v>102121</v>
      </c>
      <c r="AS147" s="58">
        <f t="shared" si="61"/>
        <v>100694</v>
      </c>
      <c r="AT147" s="58">
        <f t="shared" si="61"/>
        <v>100637</v>
      </c>
      <c r="AU147" s="58">
        <f t="shared" si="61"/>
        <v>99970</v>
      </c>
      <c r="AV147" s="58">
        <f t="shared" si="61"/>
        <v>98864</v>
      </c>
      <c r="AW147" s="58">
        <f t="shared" si="61"/>
        <v>97431</v>
      </c>
      <c r="AX147" s="58">
        <f t="shared" si="61"/>
        <v>96469</v>
      </c>
      <c r="AY147" s="58">
        <f t="shared" si="61"/>
        <v>95114</v>
      </c>
      <c r="AZ147" s="58">
        <f t="shared" si="61"/>
        <v>94326</v>
      </c>
      <c r="BA147" s="58">
        <f t="shared" si="61"/>
        <v>93591</v>
      </c>
      <c r="BB147" s="58">
        <f t="shared" si="61"/>
        <v>93043</v>
      </c>
      <c r="BC147" s="58">
        <f t="shared" si="61"/>
        <v>92701</v>
      </c>
      <c r="BD147" s="58">
        <f t="shared" si="61"/>
        <v>92251</v>
      </c>
      <c r="BE147" s="58">
        <f t="shared" si="61"/>
        <v>91900</v>
      </c>
      <c r="BF147" s="58">
        <f t="shared" si="61"/>
        <v>91539</v>
      </c>
      <c r="BG147" s="58">
        <f t="shared" si="61"/>
        <v>91398</v>
      </c>
      <c r="BH147" s="58">
        <f t="shared" si="61"/>
        <v>91174</v>
      </c>
      <c r="BI147" s="58">
        <f t="shared" si="61"/>
        <v>90490</v>
      </c>
      <c r="BJ147" s="58">
        <f t="shared" si="61"/>
        <v>90467</v>
      </c>
      <c r="BK147" s="58">
        <f t="shared" si="61"/>
        <v>89974</v>
      </c>
      <c r="BL147" s="58">
        <f t="shared" si="61"/>
        <v>89877</v>
      </c>
      <c r="BM147" s="58">
        <f t="shared" si="61"/>
        <v>89750</v>
      </c>
      <c r="BN147" s="58">
        <f t="shared" si="61"/>
        <v>90829</v>
      </c>
      <c r="BO147" s="58">
        <f t="shared" si="61"/>
        <v>92775</v>
      </c>
      <c r="BP147" s="58">
        <f t="shared" ref="BP147:BU147" si="62">SUM(BP130:BP131,BP133:BP134,BP137:BP138,BP140:BP146,BP127:BP128,BP124:BP125)</f>
        <v>96383</v>
      </c>
      <c r="BQ147" s="58">
        <f t="shared" si="62"/>
        <v>99633</v>
      </c>
      <c r="BR147" s="58">
        <f t="shared" si="62"/>
        <v>101917</v>
      </c>
      <c r="BS147" s="58">
        <f t="shared" si="62"/>
        <v>105959</v>
      </c>
      <c r="BT147" s="58">
        <f t="shared" si="62"/>
        <v>109720</v>
      </c>
      <c r="BU147" s="58">
        <f t="shared" si="62"/>
        <v>117092</v>
      </c>
      <c r="BV147" s="59"/>
      <c r="BW147" s="81">
        <f>INDEX($J147:$BV147,0,MATCH(MAX($J$3:$BV$3),$J$3:$BV$3,0))-INDEX($J147:$BV147,0,MATCH(MAX($J$3:$BV$3),$J$3:$BV$3,0)-1)</f>
        <v>7372</v>
      </c>
      <c r="BX147" s="82">
        <f>BW147/INDEX($J147:$BV147,0,MATCH(MAX($J$3:$BV$3),$J$3:$BV$3,0)-1)</f>
        <v>6.7189208895370028E-2</v>
      </c>
      <c r="BY147" s="35" t="e">
        <f>#REF!-#REF!</f>
        <v>#REF!</v>
      </c>
      <c r="BZ147" s="62">
        <f>INDEX($J147:$BV147,0,MATCH(MAX($J$3:$BV$3),$J$3:$BV$3,0))-J147</f>
        <v>4974</v>
      </c>
      <c r="CA147" s="65">
        <f t="shared" ref="CA147" si="63">IFERROR(BZ147/J147,"n/a")</f>
        <v>4.4363973670597051E-2</v>
      </c>
    </row>
    <row r="148" spans="1:79" ht="10.5" customHeight="1" x14ac:dyDescent="0.2">
      <c r="A148" s="34"/>
      <c r="H148" s="39"/>
      <c r="I148" s="39"/>
      <c r="J148" s="40"/>
      <c r="K148" s="40"/>
      <c r="L148" s="40"/>
      <c r="M148" s="40"/>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1"/>
      <c r="BX148" s="42"/>
      <c r="BZ148" s="60"/>
      <c r="CA148" s="42"/>
    </row>
    <row r="149" spans="1:79" ht="10.5" customHeight="1" x14ac:dyDescent="0.2">
      <c r="A149" s="34"/>
      <c r="H149" s="39"/>
      <c r="I149" s="39"/>
      <c r="J149" s="40"/>
      <c r="K149" s="40"/>
      <c r="L149" s="40"/>
      <c r="M149" s="40"/>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1"/>
      <c r="BX149" s="42"/>
      <c r="BZ149" s="60"/>
      <c r="CA149" s="42"/>
    </row>
    <row r="150" spans="1:79" ht="10.5" customHeight="1" x14ac:dyDescent="0.2">
      <c r="A150" s="68" t="s">
        <v>211</v>
      </c>
      <c r="H150" s="39"/>
      <c r="I150" s="39"/>
      <c r="J150" s="40"/>
      <c r="K150" s="40"/>
      <c r="L150" s="40"/>
      <c r="M150" s="40"/>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1"/>
      <c r="BX150" s="42"/>
      <c r="BZ150" s="60"/>
      <c r="CA150" s="42"/>
    </row>
    <row r="151" spans="1:79" ht="10.5" customHeight="1" x14ac:dyDescent="0.2">
      <c r="A151" s="34"/>
      <c r="C151" s="38" t="s">
        <v>8</v>
      </c>
      <c r="D151" s="29" t="s">
        <v>9</v>
      </c>
      <c r="E151" s="29" t="s">
        <v>6</v>
      </c>
      <c r="F151" s="29" t="s">
        <v>10</v>
      </c>
      <c r="G151" s="29" t="s">
        <v>45</v>
      </c>
      <c r="H151" s="39" t="s">
        <v>212</v>
      </c>
      <c r="I151" s="39"/>
      <c r="J151" s="40">
        <v>26485</v>
      </c>
      <c r="K151" s="40">
        <v>25793</v>
      </c>
      <c r="L151" s="40">
        <v>26304</v>
      </c>
      <c r="M151" s="40">
        <v>22317</v>
      </c>
      <c r="N151" s="40">
        <v>21741</v>
      </c>
      <c r="O151" s="40">
        <v>21880</v>
      </c>
      <c r="P151" s="40">
        <v>22489</v>
      </c>
      <c r="Q151" s="40">
        <v>22713</v>
      </c>
      <c r="R151" s="40">
        <v>23578</v>
      </c>
      <c r="S151" s="40">
        <v>24290</v>
      </c>
      <c r="T151" s="40">
        <v>25384</v>
      </c>
      <c r="U151" s="40">
        <v>26282</v>
      </c>
      <c r="V151" s="40">
        <v>27951</v>
      </c>
      <c r="W151" s="40">
        <v>29155</v>
      </c>
      <c r="X151" s="40">
        <v>30201</v>
      </c>
      <c r="Y151" s="40">
        <v>29554</v>
      </c>
      <c r="Z151" s="40">
        <v>29127</v>
      </c>
      <c r="AA151" s="40">
        <v>29495</v>
      </c>
      <c r="AB151" s="40">
        <v>30157</v>
      </c>
      <c r="AC151" s="40">
        <v>30298</v>
      </c>
      <c r="AD151" s="40">
        <v>30256</v>
      </c>
      <c r="AE151" s="40">
        <v>30824</v>
      </c>
      <c r="AF151" s="40">
        <v>30923</v>
      </c>
      <c r="AG151" s="40">
        <v>31084</v>
      </c>
      <c r="AH151" s="40">
        <v>31202</v>
      </c>
      <c r="AI151" s="40">
        <v>31474</v>
      </c>
      <c r="AJ151" s="40">
        <v>31476</v>
      </c>
      <c r="AK151" s="40">
        <v>31564</v>
      </c>
      <c r="AL151" s="40">
        <v>31581</v>
      </c>
      <c r="AM151" s="40">
        <v>31673</v>
      </c>
      <c r="AN151" s="40">
        <v>31756</v>
      </c>
      <c r="AO151" s="40">
        <v>31855</v>
      </c>
      <c r="AP151" s="40">
        <v>32182</v>
      </c>
      <c r="AQ151" s="40">
        <v>32812</v>
      </c>
      <c r="AR151" s="40">
        <v>33717</v>
      </c>
      <c r="AS151" s="40">
        <v>35005</v>
      </c>
      <c r="AT151" s="40">
        <v>36459</v>
      </c>
      <c r="AU151" s="40">
        <v>38861</v>
      </c>
      <c r="AV151" s="40">
        <v>41708</v>
      </c>
      <c r="AW151" s="40">
        <v>43279</v>
      </c>
      <c r="AX151" s="40">
        <v>44953</v>
      </c>
      <c r="AY151" s="40">
        <v>46407</v>
      </c>
      <c r="AZ151" s="40">
        <v>47966</v>
      </c>
      <c r="BA151" s="40">
        <v>48913</v>
      </c>
      <c r="BB151" s="40">
        <v>49816</v>
      </c>
      <c r="BC151" s="40">
        <v>50468</v>
      </c>
      <c r="BD151" s="40">
        <v>51029</v>
      </c>
      <c r="BE151" s="40">
        <v>51933</v>
      </c>
      <c r="BF151" s="40">
        <v>52752</v>
      </c>
      <c r="BG151" s="40">
        <v>54079</v>
      </c>
      <c r="BH151" s="40">
        <v>54931</v>
      </c>
      <c r="BI151" s="40">
        <v>55458</v>
      </c>
      <c r="BJ151" s="40">
        <v>55912</v>
      </c>
      <c r="BK151" s="40">
        <v>56240</v>
      </c>
      <c r="BL151" s="40">
        <v>56961</v>
      </c>
      <c r="BM151" s="40">
        <v>57333</v>
      </c>
      <c r="BN151" s="40">
        <v>58578</v>
      </c>
      <c r="BO151" s="40">
        <v>59039</v>
      </c>
      <c r="BP151" s="40">
        <v>59254</v>
      </c>
      <c r="BQ151" s="40">
        <v>59725</v>
      </c>
      <c r="BR151" s="40">
        <v>60326</v>
      </c>
      <c r="BS151" s="40">
        <v>61244</v>
      </c>
      <c r="BT151" s="40">
        <v>61496</v>
      </c>
      <c r="BU151" s="40">
        <v>61655</v>
      </c>
      <c r="BV151" s="46"/>
      <c r="BW151" s="41">
        <f>INDEX($J151:$BV151,0,MATCH(MAX($J$3:$BV$3),$J$3:$BV$3,0))-INDEX($J151:$BV151,0,MATCH(MAX($J$3:$BV$3),$J$3:$BV$3,0)-1)</f>
        <v>159</v>
      </c>
      <c r="BX151" s="42">
        <f>BW151/INDEX($J151:$BV151,0,MATCH(MAX($J$3:$BV$3),$J$3:$BV$3,0)-1)</f>
        <v>2.5855340184727463E-3</v>
      </c>
      <c r="BY151" s="8" t="e">
        <f>#REF!-#REF!</f>
        <v>#REF!</v>
      </c>
      <c r="BZ151" s="41">
        <f t="shared" ref="BZ151:BZ152" si="64">INDEX($J151:$BV151,0,MATCH(MAX($J$3:$BV$3),$J$3:$BV$3,0))-J151</f>
        <v>35170</v>
      </c>
      <c r="CA151" s="43">
        <f t="shared" ref="CA151:CA153" si="65">IFERROR(BZ151/J151,"n/a")</f>
        <v>1.3279214649801774</v>
      </c>
    </row>
    <row r="152" spans="1:79" ht="10.5" customHeight="1" thickBot="1" x14ac:dyDescent="0.25">
      <c r="A152" s="34"/>
      <c r="C152" s="38" t="s">
        <v>13</v>
      </c>
      <c r="D152" s="29" t="s">
        <v>14</v>
      </c>
      <c r="E152" s="29" t="s">
        <v>6</v>
      </c>
      <c r="F152" s="29" t="s">
        <v>15</v>
      </c>
      <c r="G152" s="29" t="s">
        <v>45</v>
      </c>
      <c r="H152" s="39" t="s">
        <v>213</v>
      </c>
      <c r="I152" s="39"/>
      <c r="J152" s="51">
        <v>127192</v>
      </c>
      <c r="K152" s="51">
        <v>126013</v>
      </c>
      <c r="L152" s="51">
        <v>128695</v>
      </c>
      <c r="M152" s="51">
        <v>129152</v>
      </c>
      <c r="N152" s="51">
        <v>113642</v>
      </c>
      <c r="O152" s="51">
        <v>115309</v>
      </c>
      <c r="P152" s="51">
        <v>118726</v>
      </c>
      <c r="Q152" s="51">
        <v>120806</v>
      </c>
      <c r="R152" s="51">
        <v>125461</v>
      </c>
      <c r="S152" s="51">
        <v>128183</v>
      </c>
      <c r="T152" s="51">
        <v>131018</v>
      </c>
      <c r="U152" s="51">
        <v>132863</v>
      </c>
      <c r="V152" s="51">
        <v>135945</v>
      </c>
      <c r="W152" s="51">
        <v>137018</v>
      </c>
      <c r="X152" s="51">
        <v>139161</v>
      </c>
      <c r="Y152" s="51">
        <v>133771</v>
      </c>
      <c r="Z152" s="51">
        <v>124991</v>
      </c>
      <c r="AA152" s="51">
        <v>126586</v>
      </c>
      <c r="AB152" s="51">
        <v>129919</v>
      </c>
      <c r="AC152" s="51">
        <v>132273</v>
      </c>
      <c r="AD152" s="51">
        <v>133746</v>
      </c>
      <c r="AE152" s="51">
        <v>140159</v>
      </c>
      <c r="AF152" s="51">
        <v>143817</v>
      </c>
      <c r="AG152" s="51">
        <v>146321</v>
      </c>
      <c r="AH152" s="51">
        <v>148667</v>
      </c>
      <c r="AI152" s="51">
        <v>152668</v>
      </c>
      <c r="AJ152" s="51">
        <v>154867</v>
      </c>
      <c r="AK152" s="51">
        <v>156454</v>
      </c>
      <c r="AL152" s="51">
        <v>157322</v>
      </c>
      <c r="AM152" s="51">
        <v>160183</v>
      </c>
      <c r="AN152" s="51">
        <v>162292</v>
      </c>
      <c r="AO152" s="51">
        <v>163951</v>
      </c>
      <c r="AP152" s="51">
        <v>166168</v>
      </c>
      <c r="AQ152" s="51">
        <v>168897</v>
      </c>
      <c r="AR152" s="51">
        <v>171524</v>
      </c>
      <c r="AS152" s="51">
        <v>174662</v>
      </c>
      <c r="AT152" s="51">
        <v>177682</v>
      </c>
      <c r="AU152" s="51">
        <v>182280</v>
      </c>
      <c r="AV152" s="51">
        <v>186586</v>
      </c>
      <c r="AW152" s="51">
        <v>189820</v>
      </c>
      <c r="AX152" s="51">
        <v>193661</v>
      </c>
      <c r="AY152" s="51">
        <v>196910</v>
      </c>
      <c r="AZ152" s="51">
        <v>200907</v>
      </c>
      <c r="BA152" s="51">
        <v>203585</v>
      </c>
      <c r="BB152" s="51">
        <v>207206</v>
      </c>
      <c r="BC152" s="51">
        <v>210197</v>
      </c>
      <c r="BD152" s="51">
        <v>213322</v>
      </c>
      <c r="BE152" s="51">
        <v>217163</v>
      </c>
      <c r="BF152" s="51">
        <v>220591</v>
      </c>
      <c r="BG152" s="51">
        <v>224920</v>
      </c>
      <c r="BH152" s="51">
        <v>228543</v>
      </c>
      <c r="BI152" s="51">
        <v>232072</v>
      </c>
      <c r="BJ152" s="51">
        <v>234750</v>
      </c>
      <c r="BK152" s="51">
        <v>237438</v>
      </c>
      <c r="BL152" s="51">
        <v>241330</v>
      </c>
      <c r="BM152" s="51">
        <v>244547</v>
      </c>
      <c r="BN152" s="51">
        <v>250822</v>
      </c>
      <c r="BO152" s="51">
        <v>254279</v>
      </c>
      <c r="BP152" s="51">
        <v>256294</v>
      </c>
      <c r="BQ152" s="51">
        <v>259641</v>
      </c>
      <c r="BR152" s="51">
        <v>261503</v>
      </c>
      <c r="BS152" s="51">
        <v>261862</v>
      </c>
      <c r="BT152" s="51">
        <v>258935</v>
      </c>
      <c r="BU152" s="51">
        <v>251504</v>
      </c>
      <c r="BV152" s="46"/>
      <c r="BW152" s="41">
        <f>INDEX($J152:$BV152,0,MATCH(MAX($J$3:$BV$3),$J$3:$BV$3,0))-INDEX($J152:$BV152,0,MATCH(MAX($J$3:$BV$3),$J$3:$BV$3,0)-1)</f>
        <v>-7431</v>
      </c>
      <c r="BX152" s="42">
        <f>BW152/INDEX($J152:$BV152,0,MATCH(MAX($J$3:$BV$3),$J$3:$BV$3,0)-1)</f>
        <v>-2.869832197269585E-2</v>
      </c>
      <c r="BY152" s="8" t="e">
        <f>#REF!-#REF!</f>
        <v>#REF!</v>
      </c>
      <c r="BZ152" s="52">
        <f t="shared" si="64"/>
        <v>124312</v>
      </c>
      <c r="CA152" s="54">
        <f t="shared" si="65"/>
        <v>0.97735706648216869</v>
      </c>
    </row>
    <row r="153" spans="1:79" s="35" customFormat="1" ht="10.5" customHeight="1" x14ac:dyDescent="0.2">
      <c r="A153" s="68" t="s">
        <v>214</v>
      </c>
      <c r="D153" s="56"/>
      <c r="E153" s="56"/>
      <c r="F153" s="56"/>
      <c r="G153" s="56"/>
      <c r="H153" s="57"/>
      <c r="I153" s="57"/>
      <c r="J153" s="58">
        <f t="shared" ref="J153:AC153" si="66">SUM(J151:J152)</f>
        <v>153677</v>
      </c>
      <c r="K153" s="58">
        <f t="shared" si="66"/>
        <v>151806</v>
      </c>
      <c r="L153" s="58">
        <f t="shared" si="66"/>
        <v>154999</v>
      </c>
      <c r="M153" s="58">
        <f t="shared" si="66"/>
        <v>151469</v>
      </c>
      <c r="N153" s="58">
        <f t="shared" si="66"/>
        <v>135383</v>
      </c>
      <c r="O153" s="58">
        <f t="shared" si="66"/>
        <v>137189</v>
      </c>
      <c r="P153" s="58">
        <f t="shared" si="66"/>
        <v>141215</v>
      </c>
      <c r="Q153" s="58">
        <f t="shared" si="66"/>
        <v>143519</v>
      </c>
      <c r="R153" s="58">
        <f t="shared" si="66"/>
        <v>149039</v>
      </c>
      <c r="S153" s="58">
        <f t="shared" si="66"/>
        <v>152473</v>
      </c>
      <c r="T153" s="58">
        <f t="shared" si="66"/>
        <v>156402</v>
      </c>
      <c r="U153" s="58">
        <f t="shared" si="66"/>
        <v>159145</v>
      </c>
      <c r="V153" s="58">
        <f t="shared" si="66"/>
        <v>163896</v>
      </c>
      <c r="W153" s="58">
        <f t="shared" si="66"/>
        <v>166173</v>
      </c>
      <c r="X153" s="58">
        <f t="shared" si="66"/>
        <v>169362</v>
      </c>
      <c r="Y153" s="58">
        <f t="shared" si="66"/>
        <v>163325</v>
      </c>
      <c r="Z153" s="58">
        <f t="shared" si="66"/>
        <v>154118</v>
      </c>
      <c r="AA153" s="58">
        <f t="shared" si="66"/>
        <v>156081</v>
      </c>
      <c r="AB153" s="58">
        <f t="shared" si="66"/>
        <v>160076</v>
      </c>
      <c r="AC153" s="58">
        <f t="shared" si="66"/>
        <v>162571</v>
      </c>
      <c r="AD153" s="58">
        <f t="shared" ref="AD153:BU153" si="67">SUM(AD151:AD152)</f>
        <v>164002</v>
      </c>
      <c r="AE153" s="58">
        <f t="shared" si="67"/>
        <v>170983</v>
      </c>
      <c r="AF153" s="58">
        <f t="shared" si="67"/>
        <v>174740</v>
      </c>
      <c r="AG153" s="58">
        <f t="shared" si="67"/>
        <v>177405</v>
      </c>
      <c r="AH153" s="58">
        <f t="shared" si="67"/>
        <v>179869</v>
      </c>
      <c r="AI153" s="58">
        <f t="shared" si="67"/>
        <v>184142</v>
      </c>
      <c r="AJ153" s="58">
        <f t="shared" si="67"/>
        <v>186343</v>
      </c>
      <c r="AK153" s="58">
        <f t="shared" si="67"/>
        <v>188018</v>
      </c>
      <c r="AL153" s="58">
        <f t="shared" si="67"/>
        <v>188903</v>
      </c>
      <c r="AM153" s="58">
        <f t="shared" si="67"/>
        <v>191856</v>
      </c>
      <c r="AN153" s="58">
        <f t="shared" si="67"/>
        <v>194048</v>
      </c>
      <c r="AO153" s="58">
        <f t="shared" si="67"/>
        <v>195806</v>
      </c>
      <c r="AP153" s="58">
        <f t="shared" si="67"/>
        <v>198350</v>
      </c>
      <c r="AQ153" s="58">
        <f t="shared" si="67"/>
        <v>201709</v>
      </c>
      <c r="AR153" s="58">
        <f t="shared" si="67"/>
        <v>205241</v>
      </c>
      <c r="AS153" s="58">
        <f t="shared" si="67"/>
        <v>209667</v>
      </c>
      <c r="AT153" s="58">
        <f t="shared" si="67"/>
        <v>214141</v>
      </c>
      <c r="AU153" s="58">
        <f t="shared" si="67"/>
        <v>221141</v>
      </c>
      <c r="AV153" s="58">
        <f t="shared" si="67"/>
        <v>228294</v>
      </c>
      <c r="AW153" s="58">
        <f t="shared" si="67"/>
        <v>233099</v>
      </c>
      <c r="AX153" s="58">
        <f t="shared" si="67"/>
        <v>238614</v>
      </c>
      <c r="AY153" s="58">
        <f t="shared" si="67"/>
        <v>243317</v>
      </c>
      <c r="AZ153" s="58">
        <f t="shared" si="67"/>
        <v>248873</v>
      </c>
      <c r="BA153" s="58">
        <f t="shared" si="67"/>
        <v>252498</v>
      </c>
      <c r="BB153" s="58">
        <f t="shared" si="67"/>
        <v>257022</v>
      </c>
      <c r="BC153" s="58">
        <f t="shared" si="67"/>
        <v>260665</v>
      </c>
      <c r="BD153" s="58">
        <f t="shared" si="67"/>
        <v>264351</v>
      </c>
      <c r="BE153" s="58">
        <f t="shared" si="67"/>
        <v>269096</v>
      </c>
      <c r="BF153" s="58">
        <f t="shared" si="67"/>
        <v>273343</v>
      </c>
      <c r="BG153" s="58">
        <f t="shared" si="67"/>
        <v>278999</v>
      </c>
      <c r="BH153" s="58">
        <f t="shared" si="67"/>
        <v>283474</v>
      </c>
      <c r="BI153" s="58">
        <f t="shared" si="67"/>
        <v>287530</v>
      </c>
      <c r="BJ153" s="58">
        <f t="shared" si="67"/>
        <v>290662</v>
      </c>
      <c r="BK153" s="58">
        <f t="shared" si="67"/>
        <v>293678</v>
      </c>
      <c r="BL153" s="58">
        <f t="shared" si="67"/>
        <v>298291</v>
      </c>
      <c r="BM153" s="58">
        <f t="shared" si="67"/>
        <v>301880</v>
      </c>
      <c r="BN153" s="58">
        <f t="shared" si="67"/>
        <v>309400</v>
      </c>
      <c r="BO153" s="58">
        <f t="shared" si="67"/>
        <v>313318</v>
      </c>
      <c r="BP153" s="58">
        <f t="shared" si="67"/>
        <v>315548</v>
      </c>
      <c r="BQ153" s="58">
        <f t="shared" si="67"/>
        <v>319366</v>
      </c>
      <c r="BR153" s="58">
        <f t="shared" si="67"/>
        <v>321829</v>
      </c>
      <c r="BS153" s="58">
        <f t="shared" si="67"/>
        <v>323106</v>
      </c>
      <c r="BT153" s="58">
        <f t="shared" si="67"/>
        <v>320431</v>
      </c>
      <c r="BU153" s="58">
        <f t="shared" si="67"/>
        <v>313159</v>
      </c>
      <c r="BV153" s="59"/>
      <c r="BW153" s="81">
        <f>INDEX($J153:$BV153,0,MATCH(MAX($J$3:$BV$3),$J$3:$BV$3,0))-INDEX($J153:$BV153,0,MATCH(MAX($J$3:$BV$3),$J$3:$BV$3,0)-1)</f>
        <v>-7272</v>
      </c>
      <c r="BX153" s="82">
        <f>BW153/INDEX($J153:$BV153,0,MATCH(MAX($J$3:$BV$3),$J$3:$BV$3,0)-1)</f>
        <v>-2.2694433434967277E-2</v>
      </c>
      <c r="BY153" s="35" t="e">
        <f>#REF!-#REF!</f>
        <v>#REF!</v>
      </c>
      <c r="BZ153" s="62">
        <f>INDEX($J153:$BV153,0,MATCH(MAX($J$3:$BV$3),$J$3:$BV$3,0))-J153</f>
        <v>159482</v>
      </c>
      <c r="CA153" s="65">
        <f t="shared" si="65"/>
        <v>1.0377740325487874</v>
      </c>
    </row>
    <row r="154" spans="1:79" ht="10.5" customHeight="1" x14ac:dyDescent="0.2">
      <c r="A154" s="28"/>
      <c r="B154" s="35"/>
      <c r="C154" s="35"/>
      <c r="D154" s="56"/>
      <c r="E154" s="56"/>
      <c r="F154" s="56"/>
      <c r="G154" s="56"/>
      <c r="H154" s="57"/>
      <c r="I154" s="57"/>
      <c r="J154" s="40"/>
      <c r="K154" s="40"/>
      <c r="L154" s="40"/>
      <c r="M154" s="40"/>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1"/>
      <c r="BX154" s="42"/>
      <c r="BZ154" s="41"/>
      <c r="CA154" s="42"/>
    </row>
    <row r="155" spans="1:79" ht="10.5" customHeight="1" x14ac:dyDescent="0.2">
      <c r="A155" s="34"/>
      <c r="H155" s="39"/>
      <c r="I155" s="39"/>
      <c r="J155" s="40"/>
      <c r="K155" s="40"/>
      <c r="L155" s="40"/>
      <c r="M155" s="40"/>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1"/>
      <c r="BX155" s="42"/>
      <c r="BZ155" s="41"/>
      <c r="CA155" s="42"/>
    </row>
    <row r="156" spans="1:79" ht="10.5" customHeight="1" x14ac:dyDescent="0.2">
      <c r="A156" s="28" t="s">
        <v>215</v>
      </c>
      <c r="H156" s="39"/>
      <c r="I156" s="39"/>
      <c r="J156" s="40"/>
      <c r="K156" s="40"/>
      <c r="L156" s="40"/>
      <c r="M156" s="40"/>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1"/>
      <c r="BX156" s="42"/>
      <c r="BZ156" s="41"/>
      <c r="CA156" s="42"/>
    </row>
    <row r="157" spans="1:79" ht="10.5" customHeight="1" thickBot="1" x14ac:dyDescent="0.25">
      <c r="A157" s="34"/>
      <c r="C157" s="38" t="s">
        <v>216</v>
      </c>
      <c r="D157" s="29" t="s">
        <v>14</v>
      </c>
      <c r="E157" s="29" t="s">
        <v>6</v>
      </c>
      <c r="F157" s="29" t="s">
        <v>15</v>
      </c>
      <c r="G157" s="29" t="s">
        <v>45</v>
      </c>
      <c r="H157" s="39" t="s">
        <v>217</v>
      </c>
      <c r="I157" s="39"/>
      <c r="J157" s="51">
        <v>0</v>
      </c>
      <c r="K157" s="51">
        <v>0</v>
      </c>
      <c r="L157" s="51">
        <v>0</v>
      </c>
      <c r="M157" s="51">
        <v>0</v>
      </c>
      <c r="N157" s="51">
        <v>0</v>
      </c>
      <c r="O157" s="51">
        <v>0</v>
      </c>
      <c r="P157" s="51">
        <v>0</v>
      </c>
      <c r="Q157" s="51">
        <v>0</v>
      </c>
      <c r="R157" s="51">
        <v>0</v>
      </c>
      <c r="S157" s="51">
        <v>0</v>
      </c>
      <c r="T157" s="51">
        <v>0</v>
      </c>
      <c r="U157" s="51">
        <v>0</v>
      </c>
      <c r="V157" s="51">
        <v>0</v>
      </c>
      <c r="W157" s="51">
        <v>0</v>
      </c>
      <c r="X157" s="51">
        <v>0</v>
      </c>
      <c r="Y157" s="51">
        <v>0</v>
      </c>
      <c r="Z157" s="51">
        <v>0</v>
      </c>
      <c r="AA157" s="51">
        <v>0</v>
      </c>
      <c r="AB157" s="51">
        <v>0</v>
      </c>
      <c r="AC157" s="51">
        <v>0</v>
      </c>
      <c r="AD157" s="51">
        <v>0</v>
      </c>
      <c r="AE157" s="51">
        <v>0</v>
      </c>
      <c r="AF157" s="51">
        <v>0</v>
      </c>
      <c r="AG157" s="51">
        <v>0</v>
      </c>
      <c r="AH157" s="51">
        <v>0</v>
      </c>
      <c r="AI157" s="51">
        <v>0</v>
      </c>
      <c r="AJ157" s="51">
        <v>0</v>
      </c>
      <c r="AK157" s="51">
        <v>0</v>
      </c>
      <c r="AL157" s="51">
        <v>0</v>
      </c>
      <c r="AM157" s="51">
        <v>0</v>
      </c>
      <c r="AN157" s="51">
        <v>0</v>
      </c>
      <c r="AO157" s="51">
        <v>0</v>
      </c>
      <c r="AP157" s="51">
        <v>0</v>
      </c>
      <c r="AQ157" s="51">
        <v>0</v>
      </c>
      <c r="AR157" s="51">
        <v>0</v>
      </c>
      <c r="AS157" s="51">
        <v>0</v>
      </c>
      <c r="AT157" s="51">
        <v>0</v>
      </c>
      <c r="AU157" s="51">
        <v>0</v>
      </c>
      <c r="AV157" s="51">
        <v>0</v>
      </c>
      <c r="AW157" s="51">
        <v>0</v>
      </c>
      <c r="AX157" s="51">
        <v>0</v>
      </c>
      <c r="AY157" s="51">
        <v>0</v>
      </c>
      <c r="AZ157" s="51">
        <v>0</v>
      </c>
      <c r="BA157" s="51">
        <v>0</v>
      </c>
      <c r="BB157" s="51">
        <v>0</v>
      </c>
      <c r="BC157" s="51">
        <v>0</v>
      </c>
      <c r="BD157" s="51">
        <v>0</v>
      </c>
      <c r="BE157" s="51">
        <v>0</v>
      </c>
      <c r="BF157" s="51">
        <v>0</v>
      </c>
      <c r="BG157" s="51">
        <v>0</v>
      </c>
      <c r="BH157" s="51">
        <v>0</v>
      </c>
      <c r="BI157" s="51">
        <v>0</v>
      </c>
      <c r="BJ157" s="51">
        <v>0</v>
      </c>
      <c r="BK157" s="51">
        <v>0</v>
      </c>
      <c r="BL157" s="51">
        <v>0</v>
      </c>
      <c r="BM157" s="51">
        <v>0</v>
      </c>
      <c r="BN157" s="51">
        <v>0</v>
      </c>
      <c r="BO157" s="51">
        <v>0</v>
      </c>
      <c r="BP157" s="51">
        <v>0</v>
      </c>
      <c r="BQ157" s="51">
        <v>0</v>
      </c>
      <c r="BR157" s="51">
        <v>0</v>
      </c>
      <c r="BS157" s="51">
        <v>0</v>
      </c>
      <c r="BT157" s="51">
        <v>0</v>
      </c>
      <c r="BU157" s="51">
        <v>0</v>
      </c>
      <c r="BV157" s="46"/>
      <c r="BW157" s="41"/>
      <c r="BX157" s="42"/>
      <c r="BY157" s="8" t="e">
        <f>#REF!-#REF!</f>
        <v>#REF!</v>
      </c>
      <c r="BZ157" s="52">
        <f t="shared" ref="BZ157" si="68">INDEX($J157:$BV157,0,MATCH(MAX($J$3:$BV$3),$J$3:$BV$3,0))-J157</f>
        <v>0</v>
      </c>
      <c r="CA157" s="86" t="str">
        <f>IFERROR(BZ157/#REF!, "n/a")</f>
        <v>n/a</v>
      </c>
    </row>
    <row r="158" spans="1:79" s="35" customFormat="1" ht="10.5" customHeight="1" x14ac:dyDescent="0.2">
      <c r="A158" s="68" t="s">
        <v>218</v>
      </c>
      <c r="D158" s="56"/>
      <c r="E158" s="56"/>
      <c r="F158" s="56"/>
      <c r="G158" s="56"/>
      <c r="H158" s="57"/>
      <c r="I158" s="57"/>
      <c r="J158" s="58">
        <f t="shared" ref="J158:AC158" si="69">SUM(J157)</f>
        <v>0</v>
      </c>
      <c r="K158" s="58">
        <f t="shared" si="69"/>
        <v>0</v>
      </c>
      <c r="L158" s="58">
        <f t="shared" si="69"/>
        <v>0</v>
      </c>
      <c r="M158" s="58">
        <f t="shared" si="69"/>
        <v>0</v>
      </c>
      <c r="N158" s="58">
        <f t="shared" si="69"/>
        <v>0</v>
      </c>
      <c r="O158" s="58">
        <f t="shared" si="69"/>
        <v>0</v>
      </c>
      <c r="P158" s="58">
        <f t="shared" si="69"/>
        <v>0</v>
      </c>
      <c r="Q158" s="58">
        <f t="shared" si="69"/>
        <v>0</v>
      </c>
      <c r="R158" s="58">
        <f t="shared" si="69"/>
        <v>0</v>
      </c>
      <c r="S158" s="58">
        <f t="shared" si="69"/>
        <v>0</v>
      </c>
      <c r="T158" s="58">
        <f t="shared" si="69"/>
        <v>0</v>
      </c>
      <c r="U158" s="58">
        <f t="shared" si="69"/>
        <v>0</v>
      </c>
      <c r="V158" s="58">
        <f t="shared" si="69"/>
        <v>0</v>
      </c>
      <c r="W158" s="58">
        <f t="shared" si="69"/>
        <v>0</v>
      </c>
      <c r="X158" s="58">
        <f t="shared" si="69"/>
        <v>0</v>
      </c>
      <c r="Y158" s="58">
        <f t="shared" si="69"/>
        <v>0</v>
      </c>
      <c r="Z158" s="58">
        <f t="shared" si="69"/>
        <v>0</v>
      </c>
      <c r="AA158" s="58">
        <f t="shared" si="69"/>
        <v>0</v>
      </c>
      <c r="AB158" s="58">
        <f t="shared" si="69"/>
        <v>0</v>
      </c>
      <c r="AC158" s="58">
        <f t="shared" si="69"/>
        <v>0</v>
      </c>
      <c r="AD158" s="58">
        <f t="shared" ref="AD158:BU158" si="70">SUM(AD157)</f>
        <v>0</v>
      </c>
      <c r="AE158" s="58">
        <f t="shared" si="70"/>
        <v>0</v>
      </c>
      <c r="AF158" s="58">
        <f t="shared" si="70"/>
        <v>0</v>
      </c>
      <c r="AG158" s="58">
        <f t="shared" si="70"/>
        <v>0</v>
      </c>
      <c r="AH158" s="58">
        <f t="shared" si="70"/>
        <v>0</v>
      </c>
      <c r="AI158" s="58">
        <f t="shared" si="70"/>
        <v>0</v>
      </c>
      <c r="AJ158" s="58">
        <f t="shared" si="70"/>
        <v>0</v>
      </c>
      <c r="AK158" s="58">
        <f t="shared" si="70"/>
        <v>0</v>
      </c>
      <c r="AL158" s="58">
        <f t="shared" si="70"/>
        <v>0</v>
      </c>
      <c r="AM158" s="58">
        <f t="shared" si="70"/>
        <v>0</v>
      </c>
      <c r="AN158" s="58">
        <f t="shared" si="70"/>
        <v>0</v>
      </c>
      <c r="AO158" s="58">
        <f t="shared" si="70"/>
        <v>0</v>
      </c>
      <c r="AP158" s="58">
        <f t="shared" si="70"/>
        <v>0</v>
      </c>
      <c r="AQ158" s="58">
        <f t="shared" si="70"/>
        <v>0</v>
      </c>
      <c r="AR158" s="58">
        <f t="shared" si="70"/>
        <v>0</v>
      </c>
      <c r="AS158" s="58">
        <f t="shared" si="70"/>
        <v>0</v>
      </c>
      <c r="AT158" s="58">
        <f t="shared" si="70"/>
        <v>0</v>
      </c>
      <c r="AU158" s="58">
        <f t="shared" si="70"/>
        <v>0</v>
      </c>
      <c r="AV158" s="58">
        <f t="shared" si="70"/>
        <v>0</v>
      </c>
      <c r="AW158" s="58">
        <f t="shared" si="70"/>
        <v>0</v>
      </c>
      <c r="AX158" s="58">
        <f t="shared" si="70"/>
        <v>0</v>
      </c>
      <c r="AY158" s="58">
        <f t="shared" si="70"/>
        <v>0</v>
      </c>
      <c r="AZ158" s="58">
        <f t="shared" si="70"/>
        <v>0</v>
      </c>
      <c r="BA158" s="58">
        <f t="shared" si="70"/>
        <v>0</v>
      </c>
      <c r="BB158" s="58">
        <f t="shared" si="70"/>
        <v>0</v>
      </c>
      <c r="BC158" s="58">
        <f t="shared" si="70"/>
        <v>0</v>
      </c>
      <c r="BD158" s="58">
        <f t="shared" si="70"/>
        <v>0</v>
      </c>
      <c r="BE158" s="58">
        <f t="shared" si="70"/>
        <v>0</v>
      </c>
      <c r="BF158" s="58">
        <f t="shared" si="70"/>
        <v>0</v>
      </c>
      <c r="BG158" s="58">
        <f t="shared" si="70"/>
        <v>0</v>
      </c>
      <c r="BH158" s="58">
        <f t="shared" si="70"/>
        <v>0</v>
      </c>
      <c r="BI158" s="58">
        <f t="shared" si="70"/>
        <v>0</v>
      </c>
      <c r="BJ158" s="58">
        <f t="shared" si="70"/>
        <v>0</v>
      </c>
      <c r="BK158" s="58">
        <f t="shared" si="70"/>
        <v>0</v>
      </c>
      <c r="BL158" s="58">
        <f t="shared" si="70"/>
        <v>0</v>
      </c>
      <c r="BM158" s="58">
        <f t="shared" si="70"/>
        <v>0</v>
      </c>
      <c r="BN158" s="58">
        <f t="shared" si="70"/>
        <v>0</v>
      </c>
      <c r="BO158" s="58">
        <f t="shared" si="70"/>
        <v>0</v>
      </c>
      <c r="BP158" s="58">
        <f t="shared" si="70"/>
        <v>0</v>
      </c>
      <c r="BQ158" s="58">
        <f t="shared" si="70"/>
        <v>0</v>
      </c>
      <c r="BR158" s="58">
        <f t="shared" si="70"/>
        <v>0</v>
      </c>
      <c r="BS158" s="58">
        <f t="shared" si="70"/>
        <v>0</v>
      </c>
      <c r="BT158" s="58">
        <f t="shared" si="70"/>
        <v>0</v>
      </c>
      <c r="BU158" s="58">
        <f t="shared" si="70"/>
        <v>0</v>
      </c>
      <c r="BV158" s="59"/>
      <c r="BW158" s="81"/>
      <c r="BX158" s="82"/>
      <c r="BY158" s="35" t="e">
        <f>#REF!-#REF!</f>
        <v>#REF!</v>
      </c>
      <c r="BZ158" s="62">
        <f>INDEX($J158:$BV158,0,MATCH(MAX($J$3:$BV$3),$J$3:$BV$3,0))-J158</f>
        <v>0</v>
      </c>
      <c r="CA158" s="65" t="str">
        <f t="shared" ref="CA158" si="71">IFERROR(BZ158/J158,"n/a")</f>
        <v>n/a</v>
      </c>
    </row>
    <row r="159" spans="1:79" ht="10.5" customHeight="1" x14ac:dyDescent="0.2">
      <c r="A159" s="28"/>
      <c r="B159" s="35"/>
      <c r="C159" s="35"/>
      <c r="D159" s="56"/>
      <c r="E159" s="56"/>
      <c r="F159" s="56"/>
      <c r="G159" s="56"/>
      <c r="H159" s="57"/>
      <c r="I159" s="57"/>
      <c r="J159" s="40"/>
      <c r="K159" s="40"/>
      <c r="L159" s="40"/>
      <c r="M159" s="40"/>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1"/>
      <c r="BX159" s="42"/>
      <c r="BZ159" s="60"/>
      <c r="CA159" s="42"/>
    </row>
    <row r="160" spans="1:79" ht="10.5" customHeight="1" x14ac:dyDescent="0.2">
      <c r="A160" s="34"/>
      <c r="H160" s="39"/>
      <c r="I160" s="39"/>
      <c r="J160" s="40"/>
      <c r="K160" s="40"/>
      <c r="L160" s="40"/>
      <c r="M160" s="40"/>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1"/>
      <c r="BX160" s="42"/>
      <c r="BZ160" s="60"/>
      <c r="CA160" s="42"/>
    </row>
    <row r="161" spans="1:79" ht="10.5" customHeight="1" x14ac:dyDescent="0.2">
      <c r="A161" s="28" t="s">
        <v>219</v>
      </c>
      <c r="H161" s="39"/>
      <c r="I161" s="39"/>
      <c r="J161" s="40"/>
      <c r="K161" s="40"/>
      <c r="L161" s="40"/>
      <c r="M161" s="40"/>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1"/>
      <c r="BX161" s="42"/>
      <c r="BZ161" s="60"/>
      <c r="CA161" s="42"/>
    </row>
    <row r="162" spans="1:79" ht="10.5" customHeight="1" x14ac:dyDescent="0.2">
      <c r="A162" s="34"/>
      <c r="C162" s="38" t="s">
        <v>220</v>
      </c>
      <c r="D162" s="29" t="s">
        <v>14</v>
      </c>
      <c r="E162" s="29" t="s">
        <v>77</v>
      </c>
      <c r="F162" s="29" t="s">
        <v>77</v>
      </c>
      <c r="G162" s="29" t="s">
        <v>45</v>
      </c>
      <c r="H162" s="39" t="s">
        <v>221</v>
      </c>
      <c r="I162" s="39"/>
      <c r="J162" s="40">
        <v>19771</v>
      </c>
      <c r="K162" s="40">
        <v>19759</v>
      </c>
      <c r="L162" s="40">
        <v>19781</v>
      </c>
      <c r="M162" s="40">
        <v>19901</v>
      </c>
      <c r="N162" s="40">
        <v>19914</v>
      </c>
      <c r="O162" s="40">
        <v>19778</v>
      </c>
      <c r="P162" s="40">
        <v>19820</v>
      </c>
      <c r="Q162" s="40">
        <v>19733</v>
      </c>
      <c r="R162" s="40">
        <v>20045</v>
      </c>
      <c r="S162" s="40">
        <v>20026</v>
      </c>
      <c r="T162" s="40">
        <v>19876</v>
      </c>
      <c r="U162" s="40">
        <v>19704</v>
      </c>
      <c r="V162" s="40">
        <v>19635</v>
      </c>
      <c r="W162" s="40">
        <v>19479</v>
      </c>
      <c r="X162" s="40">
        <v>19335</v>
      </c>
      <c r="Y162" s="40">
        <v>19324</v>
      </c>
      <c r="Z162" s="40">
        <v>19206</v>
      </c>
      <c r="AA162" s="40">
        <v>19228</v>
      </c>
      <c r="AB162" s="40">
        <v>24686</v>
      </c>
      <c r="AC162" s="40">
        <v>26516</v>
      </c>
      <c r="AD162" s="40">
        <v>22397</v>
      </c>
      <c r="AE162" s="40">
        <v>28040</v>
      </c>
      <c r="AF162" s="40">
        <v>28421</v>
      </c>
      <c r="AG162" s="40">
        <v>28586</v>
      </c>
      <c r="AH162" s="40">
        <v>28825</v>
      </c>
      <c r="AI162" s="40">
        <v>28991</v>
      </c>
      <c r="AJ162" s="40">
        <v>29206</v>
      </c>
      <c r="AK162" s="40">
        <v>29436</v>
      </c>
      <c r="AL162" s="40">
        <v>29603</v>
      </c>
      <c r="AM162" s="40">
        <v>29754</v>
      </c>
      <c r="AN162" s="40">
        <v>29916</v>
      </c>
      <c r="AO162" s="40">
        <v>30326</v>
      </c>
      <c r="AP162" s="40">
        <v>30235</v>
      </c>
      <c r="AQ162" s="40">
        <v>30943</v>
      </c>
      <c r="AR162" s="40">
        <v>31075</v>
      </c>
      <c r="AS162" s="40">
        <v>31212</v>
      </c>
      <c r="AT162" s="40">
        <v>31424</v>
      </c>
      <c r="AU162" s="40">
        <v>31665</v>
      </c>
      <c r="AV162" s="40">
        <v>31837</v>
      </c>
      <c r="AW162" s="40">
        <v>32073</v>
      </c>
      <c r="AX162" s="40">
        <v>32198</v>
      </c>
      <c r="AY162" s="40">
        <v>32446</v>
      </c>
      <c r="AZ162" s="40">
        <v>32728</v>
      </c>
      <c r="BA162" s="40">
        <v>32217</v>
      </c>
      <c r="BB162" s="40">
        <v>28499</v>
      </c>
      <c r="BC162" s="40">
        <v>28671</v>
      </c>
      <c r="BD162" s="40">
        <v>28703</v>
      </c>
      <c r="BE162" s="40">
        <v>34361</v>
      </c>
      <c r="BF162" s="40">
        <v>34516</v>
      </c>
      <c r="BG162" s="40">
        <v>34489</v>
      </c>
      <c r="BH162" s="40">
        <v>34524</v>
      </c>
      <c r="BI162" s="40">
        <v>34530</v>
      </c>
      <c r="BJ162" s="40">
        <v>34459</v>
      </c>
      <c r="BK162" s="40">
        <v>34463</v>
      </c>
      <c r="BL162" s="40">
        <v>34439</v>
      </c>
      <c r="BM162" s="40">
        <v>34357</v>
      </c>
      <c r="BN162" s="40">
        <v>32498</v>
      </c>
      <c r="BO162" s="40">
        <v>34008</v>
      </c>
      <c r="BP162" s="40">
        <v>35122</v>
      </c>
      <c r="BQ162" s="40">
        <v>35609</v>
      </c>
      <c r="BR162" s="40">
        <v>36536</v>
      </c>
      <c r="BS162" s="40">
        <v>37608</v>
      </c>
      <c r="BT162" s="40">
        <v>38285</v>
      </c>
      <c r="BU162" s="40">
        <v>39380</v>
      </c>
      <c r="BV162" s="46"/>
      <c r="BW162" s="41">
        <f>INDEX($J162:$BV162,0,MATCH(MAX($J$3:$BV$3),$J$3:$BV$3,0))-INDEX($J162:$BV162,0,MATCH(MAX($J$3:$BV$3),$J$3:$BV$3,0)-1)</f>
        <v>1095</v>
      </c>
      <c r="BX162" s="42">
        <f>BW162/INDEX($J162:$BV162,0,MATCH(MAX($J$3:$BV$3),$J$3:$BV$3,0)-1)</f>
        <v>2.8601279874624526E-2</v>
      </c>
      <c r="BY162" s="8" t="e">
        <f>#REF!-#REF!</f>
        <v>#REF!</v>
      </c>
      <c r="BZ162" s="41">
        <f t="shared" ref="BZ162:BZ163" si="72">INDEX($J162:$BV162,0,MATCH(MAX($J$3:$BV$3),$J$3:$BV$3,0))-J162</f>
        <v>19609</v>
      </c>
      <c r="CA162" s="43">
        <f t="shared" ref="CA162:CA164" si="73">IFERROR(BZ162/J162,"n/a")</f>
        <v>0.99180618076981442</v>
      </c>
    </row>
    <row r="163" spans="1:79" ht="10.5" customHeight="1" thickBot="1" x14ac:dyDescent="0.25">
      <c r="A163" s="34"/>
      <c r="C163" s="38" t="s">
        <v>222</v>
      </c>
      <c r="D163" s="29" t="s">
        <v>14</v>
      </c>
      <c r="E163" s="29" t="s">
        <v>50</v>
      </c>
      <c r="F163" s="29" t="s">
        <v>54</v>
      </c>
      <c r="G163" s="29" t="s">
        <v>45</v>
      </c>
      <c r="H163" s="39" t="s">
        <v>223</v>
      </c>
      <c r="I163" s="39"/>
      <c r="J163" s="51">
        <v>897</v>
      </c>
      <c r="K163" s="51">
        <v>930</v>
      </c>
      <c r="L163" s="51">
        <v>956</v>
      </c>
      <c r="M163" s="51">
        <v>975</v>
      </c>
      <c r="N163" s="51">
        <v>992</v>
      </c>
      <c r="O163" s="51">
        <v>1006</v>
      </c>
      <c r="P163" s="51">
        <v>1018</v>
      </c>
      <c r="Q163" s="51">
        <v>1027</v>
      </c>
      <c r="R163" s="51">
        <v>1077</v>
      </c>
      <c r="S163" s="51">
        <v>1106</v>
      </c>
      <c r="T163" s="51">
        <v>998</v>
      </c>
      <c r="U163" s="51">
        <v>1021</v>
      </c>
      <c r="V163" s="51">
        <v>882</v>
      </c>
      <c r="W163" s="51">
        <v>908</v>
      </c>
      <c r="X163" s="51">
        <v>916</v>
      </c>
      <c r="Y163" s="51">
        <v>949</v>
      </c>
      <c r="Z163" s="51">
        <v>964</v>
      </c>
      <c r="AA163" s="51">
        <v>968</v>
      </c>
      <c r="AB163" s="51">
        <v>1064</v>
      </c>
      <c r="AC163" s="51">
        <v>1198</v>
      </c>
      <c r="AD163" s="51">
        <v>778</v>
      </c>
      <c r="AE163" s="51">
        <v>1582</v>
      </c>
      <c r="AF163" s="51">
        <v>1596</v>
      </c>
      <c r="AG163" s="51">
        <v>1573</v>
      </c>
      <c r="AH163" s="51">
        <v>1442</v>
      </c>
      <c r="AI163" s="51">
        <v>1464</v>
      </c>
      <c r="AJ163" s="51">
        <v>1483</v>
      </c>
      <c r="AK163" s="51">
        <v>1493</v>
      </c>
      <c r="AL163" s="51">
        <v>1511</v>
      </c>
      <c r="AM163" s="51">
        <v>1519</v>
      </c>
      <c r="AN163" s="51">
        <v>1537</v>
      </c>
      <c r="AO163" s="51">
        <v>1483</v>
      </c>
      <c r="AP163" s="51">
        <v>1486</v>
      </c>
      <c r="AQ163" s="51">
        <v>1553</v>
      </c>
      <c r="AR163" s="51">
        <v>1580</v>
      </c>
      <c r="AS163" s="51">
        <v>1580</v>
      </c>
      <c r="AT163" s="51">
        <v>1597</v>
      </c>
      <c r="AU163" s="51">
        <v>1627</v>
      </c>
      <c r="AV163" s="51">
        <v>1656</v>
      </c>
      <c r="AW163" s="51">
        <v>1676</v>
      </c>
      <c r="AX163" s="51">
        <v>1711</v>
      </c>
      <c r="AY163" s="51">
        <v>1738</v>
      </c>
      <c r="AZ163" s="51">
        <v>1795</v>
      </c>
      <c r="BA163" s="51">
        <v>1811</v>
      </c>
      <c r="BB163" s="51">
        <v>1729</v>
      </c>
      <c r="BC163" s="51">
        <v>1715</v>
      </c>
      <c r="BD163" s="51">
        <v>1695</v>
      </c>
      <c r="BE163" s="51">
        <v>1609</v>
      </c>
      <c r="BF163" s="51">
        <v>1599</v>
      </c>
      <c r="BG163" s="51">
        <v>1571</v>
      </c>
      <c r="BH163" s="51">
        <v>1564</v>
      </c>
      <c r="BI163" s="51">
        <v>1560</v>
      </c>
      <c r="BJ163" s="51">
        <v>1536</v>
      </c>
      <c r="BK163" s="51">
        <v>1520</v>
      </c>
      <c r="BL163" s="51">
        <v>1483</v>
      </c>
      <c r="BM163" s="51">
        <v>1459</v>
      </c>
      <c r="BN163" s="51">
        <v>1375</v>
      </c>
      <c r="BO163" s="51">
        <v>1290</v>
      </c>
      <c r="BP163" s="51">
        <v>1444</v>
      </c>
      <c r="BQ163" s="51">
        <v>1554</v>
      </c>
      <c r="BR163" s="51">
        <v>1612</v>
      </c>
      <c r="BS163" s="51">
        <v>1677</v>
      </c>
      <c r="BT163" s="51">
        <v>1736</v>
      </c>
      <c r="BU163" s="51">
        <v>1750</v>
      </c>
      <c r="BV163" s="46"/>
      <c r="BW163" s="41">
        <f>INDEX($J163:$BV163,0,MATCH(MAX($J$3:$BV$3),$J$3:$BV$3,0))-INDEX($J163:$BV163,0,MATCH(MAX($J$3:$BV$3),$J$3:$BV$3,0)-1)</f>
        <v>14</v>
      </c>
      <c r="BX163" s="42">
        <f>BW163/INDEX($J163:$BV163,0,MATCH(MAX($J$3:$BV$3),$J$3:$BV$3,0)-1)</f>
        <v>8.0645161290322578E-3</v>
      </c>
      <c r="BY163" s="8" t="e">
        <f>#REF!-#REF!</f>
        <v>#REF!</v>
      </c>
      <c r="BZ163" s="52">
        <f t="shared" si="72"/>
        <v>853</v>
      </c>
      <c r="CA163" s="54">
        <f t="shared" si="73"/>
        <v>0.95094760312151616</v>
      </c>
    </row>
    <row r="164" spans="1:79" s="35" customFormat="1" ht="10.5" customHeight="1" x14ac:dyDescent="0.2">
      <c r="A164" s="68" t="s">
        <v>224</v>
      </c>
      <c r="D164" s="56"/>
      <c r="E164" s="56"/>
      <c r="F164" s="56"/>
      <c r="G164" s="56"/>
      <c r="H164" s="57"/>
      <c r="I164" s="57"/>
      <c r="J164" s="58">
        <f t="shared" ref="J164:AC164" si="74">SUM(J162:J163)</f>
        <v>20668</v>
      </c>
      <c r="K164" s="58">
        <f t="shared" si="74"/>
        <v>20689</v>
      </c>
      <c r="L164" s="58">
        <f t="shared" si="74"/>
        <v>20737</v>
      </c>
      <c r="M164" s="58">
        <f t="shared" si="74"/>
        <v>20876</v>
      </c>
      <c r="N164" s="58">
        <f t="shared" si="74"/>
        <v>20906</v>
      </c>
      <c r="O164" s="58">
        <f t="shared" si="74"/>
        <v>20784</v>
      </c>
      <c r="P164" s="58">
        <f t="shared" si="74"/>
        <v>20838</v>
      </c>
      <c r="Q164" s="58">
        <f t="shared" si="74"/>
        <v>20760</v>
      </c>
      <c r="R164" s="58">
        <f t="shared" si="74"/>
        <v>21122</v>
      </c>
      <c r="S164" s="58">
        <f t="shared" si="74"/>
        <v>21132</v>
      </c>
      <c r="T164" s="58">
        <f t="shared" si="74"/>
        <v>20874</v>
      </c>
      <c r="U164" s="58">
        <f t="shared" si="74"/>
        <v>20725</v>
      </c>
      <c r="V164" s="58">
        <f t="shared" si="74"/>
        <v>20517</v>
      </c>
      <c r="W164" s="58">
        <f t="shared" si="74"/>
        <v>20387</v>
      </c>
      <c r="X164" s="58">
        <f t="shared" si="74"/>
        <v>20251</v>
      </c>
      <c r="Y164" s="58">
        <f t="shared" si="74"/>
        <v>20273</v>
      </c>
      <c r="Z164" s="58">
        <f t="shared" si="74"/>
        <v>20170</v>
      </c>
      <c r="AA164" s="58">
        <f t="shared" si="74"/>
        <v>20196</v>
      </c>
      <c r="AB164" s="58">
        <f t="shared" si="74"/>
        <v>25750</v>
      </c>
      <c r="AC164" s="58">
        <f t="shared" si="74"/>
        <v>27714</v>
      </c>
      <c r="AD164" s="58">
        <f t="shared" ref="AD164:BU164" si="75">SUM(AD162:AD163)</f>
        <v>23175</v>
      </c>
      <c r="AE164" s="58">
        <f t="shared" si="75"/>
        <v>29622</v>
      </c>
      <c r="AF164" s="58">
        <f t="shared" si="75"/>
        <v>30017</v>
      </c>
      <c r="AG164" s="58">
        <f t="shared" si="75"/>
        <v>30159</v>
      </c>
      <c r="AH164" s="58">
        <f t="shared" si="75"/>
        <v>30267</v>
      </c>
      <c r="AI164" s="58">
        <f t="shared" si="75"/>
        <v>30455</v>
      </c>
      <c r="AJ164" s="58">
        <f t="shared" si="75"/>
        <v>30689</v>
      </c>
      <c r="AK164" s="58">
        <f t="shared" si="75"/>
        <v>30929</v>
      </c>
      <c r="AL164" s="58">
        <f t="shared" si="75"/>
        <v>31114</v>
      </c>
      <c r="AM164" s="58">
        <f t="shared" si="75"/>
        <v>31273</v>
      </c>
      <c r="AN164" s="58">
        <f t="shared" si="75"/>
        <v>31453</v>
      </c>
      <c r="AO164" s="58">
        <f t="shared" si="75"/>
        <v>31809</v>
      </c>
      <c r="AP164" s="58">
        <f t="shared" si="75"/>
        <v>31721</v>
      </c>
      <c r="AQ164" s="58">
        <f t="shared" si="75"/>
        <v>32496</v>
      </c>
      <c r="AR164" s="58">
        <f t="shared" si="75"/>
        <v>32655</v>
      </c>
      <c r="AS164" s="58">
        <f t="shared" si="75"/>
        <v>32792</v>
      </c>
      <c r="AT164" s="58">
        <f t="shared" si="75"/>
        <v>33021</v>
      </c>
      <c r="AU164" s="58">
        <f t="shared" si="75"/>
        <v>33292</v>
      </c>
      <c r="AV164" s="58">
        <f t="shared" si="75"/>
        <v>33493</v>
      </c>
      <c r="AW164" s="58">
        <f t="shared" si="75"/>
        <v>33749</v>
      </c>
      <c r="AX164" s="58">
        <f t="shared" si="75"/>
        <v>33909</v>
      </c>
      <c r="AY164" s="58">
        <f t="shared" si="75"/>
        <v>34184</v>
      </c>
      <c r="AZ164" s="58">
        <f t="shared" si="75"/>
        <v>34523</v>
      </c>
      <c r="BA164" s="58">
        <f t="shared" si="75"/>
        <v>34028</v>
      </c>
      <c r="BB164" s="58">
        <f t="shared" si="75"/>
        <v>30228</v>
      </c>
      <c r="BC164" s="58">
        <f t="shared" si="75"/>
        <v>30386</v>
      </c>
      <c r="BD164" s="58">
        <f t="shared" si="75"/>
        <v>30398</v>
      </c>
      <c r="BE164" s="58">
        <f t="shared" si="75"/>
        <v>35970</v>
      </c>
      <c r="BF164" s="58">
        <f t="shared" si="75"/>
        <v>36115</v>
      </c>
      <c r="BG164" s="58">
        <f t="shared" si="75"/>
        <v>36060</v>
      </c>
      <c r="BH164" s="58">
        <f t="shared" si="75"/>
        <v>36088</v>
      </c>
      <c r="BI164" s="58">
        <f t="shared" si="75"/>
        <v>36090</v>
      </c>
      <c r="BJ164" s="58">
        <f t="shared" si="75"/>
        <v>35995</v>
      </c>
      <c r="BK164" s="58">
        <f t="shared" si="75"/>
        <v>35983</v>
      </c>
      <c r="BL164" s="58">
        <f t="shared" si="75"/>
        <v>35922</v>
      </c>
      <c r="BM164" s="58">
        <f t="shared" si="75"/>
        <v>35816</v>
      </c>
      <c r="BN164" s="58">
        <f t="shared" si="75"/>
        <v>33873</v>
      </c>
      <c r="BO164" s="58">
        <f t="shared" si="75"/>
        <v>35298</v>
      </c>
      <c r="BP164" s="58">
        <f t="shared" si="75"/>
        <v>36566</v>
      </c>
      <c r="BQ164" s="58">
        <f t="shared" si="75"/>
        <v>37163</v>
      </c>
      <c r="BR164" s="58">
        <f t="shared" si="75"/>
        <v>38148</v>
      </c>
      <c r="BS164" s="58">
        <f t="shared" si="75"/>
        <v>39285</v>
      </c>
      <c r="BT164" s="58">
        <f t="shared" si="75"/>
        <v>40021</v>
      </c>
      <c r="BU164" s="58">
        <f t="shared" si="75"/>
        <v>41130</v>
      </c>
      <c r="BV164" s="59"/>
      <c r="BW164" s="81">
        <f>INDEX($J164:$BV164,0,MATCH(MAX($J$3:$BV$3),$J$3:$BV$3,0))-INDEX($J164:$BV164,0,MATCH(MAX($J$3:$BV$3),$J$3:$BV$3,0)-1)</f>
        <v>1109</v>
      </c>
      <c r="BX164" s="82">
        <f>BW164/INDEX($J164:$BV164,0,MATCH(MAX($J$3:$BV$3),$J$3:$BV$3,0)-1)</f>
        <v>2.7710452012693336E-2</v>
      </c>
      <c r="BY164" s="35" t="e">
        <f>#REF!-#REF!</f>
        <v>#REF!</v>
      </c>
      <c r="BZ164" s="62">
        <f>INDEX($J164:$BV164,0,MATCH(MAX($J$3:$BV$3),$J$3:$BV$3,0))-J164</f>
        <v>20462</v>
      </c>
      <c r="CA164" s="65">
        <f t="shared" si="73"/>
        <v>0.99003290110315467</v>
      </c>
    </row>
    <row r="165" spans="1:79" ht="10.5" customHeight="1" x14ac:dyDescent="0.2">
      <c r="A165" s="28"/>
      <c r="B165" s="35"/>
      <c r="C165" s="35"/>
      <c r="D165" s="56"/>
      <c r="E165" s="56"/>
      <c r="F165" s="56"/>
      <c r="G165" s="56"/>
      <c r="H165" s="57"/>
      <c r="I165" s="57"/>
      <c r="J165" s="58"/>
      <c r="K165" s="58"/>
      <c r="L165" s="58"/>
      <c r="M165" s="58"/>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41"/>
      <c r="BX165" s="42"/>
      <c r="BZ165" s="60"/>
      <c r="CA165" s="42"/>
    </row>
    <row r="166" spans="1:79" ht="10.5" customHeight="1" x14ac:dyDescent="0.2">
      <c r="A166" s="34"/>
      <c r="H166" s="39"/>
      <c r="I166" s="39"/>
      <c r="J166" s="40"/>
      <c r="K166" s="40"/>
      <c r="L166" s="40"/>
      <c r="M166" s="40"/>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1"/>
      <c r="BX166" s="42"/>
      <c r="BZ166" s="60"/>
      <c r="CA166" s="42"/>
    </row>
    <row r="167" spans="1:79" ht="10.5" customHeight="1" x14ac:dyDescent="0.2">
      <c r="A167" s="28" t="s">
        <v>225</v>
      </c>
      <c r="H167" s="39"/>
      <c r="I167" s="39"/>
      <c r="J167" s="40"/>
      <c r="K167" s="40"/>
      <c r="L167" s="40"/>
      <c r="M167" s="40"/>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1"/>
      <c r="BX167" s="42"/>
      <c r="BZ167" s="60"/>
      <c r="CA167" s="42"/>
    </row>
    <row r="168" spans="1:79" ht="10.5" customHeight="1" x14ac:dyDescent="0.2">
      <c r="A168" s="34"/>
      <c r="C168" s="38" t="s">
        <v>226</v>
      </c>
      <c r="D168" s="29" t="s">
        <v>14</v>
      </c>
      <c r="E168" s="29" t="s">
        <v>50</v>
      </c>
      <c r="F168" s="29" t="s">
        <v>54</v>
      </c>
      <c r="G168" s="29" t="s">
        <v>45</v>
      </c>
      <c r="H168" s="39" t="s">
        <v>227</v>
      </c>
      <c r="I168" s="39"/>
      <c r="J168" s="40">
        <v>3748</v>
      </c>
      <c r="K168" s="40">
        <v>3699</v>
      </c>
      <c r="L168" s="40">
        <v>3671</v>
      </c>
      <c r="M168" s="40">
        <v>3742</v>
      </c>
      <c r="N168" s="40">
        <v>3749</v>
      </c>
      <c r="O168" s="40">
        <v>3708</v>
      </c>
      <c r="P168" s="40">
        <v>3692</v>
      </c>
      <c r="Q168" s="40">
        <v>3636</v>
      </c>
      <c r="R168" s="40">
        <v>3579</v>
      </c>
      <c r="S168" s="40">
        <v>3534</v>
      </c>
      <c r="T168" s="40">
        <v>3622</v>
      </c>
      <c r="U168" s="40">
        <v>3615</v>
      </c>
      <c r="V168" s="40">
        <v>3556</v>
      </c>
      <c r="W168" s="40">
        <v>3572</v>
      </c>
      <c r="X168" s="40">
        <v>3570</v>
      </c>
      <c r="Y168" s="40">
        <v>3619</v>
      </c>
      <c r="Z168" s="40">
        <v>3637</v>
      </c>
      <c r="AA168" s="40">
        <v>3588</v>
      </c>
      <c r="AB168" s="40">
        <v>3573</v>
      </c>
      <c r="AC168" s="40">
        <v>3500</v>
      </c>
      <c r="AD168" s="40">
        <v>3475</v>
      </c>
      <c r="AE168" s="40">
        <v>3532</v>
      </c>
      <c r="AF168" s="40">
        <v>3441</v>
      </c>
      <c r="AG168" s="40">
        <v>3438</v>
      </c>
      <c r="AH168" s="40">
        <v>3296</v>
      </c>
      <c r="AI168" s="40">
        <v>3248</v>
      </c>
      <c r="AJ168" s="40">
        <v>3208</v>
      </c>
      <c r="AK168" s="40">
        <v>3238</v>
      </c>
      <c r="AL168" s="40">
        <v>3247</v>
      </c>
      <c r="AM168" s="40">
        <v>3236</v>
      </c>
      <c r="AN168" s="40">
        <v>3082</v>
      </c>
      <c r="AO168" s="40">
        <v>3584</v>
      </c>
      <c r="AP168" s="40">
        <v>3539</v>
      </c>
      <c r="AQ168" s="40">
        <v>3502</v>
      </c>
      <c r="AR168" s="40">
        <v>3482</v>
      </c>
      <c r="AS168" s="40">
        <v>3458</v>
      </c>
      <c r="AT168" s="40">
        <v>3482</v>
      </c>
      <c r="AU168" s="40">
        <v>3490</v>
      </c>
      <c r="AV168" s="40">
        <v>3507</v>
      </c>
      <c r="AW168" s="40">
        <v>3423</v>
      </c>
      <c r="AX168" s="40">
        <v>3432</v>
      </c>
      <c r="AY168" s="40">
        <v>3398</v>
      </c>
      <c r="AZ168" s="40">
        <v>3366</v>
      </c>
      <c r="BA168" s="40">
        <v>3331</v>
      </c>
      <c r="BB168" s="40">
        <v>3301</v>
      </c>
      <c r="BC168" s="40">
        <v>3312</v>
      </c>
      <c r="BD168" s="40">
        <v>3348</v>
      </c>
      <c r="BE168" s="40">
        <v>3313</v>
      </c>
      <c r="BF168" s="40">
        <v>3285</v>
      </c>
      <c r="BG168" s="40">
        <v>3304</v>
      </c>
      <c r="BH168" s="40">
        <v>3302</v>
      </c>
      <c r="BI168" s="40">
        <v>3225</v>
      </c>
      <c r="BJ168" s="40">
        <v>3250</v>
      </c>
      <c r="BK168" s="40">
        <v>3218</v>
      </c>
      <c r="BL168" s="40">
        <v>3224</v>
      </c>
      <c r="BM168" s="40">
        <v>3221</v>
      </c>
      <c r="BN168" s="40">
        <v>3216</v>
      </c>
      <c r="BO168" s="40">
        <v>3150</v>
      </c>
      <c r="BP168" s="40">
        <v>3075</v>
      </c>
      <c r="BQ168" s="40">
        <v>3058</v>
      </c>
      <c r="BR168" s="40">
        <v>3053</v>
      </c>
      <c r="BS168" s="40">
        <v>3088</v>
      </c>
      <c r="BT168" s="40">
        <v>3042</v>
      </c>
      <c r="BU168" s="40">
        <v>3042</v>
      </c>
      <c r="BV168" s="46"/>
      <c r="BW168" s="41">
        <f t="shared" ref="BW168:BW175" si="76">INDEX($J168:$BV168,0,MATCH(MAX($J$3:$BV$3),$J$3:$BV$3,0))-INDEX($J168:$BV168,0,MATCH(MAX($J$3:$BV$3),$J$3:$BV$3,0)-1)</f>
        <v>0</v>
      </c>
      <c r="BX168" s="42">
        <f>BW168/INDEX($J168:$BV168,0,MATCH(MAX($J$3:$BV$3),$J$3:$BV$3,0)-1)</f>
        <v>0</v>
      </c>
      <c r="BY168" s="8" t="e">
        <f>#REF!-#REF!</f>
        <v>#REF!</v>
      </c>
      <c r="BZ168" s="41">
        <f t="shared" ref="BZ168:BZ175" si="77">INDEX($J168:$BV168,0,MATCH(MAX($J$3:$BV$3),$J$3:$BV$3,0))-J168</f>
        <v>-706</v>
      </c>
      <c r="CA168" s="43">
        <f t="shared" ref="CA168:CA176" si="78">IFERROR(BZ168/J168,"n/a")</f>
        <v>-0.18836712913553896</v>
      </c>
    </row>
    <row r="169" spans="1:79" ht="10.5" customHeight="1" x14ac:dyDescent="0.2">
      <c r="A169" s="34"/>
      <c r="C169" s="38" t="s">
        <v>228</v>
      </c>
      <c r="D169" s="29" t="s">
        <v>9</v>
      </c>
      <c r="E169" s="29" t="s">
        <v>50</v>
      </c>
      <c r="F169" s="29" t="s">
        <v>52</v>
      </c>
      <c r="G169" s="29" t="s">
        <v>45</v>
      </c>
      <c r="H169" s="39" t="s">
        <v>229</v>
      </c>
      <c r="I169" s="39"/>
      <c r="J169" s="40">
        <v>726</v>
      </c>
      <c r="K169" s="40">
        <v>734</v>
      </c>
      <c r="L169" s="40">
        <v>753</v>
      </c>
      <c r="M169" s="40">
        <v>752</v>
      </c>
      <c r="N169" s="40">
        <v>764</v>
      </c>
      <c r="O169" s="40">
        <v>767</v>
      </c>
      <c r="P169" s="40">
        <v>781</v>
      </c>
      <c r="Q169" s="40">
        <v>794</v>
      </c>
      <c r="R169" s="40">
        <v>785</v>
      </c>
      <c r="S169" s="40">
        <v>778</v>
      </c>
      <c r="T169" s="40">
        <v>775</v>
      </c>
      <c r="U169" s="40">
        <v>778</v>
      </c>
      <c r="V169" s="40">
        <v>762</v>
      </c>
      <c r="W169" s="40">
        <v>757</v>
      </c>
      <c r="X169" s="40">
        <v>761</v>
      </c>
      <c r="Y169" s="40">
        <v>768</v>
      </c>
      <c r="Z169" s="40">
        <v>773</v>
      </c>
      <c r="AA169" s="40">
        <v>776</v>
      </c>
      <c r="AB169" s="40">
        <v>792</v>
      </c>
      <c r="AC169" s="40">
        <v>802</v>
      </c>
      <c r="AD169" s="40">
        <v>803</v>
      </c>
      <c r="AE169" s="40">
        <v>812</v>
      </c>
      <c r="AF169" s="40">
        <v>812</v>
      </c>
      <c r="AG169" s="40">
        <v>822</v>
      </c>
      <c r="AH169" s="40">
        <v>808</v>
      </c>
      <c r="AI169" s="40">
        <v>820</v>
      </c>
      <c r="AJ169" s="40">
        <v>835</v>
      </c>
      <c r="AK169" s="40">
        <v>841</v>
      </c>
      <c r="AL169" s="40">
        <v>846</v>
      </c>
      <c r="AM169" s="40">
        <v>843</v>
      </c>
      <c r="AN169" s="40">
        <v>844</v>
      </c>
      <c r="AO169" s="40">
        <v>846</v>
      </c>
      <c r="AP169" s="40">
        <v>851</v>
      </c>
      <c r="AQ169" s="40">
        <v>852</v>
      </c>
      <c r="AR169" s="40">
        <v>854</v>
      </c>
      <c r="AS169" s="40">
        <v>850</v>
      </c>
      <c r="AT169" s="40">
        <v>839</v>
      </c>
      <c r="AU169" s="40">
        <v>861</v>
      </c>
      <c r="AV169" s="40">
        <v>864</v>
      </c>
      <c r="AW169" s="40">
        <v>881</v>
      </c>
      <c r="AX169" s="40">
        <v>884</v>
      </c>
      <c r="AY169" s="40">
        <v>886</v>
      </c>
      <c r="AZ169" s="40">
        <v>896</v>
      </c>
      <c r="BA169" s="40">
        <v>896</v>
      </c>
      <c r="BB169" s="40">
        <v>899</v>
      </c>
      <c r="BC169" s="40">
        <v>895</v>
      </c>
      <c r="BD169" s="40">
        <v>900</v>
      </c>
      <c r="BE169" s="40">
        <v>904</v>
      </c>
      <c r="BF169" s="40">
        <v>918</v>
      </c>
      <c r="BG169" s="40">
        <v>926</v>
      </c>
      <c r="BH169" s="40">
        <v>939</v>
      </c>
      <c r="BI169" s="40">
        <v>944</v>
      </c>
      <c r="BJ169" s="40">
        <v>949</v>
      </c>
      <c r="BK169" s="40">
        <v>958</v>
      </c>
      <c r="BL169" s="40">
        <v>971</v>
      </c>
      <c r="BM169" s="40">
        <v>973</v>
      </c>
      <c r="BN169" s="40">
        <v>983</v>
      </c>
      <c r="BO169" s="40">
        <v>983</v>
      </c>
      <c r="BP169" s="40">
        <v>985</v>
      </c>
      <c r="BQ169" s="40">
        <v>987</v>
      </c>
      <c r="BR169" s="40">
        <v>1001</v>
      </c>
      <c r="BS169" s="40">
        <v>1008</v>
      </c>
      <c r="BT169" s="40">
        <v>1011</v>
      </c>
      <c r="BU169" s="40">
        <v>1015</v>
      </c>
      <c r="BV169" s="46"/>
      <c r="BW169" s="41">
        <f t="shared" si="76"/>
        <v>4</v>
      </c>
      <c r="BX169" s="42">
        <f>BW169/INDEX($J169:$BV169,0,MATCH(MAX($J$3:$BV$3),$J$3:$BV$3,0)-1)</f>
        <v>3.956478733926805E-3</v>
      </c>
      <c r="BY169" s="8" t="e">
        <f>#REF!-#REF!</f>
        <v>#REF!</v>
      </c>
      <c r="BZ169" s="41">
        <f t="shared" si="77"/>
        <v>289</v>
      </c>
      <c r="CA169" s="43">
        <f t="shared" si="78"/>
        <v>0.39807162534435264</v>
      </c>
    </row>
    <row r="170" spans="1:79" ht="10.5" customHeight="1" x14ac:dyDescent="0.2">
      <c r="A170" s="34"/>
      <c r="C170" s="38" t="s">
        <v>230</v>
      </c>
      <c r="D170" s="29" t="s">
        <v>14</v>
      </c>
      <c r="E170" s="29" t="s">
        <v>6</v>
      </c>
      <c r="F170" s="29" t="s">
        <v>45</v>
      </c>
      <c r="G170" s="29" t="s">
        <v>45</v>
      </c>
      <c r="H170" s="39" t="s">
        <v>231</v>
      </c>
      <c r="I170" s="39"/>
      <c r="J170" s="40">
        <v>229</v>
      </c>
      <c r="K170" s="40">
        <v>215</v>
      </c>
      <c r="L170" s="40">
        <v>149</v>
      </c>
      <c r="M170" s="40">
        <v>118</v>
      </c>
      <c r="N170" s="40">
        <v>126</v>
      </c>
      <c r="O170" s="40">
        <v>101</v>
      </c>
      <c r="P170" s="40">
        <v>121</v>
      </c>
      <c r="Q170" s="40">
        <v>107</v>
      </c>
      <c r="R170" s="40">
        <v>103</v>
      </c>
      <c r="S170" s="40">
        <v>78</v>
      </c>
      <c r="T170" s="40">
        <v>96</v>
      </c>
      <c r="U170" s="40">
        <v>98</v>
      </c>
      <c r="V170" s="40">
        <v>73</v>
      </c>
      <c r="W170" s="40">
        <v>73</v>
      </c>
      <c r="X170" s="40">
        <v>98</v>
      </c>
      <c r="Y170" s="40">
        <v>123</v>
      </c>
      <c r="Z170" s="40">
        <v>142</v>
      </c>
      <c r="AA170" s="40">
        <v>94</v>
      </c>
      <c r="AB170" s="40">
        <v>73</v>
      </c>
      <c r="AC170" s="40">
        <v>74</v>
      </c>
      <c r="AD170" s="40">
        <v>82</v>
      </c>
      <c r="AE170" s="40">
        <v>80</v>
      </c>
      <c r="AF170" s="40">
        <v>70</v>
      </c>
      <c r="AG170" s="40">
        <v>69</v>
      </c>
      <c r="AH170" s="40">
        <v>90</v>
      </c>
      <c r="AI170" s="40">
        <v>1706</v>
      </c>
      <c r="AJ170" s="40">
        <v>2706</v>
      </c>
      <c r="AK170" s="40">
        <v>2608</v>
      </c>
      <c r="AL170" s="40">
        <v>2561</v>
      </c>
      <c r="AM170" s="40">
        <v>2502</v>
      </c>
      <c r="AN170" s="40">
        <v>2421</v>
      </c>
      <c r="AO170" s="40">
        <v>2386</v>
      </c>
      <c r="AP170" s="40">
        <v>2351</v>
      </c>
      <c r="AQ170" s="40">
        <v>2302</v>
      </c>
      <c r="AR170" s="40">
        <v>2284</v>
      </c>
      <c r="AS170" s="40">
        <v>2268</v>
      </c>
      <c r="AT170" s="40">
        <v>2219</v>
      </c>
      <c r="AU170" s="40">
        <v>2187</v>
      </c>
      <c r="AV170" s="40">
        <v>2173</v>
      </c>
      <c r="AW170" s="40">
        <v>2112</v>
      </c>
      <c r="AX170" s="40">
        <v>2089</v>
      </c>
      <c r="AY170" s="40">
        <v>2048</v>
      </c>
      <c r="AZ170" s="40">
        <v>4829</v>
      </c>
      <c r="BA170" s="40">
        <v>5583</v>
      </c>
      <c r="BB170" s="40">
        <v>6685</v>
      </c>
      <c r="BC170" s="40">
        <v>10626</v>
      </c>
      <c r="BD170" s="40">
        <v>10766</v>
      </c>
      <c r="BE170" s="40">
        <v>0</v>
      </c>
      <c r="BF170" s="40">
        <v>0</v>
      </c>
      <c r="BG170" s="40">
        <v>0</v>
      </c>
      <c r="BH170" s="40">
        <v>0</v>
      </c>
      <c r="BI170" s="40">
        <v>0</v>
      </c>
      <c r="BJ170" s="40">
        <v>0</v>
      </c>
      <c r="BK170" s="40">
        <v>38</v>
      </c>
      <c r="BL170" s="40">
        <v>1088</v>
      </c>
      <c r="BM170" s="40">
        <v>2230</v>
      </c>
      <c r="BN170" s="40">
        <v>5662</v>
      </c>
      <c r="BO170" s="40">
        <v>6532</v>
      </c>
      <c r="BP170" s="40">
        <v>7004</v>
      </c>
      <c r="BQ170" s="40">
        <v>1867</v>
      </c>
      <c r="BR170" s="40">
        <v>1861</v>
      </c>
      <c r="BS170" s="40">
        <v>1862</v>
      </c>
      <c r="BT170" s="40">
        <v>1865</v>
      </c>
      <c r="BU170" s="40">
        <v>1861</v>
      </c>
      <c r="BV170" s="46"/>
      <c r="BW170" s="41">
        <f t="shared" si="76"/>
        <v>-4</v>
      </c>
      <c r="BX170" s="42">
        <f>IFERROR(BW170/INDEX($J170:$BV170,0,MATCH(MAX($J$3:$BV$3),$J$3:$BV$3,0)-1), 100%)</f>
        <v>-2.1447721179624667E-3</v>
      </c>
      <c r="BY170" s="8" t="e">
        <f>#REF!-#REF!</f>
        <v>#REF!</v>
      </c>
      <c r="BZ170" s="41">
        <f t="shared" si="77"/>
        <v>1632</v>
      </c>
      <c r="CA170" s="43">
        <f t="shared" si="78"/>
        <v>7.1266375545851526</v>
      </c>
    </row>
    <row r="171" spans="1:79" ht="10.5" customHeight="1" x14ac:dyDescent="0.2">
      <c r="A171" s="34"/>
      <c r="C171" s="38" t="s">
        <v>232</v>
      </c>
      <c r="D171" s="29" t="s">
        <v>14</v>
      </c>
      <c r="E171" s="29" t="s">
        <v>6</v>
      </c>
      <c r="F171" s="29" t="s">
        <v>15</v>
      </c>
      <c r="G171" s="29" t="s">
        <v>45</v>
      </c>
      <c r="H171" s="39" t="s">
        <v>233</v>
      </c>
      <c r="I171" s="39"/>
      <c r="J171" s="40">
        <v>1921</v>
      </c>
      <c r="K171" s="40">
        <v>1900</v>
      </c>
      <c r="L171" s="40">
        <v>1862</v>
      </c>
      <c r="M171" s="40">
        <v>1829</v>
      </c>
      <c r="N171" s="40">
        <v>1853</v>
      </c>
      <c r="O171" s="40">
        <v>1832</v>
      </c>
      <c r="P171" s="40">
        <v>1809</v>
      </c>
      <c r="Q171" s="40">
        <v>1782</v>
      </c>
      <c r="R171" s="40">
        <v>1762</v>
      </c>
      <c r="S171" s="40">
        <v>1752</v>
      </c>
      <c r="T171" s="40">
        <v>1740</v>
      </c>
      <c r="U171" s="40">
        <v>1734</v>
      </c>
      <c r="V171" s="40">
        <v>1766</v>
      </c>
      <c r="W171" s="40">
        <v>1819</v>
      </c>
      <c r="X171" s="40">
        <v>1746</v>
      </c>
      <c r="Y171" s="40">
        <v>1788</v>
      </c>
      <c r="Z171" s="40">
        <v>1825</v>
      </c>
      <c r="AA171" s="40">
        <v>1788</v>
      </c>
      <c r="AB171" s="40">
        <v>1790</v>
      </c>
      <c r="AC171" s="40">
        <v>1730</v>
      </c>
      <c r="AD171" s="40">
        <v>1716</v>
      </c>
      <c r="AE171" s="40">
        <v>1614</v>
      </c>
      <c r="AF171" s="40">
        <v>1545</v>
      </c>
      <c r="AG171" s="40">
        <v>1480</v>
      </c>
      <c r="AH171" s="40">
        <v>1424</v>
      </c>
      <c r="AI171" s="40">
        <v>1366</v>
      </c>
      <c r="AJ171" s="40">
        <v>1249</v>
      </c>
      <c r="AK171" s="40">
        <v>1185</v>
      </c>
      <c r="AL171" s="40">
        <v>1168</v>
      </c>
      <c r="AM171" s="40">
        <v>1126</v>
      </c>
      <c r="AN171" s="40">
        <v>1116</v>
      </c>
      <c r="AO171" s="40">
        <v>1099</v>
      </c>
      <c r="AP171" s="40">
        <v>1093</v>
      </c>
      <c r="AQ171" s="40">
        <v>1062</v>
      </c>
      <c r="AR171" s="40">
        <v>1060</v>
      </c>
      <c r="AS171" s="40">
        <v>1091</v>
      </c>
      <c r="AT171" s="40">
        <v>1115</v>
      </c>
      <c r="AU171" s="40">
        <v>1101</v>
      </c>
      <c r="AV171" s="40">
        <v>1174</v>
      </c>
      <c r="AW171" s="40">
        <v>1156</v>
      </c>
      <c r="AX171" s="40">
        <v>1178</v>
      </c>
      <c r="AY171" s="40">
        <v>1148</v>
      </c>
      <c r="AZ171" s="40">
        <v>1152</v>
      </c>
      <c r="BA171" s="40">
        <v>1163</v>
      </c>
      <c r="BB171" s="40">
        <v>1170</v>
      </c>
      <c r="BC171" s="40">
        <v>1173</v>
      </c>
      <c r="BD171" s="40">
        <v>1147</v>
      </c>
      <c r="BE171" s="40">
        <v>1148</v>
      </c>
      <c r="BF171" s="40">
        <v>1135</v>
      </c>
      <c r="BG171" s="40">
        <v>1208</v>
      </c>
      <c r="BH171" s="40">
        <v>1147</v>
      </c>
      <c r="BI171" s="40">
        <v>1138</v>
      </c>
      <c r="BJ171" s="40">
        <v>1178</v>
      </c>
      <c r="BK171" s="40">
        <v>1151</v>
      </c>
      <c r="BL171" s="40">
        <v>1134</v>
      </c>
      <c r="BM171" s="40">
        <v>1077</v>
      </c>
      <c r="BN171" s="40">
        <v>1107</v>
      </c>
      <c r="BO171" s="40">
        <v>1100</v>
      </c>
      <c r="BP171" s="40">
        <v>1089</v>
      </c>
      <c r="BQ171" s="40">
        <v>1174</v>
      </c>
      <c r="BR171" s="40">
        <v>1242</v>
      </c>
      <c r="BS171" s="40">
        <v>1689</v>
      </c>
      <c r="BT171" s="40">
        <v>2723</v>
      </c>
      <c r="BU171" s="40">
        <v>2261</v>
      </c>
      <c r="BV171" s="46"/>
      <c r="BW171" s="41">
        <f t="shared" si="76"/>
        <v>-462</v>
      </c>
      <c r="BX171" s="42">
        <f t="shared" ref="BX171:BX176" si="79">BW171/INDEX($J171:$BV171,0,MATCH(MAX($J$3:$BV$3),$J$3:$BV$3,0)-1)</f>
        <v>-0.16966580976863754</v>
      </c>
      <c r="BY171" s="8" t="e">
        <f>#REF!-#REF!</f>
        <v>#REF!</v>
      </c>
      <c r="BZ171" s="41">
        <f t="shared" si="77"/>
        <v>340</v>
      </c>
      <c r="CA171" s="43">
        <f t="shared" si="78"/>
        <v>0.17699115044247787</v>
      </c>
    </row>
    <row r="172" spans="1:79" ht="10.5" customHeight="1" x14ac:dyDescent="0.2">
      <c r="A172" s="34"/>
      <c r="C172" s="38" t="s">
        <v>234</v>
      </c>
      <c r="D172" s="29" t="s">
        <v>14</v>
      </c>
      <c r="E172" s="29" t="s">
        <v>6</v>
      </c>
      <c r="F172" s="29" t="s">
        <v>15</v>
      </c>
      <c r="G172" s="29" t="s">
        <v>45</v>
      </c>
      <c r="H172" s="39" t="s">
        <v>235</v>
      </c>
      <c r="I172" s="39"/>
      <c r="J172" s="40">
        <v>762</v>
      </c>
      <c r="K172" s="40">
        <v>782</v>
      </c>
      <c r="L172" s="40">
        <v>797</v>
      </c>
      <c r="M172" s="40">
        <v>806</v>
      </c>
      <c r="N172" s="40">
        <v>791</v>
      </c>
      <c r="O172" s="40">
        <v>802</v>
      </c>
      <c r="P172" s="40">
        <v>843</v>
      </c>
      <c r="Q172" s="40">
        <v>858</v>
      </c>
      <c r="R172" s="40">
        <v>870</v>
      </c>
      <c r="S172" s="40">
        <v>876</v>
      </c>
      <c r="T172" s="40">
        <v>913</v>
      </c>
      <c r="U172" s="40">
        <v>934</v>
      </c>
      <c r="V172" s="40">
        <v>951</v>
      </c>
      <c r="W172" s="40">
        <v>956</v>
      </c>
      <c r="X172" s="40">
        <v>950</v>
      </c>
      <c r="Y172" s="40">
        <v>924</v>
      </c>
      <c r="Z172" s="40">
        <v>902</v>
      </c>
      <c r="AA172" s="40">
        <v>886</v>
      </c>
      <c r="AB172" s="40">
        <v>881</v>
      </c>
      <c r="AC172" s="40">
        <v>856</v>
      </c>
      <c r="AD172" s="40">
        <v>835</v>
      </c>
      <c r="AE172" s="40">
        <v>847</v>
      </c>
      <c r="AF172" s="40">
        <v>832</v>
      </c>
      <c r="AG172" s="40">
        <v>813</v>
      </c>
      <c r="AH172" s="40">
        <v>818</v>
      </c>
      <c r="AI172" s="40">
        <v>812</v>
      </c>
      <c r="AJ172" s="40">
        <v>807</v>
      </c>
      <c r="AK172" s="40">
        <v>801</v>
      </c>
      <c r="AL172" s="40">
        <v>798</v>
      </c>
      <c r="AM172" s="40">
        <v>804</v>
      </c>
      <c r="AN172" s="40">
        <v>818</v>
      </c>
      <c r="AO172" s="40">
        <v>815</v>
      </c>
      <c r="AP172" s="40">
        <v>829</v>
      </c>
      <c r="AQ172" s="40">
        <v>829</v>
      </c>
      <c r="AR172" s="40">
        <v>828</v>
      </c>
      <c r="AS172" s="40">
        <v>827</v>
      </c>
      <c r="AT172" s="40">
        <v>819</v>
      </c>
      <c r="AU172" s="40">
        <v>820</v>
      </c>
      <c r="AV172" s="40">
        <v>821</v>
      </c>
      <c r="AW172" s="40">
        <v>810</v>
      </c>
      <c r="AX172" s="40">
        <v>818</v>
      </c>
      <c r="AY172" s="40">
        <v>817</v>
      </c>
      <c r="AZ172" s="40">
        <v>784</v>
      </c>
      <c r="BA172" s="40">
        <v>775</v>
      </c>
      <c r="BB172" s="40">
        <v>800</v>
      </c>
      <c r="BC172" s="40">
        <v>808</v>
      </c>
      <c r="BD172" s="40">
        <v>825</v>
      </c>
      <c r="BE172" s="40">
        <v>937</v>
      </c>
      <c r="BF172" s="40">
        <v>953</v>
      </c>
      <c r="BG172" s="40">
        <v>971</v>
      </c>
      <c r="BH172" s="40">
        <v>965</v>
      </c>
      <c r="BI172" s="40">
        <v>971</v>
      </c>
      <c r="BJ172" s="40">
        <v>989</v>
      </c>
      <c r="BK172" s="40">
        <v>1047</v>
      </c>
      <c r="BL172" s="40">
        <v>818</v>
      </c>
      <c r="BM172" s="40">
        <v>904</v>
      </c>
      <c r="BN172" s="40">
        <v>1028</v>
      </c>
      <c r="BO172" s="40">
        <v>1061</v>
      </c>
      <c r="BP172" s="40">
        <v>1042</v>
      </c>
      <c r="BQ172" s="40">
        <v>1043</v>
      </c>
      <c r="BR172" s="40">
        <v>1049</v>
      </c>
      <c r="BS172" s="40">
        <v>1041</v>
      </c>
      <c r="BT172" s="40">
        <v>1052</v>
      </c>
      <c r="BU172" s="40">
        <v>1098</v>
      </c>
      <c r="BV172" s="46"/>
      <c r="BW172" s="41">
        <f t="shared" si="76"/>
        <v>46</v>
      </c>
      <c r="BX172" s="42">
        <f t="shared" si="79"/>
        <v>4.3726235741444866E-2</v>
      </c>
      <c r="BY172" s="8" t="e">
        <f>#REF!-#REF!</f>
        <v>#REF!</v>
      </c>
      <c r="BZ172" s="41">
        <f t="shared" si="77"/>
        <v>336</v>
      </c>
      <c r="CA172" s="43">
        <f t="shared" si="78"/>
        <v>0.44094488188976377</v>
      </c>
    </row>
    <row r="173" spans="1:79" ht="10.5" customHeight="1" x14ac:dyDescent="0.2">
      <c r="A173" s="34"/>
      <c r="C173" s="64" t="s">
        <v>236</v>
      </c>
      <c r="D173" s="29" t="s">
        <v>14</v>
      </c>
      <c r="E173" s="29" t="s">
        <v>6</v>
      </c>
      <c r="F173" s="29" t="s">
        <v>45</v>
      </c>
      <c r="G173" s="77" t="s">
        <v>45</v>
      </c>
      <c r="H173" s="39" t="s">
        <v>237</v>
      </c>
      <c r="I173" s="39"/>
      <c r="J173" s="40">
        <v>2269</v>
      </c>
      <c r="K173" s="40">
        <v>2312</v>
      </c>
      <c r="L173" s="40">
        <v>2321</v>
      </c>
      <c r="M173" s="40">
        <v>2337</v>
      </c>
      <c r="N173" s="40">
        <v>2378</v>
      </c>
      <c r="O173" s="40">
        <v>2410</v>
      </c>
      <c r="P173" s="40">
        <v>2480</v>
      </c>
      <c r="Q173" s="40">
        <v>2563</v>
      </c>
      <c r="R173" s="40">
        <v>2593</v>
      </c>
      <c r="S173" s="40">
        <v>2624</v>
      </c>
      <c r="T173" s="40">
        <v>2690</v>
      </c>
      <c r="U173" s="40">
        <v>2735</v>
      </c>
      <c r="V173" s="40">
        <v>2913</v>
      </c>
      <c r="W173" s="40">
        <v>3001</v>
      </c>
      <c r="X173" s="40">
        <v>3102</v>
      </c>
      <c r="Y173" s="40">
        <v>3124</v>
      </c>
      <c r="Z173" s="40">
        <v>3171</v>
      </c>
      <c r="AA173" s="40">
        <v>3172</v>
      </c>
      <c r="AB173" s="40">
        <v>3177</v>
      </c>
      <c r="AC173" s="40">
        <v>3158</v>
      </c>
      <c r="AD173" s="40">
        <v>3146</v>
      </c>
      <c r="AE173" s="40">
        <v>2954</v>
      </c>
      <c r="AF173" s="40">
        <v>2846</v>
      </c>
      <c r="AG173" s="40">
        <v>2783</v>
      </c>
      <c r="AH173" s="40">
        <v>2823</v>
      </c>
      <c r="AI173" s="40">
        <v>2802</v>
      </c>
      <c r="AJ173" s="40">
        <v>2778</v>
      </c>
      <c r="AK173" s="40">
        <v>2753</v>
      </c>
      <c r="AL173" s="40">
        <v>2752</v>
      </c>
      <c r="AM173" s="40">
        <v>2768</v>
      </c>
      <c r="AN173" s="40">
        <v>2766</v>
      </c>
      <c r="AO173" s="40">
        <v>2768</v>
      </c>
      <c r="AP173" s="40">
        <v>2762</v>
      </c>
      <c r="AQ173" s="40">
        <v>2784</v>
      </c>
      <c r="AR173" s="40">
        <v>2786</v>
      </c>
      <c r="AS173" s="40">
        <v>2794</v>
      </c>
      <c r="AT173" s="40">
        <v>2795</v>
      </c>
      <c r="AU173" s="40">
        <v>2774</v>
      </c>
      <c r="AV173" s="40">
        <v>2804</v>
      </c>
      <c r="AW173" s="40">
        <v>2821</v>
      </c>
      <c r="AX173" s="40">
        <v>2803</v>
      </c>
      <c r="AY173" s="40">
        <v>2807</v>
      </c>
      <c r="AZ173" s="40">
        <v>2771</v>
      </c>
      <c r="BA173" s="40">
        <v>2794</v>
      </c>
      <c r="BB173" s="40">
        <v>2758</v>
      </c>
      <c r="BC173" s="40">
        <v>2751</v>
      </c>
      <c r="BD173" s="40">
        <v>2717</v>
      </c>
      <c r="BE173" s="40">
        <v>2718</v>
      </c>
      <c r="BF173" s="40">
        <v>2727</v>
      </c>
      <c r="BG173" s="40">
        <v>2708</v>
      </c>
      <c r="BH173" s="40">
        <v>2701</v>
      </c>
      <c r="BI173" s="40">
        <v>2694</v>
      </c>
      <c r="BJ173" s="40">
        <v>2714</v>
      </c>
      <c r="BK173" s="40">
        <v>2708</v>
      </c>
      <c r="BL173" s="40">
        <v>2685</v>
      </c>
      <c r="BM173" s="40">
        <v>2677</v>
      </c>
      <c r="BN173" s="40">
        <v>2678</v>
      </c>
      <c r="BO173" s="40">
        <v>2652</v>
      </c>
      <c r="BP173" s="40">
        <v>2699</v>
      </c>
      <c r="BQ173" s="40">
        <v>2727</v>
      </c>
      <c r="BR173" s="40">
        <v>2737</v>
      </c>
      <c r="BS173" s="40">
        <v>2832</v>
      </c>
      <c r="BT173" s="40">
        <v>2829</v>
      </c>
      <c r="BU173" s="40">
        <v>2852</v>
      </c>
      <c r="BV173" s="46"/>
      <c r="BW173" s="41">
        <f t="shared" si="76"/>
        <v>23</v>
      </c>
      <c r="BX173" s="42">
        <f t="shared" si="79"/>
        <v>8.130081300813009E-3</v>
      </c>
      <c r="BY173" s="8" t="e">
        <f>#REF!-#REF!</f>
        <v>#REF!</v>
      </c>
      <c r="BZ173" s="41">
        <f t="shared" si="77"/>
        <v>583</v>
      </c>
      <c r="CA173" s="43">
        <f t="shared" si="78"/>
        <v>0.25694138386954607</v>
      </c>
    </row>
    <row r="174" spans="1:79" ht="10.5" customHeight="1" x14ac:dyDescent="0.2">
      <c r="A174" s="34"/>
      <c r="C174" s="64" t="s">
        <v>238</v>
      </c>
      <c r="D174" s="29" t="s">
        <v>14</v>
      </c>
      <c r="E174" s="29" t="s">
        <v>6</v>
      </c>
      <c r="F174" s="29" t="s">
        <v>45</v>
      </c>
      <c r="G174" s="77" t="s">
        <v>45</v>
      </c>
      <c r="H174" s="39" t="s">
        <v>239</v>
      </c>
      <c r="I174" s="39"/>
      <c r="J174" s="40">
        <v>288</v>
      </c>
      <c r="K174" s="40">
        <v>297</v>
      </c>
      <c r="L174" s="40">
        <v>301</v>
      </c>
      <c r="M174" s="40">
        <v>296</v>
      </c>
      <c r="N174" s="40">
        <v>314</v>
      </c>
      <c r="O174" s="40">
        <v>312</v>
      </c>
      <c r="P174" s="40">
        <v>328</v>
      </c>
      <c r="Q174" s="40">
        <v>335</v>
      </c>
      <c r="R174" s="40">
        <v>348</v>
      </c>
      <c r="S174" s="40">
        <v>357</v>
      </c>
      <c r="T174" s="40">
        <v>370</v>
      </c>
      <c r="U174" s="40">
        <v>370</v>
      </c>
      <c r="V174" s="40">
        <v>424</v>
      </c>
      <c r="W174" s="40">
        <v>446</v>
      </c>
      <c r="X174" s="40">
        <v>464</v>
      </c>
      <c r="Y174" s="40">
        <v>472</v>
      </c>
      <c r="Z174" s="40">
        <v>485</v>
      </c>
      <c r="AA174" s="40">
        <v>496</v>
      </c>
      <c r="AB174" s="40">
        <v>495</v>
      </c>
      <c r="AC174" s="40">
        <v>526</v>
      </c>
      <c r="AD174" s="40">
        <v>533</v>
      </c>
      <c r="AE174" s="40">
        <v>491</v>
      </c>
      <c r="AF174" s="40">
        <v>455</v>
      </c>
      <c r="AG174" s="40">
        <v>438</v>
      </c>
      <c r="AH174" s="40">
        <v>450</v>
      </c>
      <c r="AI174" s="40">
        <v>439</v>
      </c>
      <c r="AJ174" s="40">
        <v>441</v>
      </c>
      <c r="AK174" s="40">
        <v>454</v>
      </c>
      <c r="AL174" s="40">
        <v>457</v>
      </c>
      <c r="AM174" s="40">
        <v>467</v>
      </c>
      <c r="AN174" s="40">
        <v>458</v>
      </c>
      <c r="AO174" s="40">
        <v>472</v>
      </c>
      <c r="AP174" s="40">
        <v>492</v>
      </c>
      <c r="AQ174" s="40">
        <v>504</v>
      </c>
      <c r="AR174" s="40">
        <v>521</v>
      </c>
      <c r="AS174" s="40">
        <v>513</v>
      </c>
      <c r="AT174" s="40">
        <v>507</v>
      </c>
      <c r="AU174" s="40">
        <v>505</v>
      </c>
      <c r="AV174" s="40">
        <v>512</v>
      </c>
      <c r="AW174" s="40">
        <v>514</v>
      </c>
      <c r="AX174" s="40">
        <v>508</v>
      </c>
      <c r="AY174" s="40">
        <v>511</v>
      </c>
      <c r="AZ174" s="40">
        <v>526</v>
      </c>
      <c r="BA174" s="40">
        <v>524</v>
      </c>
      <c r="BB174" s="40">
        <v>518</v>
      </c>
      <c r="BC174" s="40">
        <v>516</v>
      </c>
      <c r="BD174" s="40">
        <v>516</v>
      </c>
      <c r="BE174" s="40">
        <v>513</v>
      </c>
      <c r="BF174" s="40">
        <v>514</v>
      </c>
      <c r="BG174" s="40">
        <v>512</v>
      </c>
      <c r="BH174" s="40">
        <v>505</v>
      </c>
      <c r="BI174" s="40">
        <v>510</v>
      </c>
      <c r="BJ174" s="40">
        <v>527</v>
      </c>
      <c r="BK174" s="40">
        <v>527</v>
      </c>
      <c r="BL174" s="40">
        <v>527</v>
      </c>
      <c r="BM174" s="40">
        <v>517</v>
      </c>
      <c r="BN174" s="40">
        <v>515</v>
      </c>
      <c r="BO174" s="40">
        <v>518</v>
      </c>
      <c r="BP174" s="40">
        <v>532</v>
      </c>
      <c r="BQ174" s="40">
        <v>536</v>
      </c>
      <c r="BR174" s="40">
        <v>557</v>
      </c>
      <c r="BS174" s="40">
        <v>578</v>
      </c>
      <c r="BT174" s="40">
        <v>581</v>
      </c>
      <c r="BU174" s="40">
        <v>587</v>
      </c>
      <c r="BV174" s="46"/>
      <c r="BW174" s="41">
        <f t="shared" si="76"/>
        <v>6</v>
      </c>
      <c r="BX174" s="42">
        <f t="shared" si="79"/>
        <v>1.0327022375215147E-2</v>
      </c>
      <c r="BY174" s="8" t="e">
        <f>#REF!-#REF!</f>
        <v>#REF!</v>
      </c>
      <c r="BZ174" s="41">
        <f t="shared" si="77"/>
        <v>299</v>
      </c>
      <c r="CA174" s="43">
        <f t="shared" si="78"/>
        <v>1.0381944444444444</v>
      </c>
    </row>
    <row r="175" spans="1:79" ht="10.5" customHeight="1" thickBot="1" x14ac:dyDescent="0.25">
      <c r="A175" s="34"/>
      <c r="C175" s="38" t="s">
        <v>240</v>
      </c>
      <c r="D175" s="29" t="s">
        <v>240</v>
      </c>
      <c r="E175" s="29" t="s">
        <v>240</v>
      </c>
      <c r="F175" s="29" t="s">
        <v>240</v>
      </c>
      <c r="G175" s="29" t="s">
        <v>240</v>
      </c>
      <c r="H175" s="39" t="s">
        <v>241</v>
      </c>
      <c r="I175" s="39"/>
      <c r="J175" s="51">
        <v>0</v>
      </c>
      <c r="K175" s="51">
        <v>0</v>
      </c>
      <c r="L175" s="51">
        <v>0</v>
      </c>
      <c r="M175" s="51">
        <v>0</v>
      </c>
      <c r="N175" s="51">
        <v>0</v>
      </c>
      <c r="O175" s="51">
        <v>0</v>
      </c>
      <c r="P175" s="51">
        <v>0</v>
      </c>
      <c r="Q175" s="51">
        <v>0</v>
      </c>
      <c r="R175" s="51">
        <v>0</v>
      </c>
      <c r="S175" s="51">
        <v>0</v>
      </c>
      <c r="T175" s="51">
        <v>0</v>
      </c>
      <c r="U175" s="51">
        <v>0</v>
      </c>
      <c r="V175" s="51">
        <v>0</v>
      </c>
      <c r="W175" s="51">
        <v>0</v>
      </c>
      <c r="X175" s="51">
        <v>0</v>
      </c>
      <c r="Y175" s="51">
        <v>0</v>
      </c>
      <c r="Z175" s="51">
        <v>0</v>
      </c>
      <c r="AA175" s="51">
        <v>0</v>
      </c>
      <c r="AB175" s="51">
        <v>0</v>
      </c>
      <c r="AC175" s="51">
        <v>0</v>
      </c>
      <c r="AD175" s="51">
        <v>0</v>
      </c>
      <c r="AE175" s="51">
        <v>0</v>
      </c>
      <c r="AF175" s="51">
        <v>0</v>
      </c>
      <c r="AG175" s="51">
        <v>0</v>
      </c>
      <c r="AH175" s="51">
        <v>0</v>
      </c>
      <c r="AI175" s="51">
        <v>0</v>
      </c>
      <c r="AJ175" s="51">
        <v>0</v>
      </c>
      <c r="AK175" s="51">
        <v>0</v>
      </c>
      <c r="AL175" s="51">
        <v>0</v>
      </c>
      <c r="AM175" s="51">
        <v>0</v>
      </c>
      <c r="AN175" s="51">
        <v>2052</v>
      </c>
      <c r="AO175" s="51">
        <v>2455</v>
      </c>
      <c r="AP175" s="51">
        <v>5448</v>
      </c>
      <c r="AQ175" s="51">
        <v>5709</v>
      </c>
      <c r="AR175" s="51">
        <v>5635</v>
      </c>
      <c r="AS175" s="51">
        <v>5764</v>
      </c>
      <c r="AT175" s="51">
        <v>5763</v>
      </c>
      <c r="AU175" s="51">
        <v>5728</v>
      </c>
      <c r="AV175" s="51">
        <v>5642</v>
      </c>
      <c r="AW175" s="51">
        <v>5608</v>
      </c>
      <c r="AX175" s="51">
        <v>5576</v>
      </c>
      <c r="AY175" s="51">
        <v>5552</v>
      </c>
      <c r="AZ175" s="51">
        <v>5492</v>
      </c>
      <c r="BA175" s="51">
        <v>5469</v>
      </c>
      <c r="BB175" s="51">
        <v>5216</v>
      </c>
      <c r="BC175" s="51">
        <v>5129</v>
      </c>
      <c r="BD175" s="51">
        <v>5093</v>
      </c>
      <c r="BE175" s="51">
        <v>5060</v>
      </c>
      <c r="BF175" s="51">
        <v>5537</v>
      </c>
      <c r="BG175" s="51">
        <v>6019</v>
      </c>
      <c r="BH175" s="51">
        <v>5990</v>
      </c>
      <c r="BI175" s="51">
        <v>5951</v>
      </c>
      <c r="BJ175" s="51">
        <v>5879</v>
      </c>
      <c r="BK175" s="51">
        <v>5825</v>
      </c>
      <c r="BL175" s="51">
        <v>5737</v>
      </c>
      <c r="BM175" s="51">
        <v>5681</v>
      </c>
      <c r="BN175" s="51">
        <v>5602</v>
      </c>
      <c r="BO175" s="51">
        <v>6641</v>
      </c>
      <c r="BP175" s="51">
        <v>7073</v>
      </c>
      <c r="BQ175" s="51">
        <v>6725</v>
      </c>
      <c r="BR175" s="51">
        <v>14235</v>
      </c>
      <c r="BS175" s="51">
        <v>13888</v>
      </c>
      <c r="BT175" s="51">
        <v>12005</v>
      </c>
      <c r="BU175" s="51">
        <v>11947</v>
      </c>
      <c r="BV175" s="46"/>
      <c r="BW175" s="41">
        <f t="shared" si="76"/>
        <v>-58</v>
      </c>
      <c r="BX175" s="42">
        <f t="shared" si="79"/>
        <v>-4.8313202832153271E-3</v>
      </c>
      <c r="BY175" s="8" t="e">
        <f>#REF!-#REF!</f>
        <v>#REF!</v>
      </c>
      <c r="BZ175" s="52">
        <f t="shared" si="77"/>
        <v>11947</v>
      </c>
      <c r="CA175" s="54" t="str">
        <f t="shared" si="78"/>
        <v>n/a</v>
      </c>
    </row>
    <row r="176" spans="1:79" ht="10.5" customHeight="1" x14ac:dyDescent="0.2">
      <c r="A176" s="28" t="s">
        <v>242</v>
      </c>
      <c r="B176" s="35"/>
      <c r="C176" s="35"/>
      <c r="D176" s="56"/>
      <c r="E176" s="56"/>
      <c r="F176" s="56"/>
      <c r="G176" s="56"/>
      <c r="H176" s="35"/>
      <c r="I176" s="35"/>
      <c r="J176" s="58">
        <f t="shared" ref="J176:AC176" si="80">SUM(J168:J175)</f>
        <v>9943</v>
      </c>
      <c r="K176" s="58">
        <f t="shared" si="80"/>
        <v>9939</v>
      </c>
      <c r="L176" s="58">
        <f t="shared" si="80"/>
        <v>9854</v>
      </c>
      <c r="M176" s="58">
        <f t="shared" si="80"/>
        <v>9880</v>
      </c>
      <c r="N176" s="58">
        <f t="shared" si="80"/>
        <v>9975</v>
      </c>
      <c r="O176" s="58">
        <f t="shared" si="80"/>
        <v>9932</v>
      </c>
      <c r="P176" s="58">
        <f t="shared" si="80"/>
        <v>10054</v>
      </c>
      <c r="Q176" s="58">
        <f t="shared" si="80"/>
        <v>10075</v>
      </c>
      <c r="R176" s="58">
        <f t="shared" si="80"/>
        <v>10040</v>
      </c>
      <c r="S176" s="58">
        <f t="shared" si="80"/>
        <v>9999</v>
      </c>
      <c r="T176" s="58">
        <f t="shared" si="80"/>
        <v>10206</v>
      </c>
      <c r="U176" s="58">
        <f t="shared" si="80"/>
        <v>10264</v>
      </c>
      <c r="V176" s="58">
        <f t="shared" si="80"/>
        <v>10445</v>
      </c>
      <c r="W176" s="58">
        <f t="shared" si="80"/>
        <v>10624</v>
      </c>
      <c r="X176" s="58">
        <f t="shared" si="80"/>
        <v>10691</v>
      </c>
      <c r="Y176" s="58">
        <f t="shared" si="80"/>
        <v>10818</v>
      </c>
      <c r="Z176" s="58">
        <f t="shared" si="80"/>
        <v>10935</v>
      </c>
      <c r="AA176" s="58">
        <f t="shared" si="80"/>
        <v>10800</v>
      </c>
      <c r="AB176" s="58">
        <f t="shared" si="80"/>
        <v>10781</v>
      </c>
      <c r="AC176" s="58">
        <f t="shared" si="80"/>
        <v>10646</v>
      </c>
      <c r="AD176" s="58">
        <f t="shared" ref="AD176:BU176" si="81">SUM(AD168:AD175)</f>
        <v>10590</v>
      </c>
      <c r="AE176" s="58">
        <f t="shared" si="81"/>
        <v>10330</v>
      </c>
      <c r="AF176" s="58">
        <f t="shared" si="81"/>
        <v>10001</v>
      </c>
      <c r="AG176" s="58">
        <f t="shared" si="81"/>
        <v>9843</v>
      </c>
      <c r="AH176" s="58">
        <f t="shared" si="81"/>
        <v>9709</v>
      </c>
      <c r="AI176" s="58">
        <f t="shared" si="81"/>
        <v>11193</v>
      </c>
      <c r="AJ176" s="58">
        <f t="shared" si="81"/>
        <v>12024</v>
      </c>
      <c r="AK176" s="58">
        <f t="shared" si="81"/>
        <v>11880</v>
      </c>
      <c r="AL176" s="58">
        <f t="shared" si="81"/>
        <v>11829</v>
      </c>
      <c r="AM176" s="58">
        <f t="shared" si="81"/>
        <v>11746</v>
      </c>
      <c r="AN176" s="58">
        <f t="shared" si="81"/>
        <v>13557</v>
      </c>
      <c r="AO176" s="58">
        <f t="shared" si="81"/>
        <v>14425</v>
      </c>
      <c r="AP176" s="58">
        <f t="shared" si="81"/>
        <v>17365</v>
      </c>
      <c r="AQ176" s="58">
        <f t="shared" si="81"/>
        <v>17544</v>
      </c>
      <c r="AR176" s="58">
        <f t="shared" si="81"/>
        <v>17450</v>
      </c>
      <c r="AS176" s="58">
        <f t="shared" si="81"/>
        <v>17565</v>
      </c>
      <c r="AT176" s="58">
        <f t="shared" si="81"/>
        <v>17539</v>
      </c>
      <c r="AU176" s="58">
        <f t="shared" si="81"/>
        <v>17466</v>
      </c>
      <c r="AV176" s="58">
        <f t="shared" si="81"/>
        <v>17497</v>
      </c>
      <c r="AW176" s="58">
        <f t="shared" si="81"/>
        <v>17325</v>
      </c>
      <c r="AX176" s="58">
        <f t="shared" si="81"/>
        <v>17288</v>
      </c>
      <c r="AY176" s="58">
        <f t="shared" si="81"/>
        <v>17167</v>
      </c>
      <c r="AZ176" s="58">
        <f t="shared" si="81"/>
        <v>19816</v>
      </c>
      <c r="BA176" s="58">
        <f t="shared" si="81"/>
        <v>20535</v>
      </c>
      <c r="BB176" s="58">
        <f t="shared" si="81"/>
        <v>21347</v>
      </c>
      <c r="BC176" s="58">
        <f t="shared" si="81"/>
        <v>25210</v>
      </c>
      <c r="BD176" s="58">
        <f t="shared" si="81"/>
        <v>25312</v>
      </c>
      <c r="BE176" s="58">
        <f t="shared" si="81"/>
        <v>14593</v>
      </c>
      <c r="BF176" s="58">
        <f t="shared" si="81"/>
        <v>15069</v>
      </c>
      <c r="BG176" s="58">
        <f t="shared" si="81"/>
        <v>15648</v>
      </c>
      <c r="BH176" s="58">
        <f t="shared" si="81"/>
        <v>15549</v>
      </c>
      <c r="BI176" s="58">
        <f t="shared" si="81"/>
        <v>15433</v>
      </c>
      <c r="BJ176" s="58">
        <f t="shared" si="81"/>
        <v>15486</v>
      </c>
      <c r="BK176" s="58">
        <f t="shared" si="81"/>
        <v>15472</v>
      </c>
      <c r="BL176" s="58">
        <f t="shared" si="81"/>
        <v>16184</v>
      </c>
      <c r="BM176" s="58">
        <f t="shared" si="81"/>
        <v>17280</v>
      </c>
      <c r="BN176" s="58">
        <f t="shared" si="81"/>
        <v>20791</v>
      </c>
      <c r="BO176" s="58">
        <f t="shared" si="81"/>
        <v>22637</v>
      </c>
      <c r="BP176" s="58">
        <f t="shared" si="81"/>
        <v>23499</v>
      </c>
      <c r="BQ176" s="58">
        <f t="shared" si="81"/>
        <v>18117</v>
      </c>
      <c r="BR176" s="58">
        <f t="shared" si="81"/>
        <v>25735</v>
      </c>
      <c r="BS176" s="58">
        <f t="shared" si="81"/>
        <v>25986</v>
      </c>
      <c r="BT176" s="58">
        <f t="shared" si="81"/>
        <v>25108</v>
      </c>
      <c r="BU176" s="58">
        <f t="shared" si="81"/>
        <v>24663</v>
      </c>
      <c r="BV176" s="46"/>
      <c r="BW176" s="81">
        <f>INDEX($J176:$BV176,0,MATCH(MAX($J$3:$BV$3),$J$3:$BV$3,0))-INDEX($J176:$BV176,0,MATCH(MAX($J$3:$BV$3),$J$3:$BV$3,0)-1)</f>
        <v>-445</v>
      </c>
      <c r="BX176" s="82">
        <f t="shared" si="79"/>
        <v>-1.7723434761828898E-2</v>
      </c>
      <c r="BY176" s="35" t="e">
        <f>#REF!-#REF!</f>
        <v>#REF!</v>
      </c>
      <c r="BZ176" s="62">
        <f>INDEX($J176:$BV176,0,MATCH(MAX($J$3:$BV$3),$J$3:$BV$3,0))-J176</f>
        <v>14720</v>
      </c>
      <c r="CA176" s="65">
        <f t="shared" si="78"/>
        <v>1.4804384994468471</v>
      </c>
    </row>
    <row r="177" spans="1:79" ht="10.5" customHeight="1" thickBot="1" x14ac:dyDescent="0.25">
      <c r="A177" s="34"/>
      <c r="J177" s="40"/>
      <c r="K177" s="40"/>
      <c r="L177" s="40"/>
      <c r="M177" s="40"/>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1"/>
      <c r="BX177" s="42"/>
      <c r="BZ177" s="52"/>
      <c r="CA177" s="53"/>
    </row>
    <row r="178" spans="1:79" s="35" customFormat="1" ht="12.6" thickBot="1" x14ac:dyDescent="0.25">
      <c r="A178" s="171" t="s">
        <v>243</v>
      </c>
      <c r="B178" s="172"/>
      <c r="C178" s="172"/>
      <c r="D178" s="172"/>
      <c r="E178" s="172"/>
      <c r="F178" s="172"/>
      <c r="G178" s="172"/>
      <c r="H178" s="172"/>
      <c r="I178" s="173"/>
      <c r="J178" s="88">
        <f t="shared" ref="J178:BO178" si="82">SUM(J176,J164,J153,J147,J119,J99,J95,J81,J65)</f>
        <v>1790644</v>
      </c>
      <c r="K178" s="88">
        <f t="shared" si="82"/>
        <v>1791270</v>
      </c>
      <c r="L178" s="88">
        <f t="shared" si="82"/>
        <v>1789370</v>
      </c>
      <c r="M178" s="88">
        <f t="shared" si="82"/>
        <v>1792385</v>
      </c>
      <c r="N178" s="88">
        <f t="shared" si="82"/>
        <v>1764852</v>
      </c>
      <c r="O178" s="88">
        <f t="shared" si="82"/>
        <v>1761052</v>
      </c>
      <c r="P178" s="88">
        <f t="shared" si="82"/>
        <v>1730214</v>
      </c>
      <c r="Q178" s="88">
        <f t="shared" si="82"/>
        <v>1734687</v>
      </c>
      <c r="R178" s="88">
        <f t="shared" si="82"/>
        <v>1745084</v>
      </c>
      <c r="S178" s="88">
        <f t="shared" si="82"/>
        <v>1759284</v>
      </c>
      <c r="T178" s="88">
        <f t="shared" si="82"/>
        <v>1770598</v>
      </c>
      <c r="U178" s="88">
        <f t="shared" si="82"/>
        <v>1774071</v>
      </c>
      <c r="V178" s="88">
        <f t="shared" si="82"/>
        <v>1768423</v>
      </c>
      <c r="W178" s="88">
        <f t="shared" si="82"/>
        <v>1762859</v>
      </c>
      <c r="X178" s="88">
        <f t="shared" si="82"/>
        <v>1776146</v>
      </c>
      <c r="Y178" s="88">
        <f t="shared" si="82"/>
        <v>1769703</v>
      </c>
      <c r="Z178" s="88">
        <f t="shared" si="82"/>
        <v>1756480</v>
      </c>
      <c r="AA178" s="88">
        <f t="shared" si="82"/>
        <v>1750966</v>
      </c>
      <c r="AB178" s="88">
        <f t="shared" si="82"/>
        <v>1751455</v>
      </c>
      <c r="AC178" s="88">
        <f t="shared" si="82"/>
        <v>1757221</v>
      </c>
      <c r="AD178" s="88">
        <f t="shared" si="82"/>
        <v>1749595</v>
      </c>
      <c r="AE178" s="88">
        <f t="shared" si="82"/>
        <v>1811259</v>
      </c>
      <c r="AF178" s="88">
        <f t="shared" si="82"/>
        <v>1835042</v>
      </c>
      <c r="AG178" s="88">
        <f t="shared" si="82"/>
        <v>1854642</v>
      </c>
      <c r="AH178" s="88">
        <f t="shared" si="82"/>
        <v>1872492</v>
      </c>
      <c r="AI178" s="88">
        <f t="shared" si="82"/>
        <v>1891175</v>
      </c>
      <c r="AJ178" s="88">
        <f t="shared" si="82"/>
        <v>1910629</v>
      </c>
      <c r="AK178" s="88">
        <f t="shared" si="82"/>
        <v>1931824</v>
      </c>
      <c r="AL178" s="88">
        <f t="shared" si="82"/>
        <v>1947949</v>
      </c>
      <c r="AM178" s="88">
        <f t="shared" si="82"/>
        <v>1965510</v>
      </c>
      <c r="AN178" s="88">
        <f t="shared" si="82"/>
        <v>1981337</v>
      </c>
      <c r="AO178" s="88">
        <f t="shared" si="82"/>
        <v>1992787</v>
      </c>
      <c r="AP178" s="88">
        <f t="shared" si="82"/>
        <v>2010716</v>
      </c>
      <c r="AQ178" s="88">
        <f t="shared" si="82"/>
        <v>2025826</v>
      </c>
      <c r="AR178" s="88">
        <f t="shared" si="82"/>
        <v>2038568</v>
      </c>
      <c r="AS178" s="88">
        <f t="shared" si="82"/>
        <v>2053326</v>
      </c>
      <c r="AT178" s="88">
        <f t="shared" si="82"/>
        <v>2069234</v>
      </c>
      <c r="AU178" s="88">
        <f t="shared" si="82"/>
        <v>2086738</v>
      </c>
      <c r="AV178" s="88">
        <f t="shared" si="82"/>
        <v>2109519</v>
      </c>
      <c r="AW178" s="88">
        <f t="shared" si="82"/>
        <v>2124975</v>
      </c>
      <c r="AX178" s="88">
        <f t="shared" si="82"/>
        <v>2141259</v>
      </c>
      <c r="AY178" s="88">
        <f t="shared" si="82"/>
        <v>2160132</v>
      </c>
      <c r="AZ178" s="88">
        <f t="shared" si="82"/>
        <v>2176804</v>
      </c>
      <c r="BA178" s="88">
        <f t="shared" si="82"/>
        <v>2188239</v>
      </c>
      <c r="BB178" s="88">
        <f t="shared" si="82"/>
        <v>2200612</v>
      </c>
      <c r="BC178" s="88">
        <f t="shared" si="82"/>
        <v>2217769</v>
      </c>
      <c r="BD178" s="88">
        <f t="shared" si="82"/>
        <v>2231049</v>
      </c>
      <c r="BE178" s="88">
        <f t="shared" si="82"/>
        <v>2246430</v>
      </c>
      <c r="BF178" s="88">
        <f t="shared" si="82"/>
        <v>2260054</v>
      </c>
      <c r="BG178" s="88">
        <f t="shared" si="82"/>
        <v>2277294</v>
      </c>
      <c r="BH178" s="88">
        <f t="shared" si="82"/>
        <v>2292482</v>
      </c>
      <c r="BI178" s="88">
        <f t="shared" si="82"/>
        <v>2311561</v>
      </c>
      <c r="BJ178" s="88">
        <f t="shared" si="82"/>
        <v>2324510</v>
      </c>
      <c r="BK178" s="88">
        <f t="shared" si="82"/>
        <v>2337799</v>
      </c>
      <c r="BL178" s="88">
        <f t="shared" si="82"/>
        <v>2355790</v>
      </c>
      <c r="BM178" s="88">
        <f t="shared" si="82"/>
        <v>2366410</v>
      </c>
      <c r="BN178" s="88">
        <f t="shared" si="82"/>
        <v>2401978</v>
      </c>
      <c r="BO178" s="88">
        <f t="shared" si="82"/>
        <v>2416687</v>
      </c>
      <c r="BP178" s="88">
        <f t="shared" ref="BP178:BU178" si="83">SUM(BP176,BP164,BP153,BP147,BP119,BP99,BP95,BP81,BP65)</f>
        <v>2421703</v>
      </c>
      <c r="BQ178" s="88">
        <f t="shared" si="83"/>
        <v>2419230</v>
      </c>
      <c r="BR178" s="88">
        <f t="shared" si="83"/>
        <v>2408440</v>
      </c>
      <c r="BS178" s="88">
        <f t="shared" si="83"/>
        <v>2360244</v>
      </c>
      <c r="BT178" s="88">
        <f t="shared" si="83"/>
        <v>2335021</v>
      </c>
      <c r="BU178" s="88">
        <f t="shared" si="83"/>
        <v>2308225</v>
      </c>
      <c r="BV178" s="46"/>
      <c r="BW178" s="89">
        <f>INDEX($J178:$BV178,0,MATCH(MAX($J$3:$BV$3),$J$3:$BV$3,0))-INDEX($J178:$BV178,0,MATCH(MAX($J$3:$BV$3),$J$3:$BV$3,0)-1)</f>
        <v>-26796</v>
      </c>
      <c r="BX178" s="90">
        <f>BW178/INDEX($J178:$BV178,0,MATCH(MAX($J$3:$BV$3),$J$3:$BV$3,0)-1)</f>
        <v>-1.1475699790280259E-2</v>
      </c>
      <c r="BY178" s="91" t="e">
        <f>#REF!-#REF!</f>
        <v>#REF!</v>
      </c>
      <c r="BZ178" s="92">
        <f>INDEX($J178:$BV178,0,MATCH(MAX($J$3:$BV$3),$J$3:$BV$3,0))-J178</f>
        <v>517581</v>
      </c>
      <c r="CA178" s="93">
        <f>BZ178/J178</f>
        <v>0.28904740417414071</v>
      </c>
    </row>
    <row r="179" spans="1:79" s="99" customFormat="1" ht="12.6" thickBot="1" x14ac:dyDescent="0.25">
      <c r="A179" s="174" t="s">
        <v>244</v>
      </c>
      <c r="B179" s="175"/>
      <c r="C179" s="175"/>
      <c r="D179" s="175"/>
      <c r="E179" s="175"/>
      <c r="F179" s="175"/>
      <c r="G179" s="175"/>
      <c r="H179" s="175"/>
      <c r="I179" s="176"/>
      <c r="J179" s="94">
        <v>1831646.7542999999</v>
      </c>
      <c r="K179" s="94">
        <v>1820978.3581999999</v>
      </c>
      <c r="L179" s="94">
        <v>1822901.8446</v>
      </c>
      <c r="M179" s="94">
        <v>1818750.7102000001</v>
      </c>
      <c r="N179" s="94">
        <v>1804777.8717</v>
      </c>
      <c r="O179" s="94">
        <v>1797889.9053</v>
      </c>
      <c r="P179" s="94">
        <v>1769583.944200001</v>
      </c>
      <c r="Q179" s="94">
        <v>1775153.8816</v>
      </c>
      <c r="R179" s="94">
        <v>1780196.3086000001</v>
      </c>
      <c r="S179" s="94">
        <v>1784650.6183</v>
      </c>
      <c r="T179" s="94">
        <v>1793957.0475000001</v>
      </c>
      <c r="U179" s="94">
        <v>1800751.9193</v>
      </c>
      <c r="V179" s="94">
        <v>1800111.375999999</v>
      </c>
      <c r="W179" s="94">
        <v>1800151.191000001</v>
      </c>
      <c r="X179" s="94">
        <v>1798085.8752000011</v>
      </c>
      <c r="Y179" s="94">
        <v>1804287.3444999999</v>
      </c>
      <c r="Z179" s="94">
        <v>1791169.4454000001</v>
      </c>
      <c r="AA179" s="94">
        <v>1783220.7526</v>
      </c>
      <c r="AB179" s="94">
        <v>1776843.6165</v>
      </c>
      <c r="AC179" s="94">
        <v>1789603.144400001</v>
      </c>
      <c r="AD179" s="94">
        <v>1791395.2714</v>
      </c>
      <c r="AE179" s="94">
        <v>1820181.3650999989</v>
      </c>
      <c r="AF179" s="94">
        <v>1840586.103300001</v>
      </c>
      <c r="AG179" s="94">
        <v>1858200.668800001</v>
      </c>
      <c r="AH179" s="94">
        <v>1879113.7015</v>
      </c>
      <c r="AI179" s="94">
        <v>1900330.9175</v>
      </c>
      <c r="AJ179" s="94">
        <v>1921529.632500001</v>
      </c>
      <c r="AK179" s="94">
        <v>1944900.135999999</v>
      </c>
      <c r="AL179" s="94">
        <v>1963965.0121000011</v>
      </c>
      <c r="AM179" s="94">
        <v>1981291.9876999999</v>
      </c>
      <c r="AN179" s="94">
        <v>1997936.1165</v>
      </c>
      <c r="AO179" s="94">
        <v>2010777.5755</v>
      </c>
      <c r="AP179" s="94">
        <v>2023419.9214000001</v>
      </c>
      <c r="AQ179" s="94">
        <v>2038611.877899999</v>
      </c>
      <c r="AR179" s="94">
        <v>2053004.6342</v>
      </c>
      <c r="AS179" s="94">
        <v>2067419.3029</v>
      </c>
      <c r="AT179" s="94">
        <v>2085126.6463000011</v>
      </c>
      <c r="AU179" s="94">
        <v>2103493.3247999991</v>
      </c>
      <c r="AV179" s="94">
        <v>2125152.3582000011</v>
      </c>
      <c r="AW179" s="94">
        <v>2144425.9041000009</v>
      </c>
      <c r="AX179" s="94">
        <v>2163063.100300001</v>
      </c>
      <c r="AY179" s="94">
        <v>2181981.2505000001</v>
      </c>
      <c r="AZ179" s="94">
        <v>2199183.6968999989</v>
      </c>
      <c r="BA179" s="94">
        <v>2212695.413900001</v>
      </c>
      <c r="BB179" s="94">
        <v>2225983.3535000002</v>
      </c>
      <c r="BC179" s="94">
        <v>2241481.0342000001</v>
      </c>
      <c r="BD179" s="94">
        <v>2254971.1705</v>
      </c>
      <c r="BE179" s="94">
        <v>2269719.7853000001</v>
      </c>
      <c r="BF179" s="94">
        <v>2285574.7567999992</v>
      </c>
      <c r="BG179" s="94">
        <v>2301282.6732999999</v>
      </c>
      <c r="BH179" s="94">
        <v>2319005.3235999998</v>
      </c>
      <c r="BI179" s="94">
        <v>2340283.2679000022</v>
      </c>
      <c r="BJ179" s="94">
        <v>2356269.2877000002</v>
      </c>
      <c r="BK179" s="94">
        <v>2369609.5511999978</v>
      </c>
      <c r="BL179" s="94">
        <v>2387832.7349</v>
      </c>
      <c r="BM179" s="94">
        <v>2403953.1466999999</v>
      </c>
      <c r="BN179" s="94">
        <v>2420325.1399000012</v>
      </c>
      <c r="BO179" s="94">
        <v>2434647.0120000001</v>
      </c>
      <c r="BP179" s="94">
        <v>2444514.1383999982</v>
      </c>
      <c r="BQ179" s="94">
        <v>2449450.3997999998</v>
      </c>
      <c r="BR179" s="94">
        <v>2439015.9274000032</v>
      </c>
      <c r="BS179" s="94">
        <v>2402173.1661999989</v>
      </c>
      <c r="BT179" s="94"/>
      <c r="BU179" s="94"/>
      <c r="BV179" s="95"/>
      <c r="BW179" s="96"/>
      <c r="BX179" s="97"/>
      <c r="BY179" s="98"/>
      <c r="BZ179" s="96"/>
      <c r="CA179" s="97"/>
    </row>
    <row r="180" spans="1:79" ht="10.5" customHeight="1" x14ac:dyDescent="0.2">
      <c r="A180" s="100"/>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101"/>
      <c r="BO180" s="101"/>
      <c r="BP180" s="101"/>
      <c r="BQ180" s="101"/>
      <c r="BR180" s="101"/>
      <c r="BS180" s="101"/>
      <c r="BT180" s="101"/>
      <c r="BU180" s="101"/>
      <c r="BV180" s="46"/>
      <c r="BW180" s="41"/>
      <c r="BX180" s="42"/>
      <c r="BZ180" s="41"/>
      <c r="CA180" s="42"/>
    </row>
    <row r="181" spans="1:79" ht="10.5" customHeight="1" thickBot="1" x14ac:dyDescent="0.25">
      <c r="A181" s="100" t="s">
        <v>245</v>
      </c>
      <c r="J181" s="40"/>
      <c r="K181" s="40"/>
      <c r="L181" s="40"/>
      <c r="M181" s="40"/>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52"/>
      <c r="BX181" s="53"/>
      <c r="BZ181" s="52"/>
      <c r="CA181" s="53"/>
    </row>
    <row r="182" spans="1:79" ht="10.5" customHeight="1" x14ac:dyDescent="0.2">
      <c r="A182" s="102" t="s">
        <v>6</v>
      </c>
      <c r="B182" s="103"/>
      <c r="C182" s="103"/>
      <c r="D182" s="104"/>
      <c r="E182" s="104"/>
      <c r="F182" s="104"/>
      <c r="G182" s="104"/>
      <c r="H182" s="103"/>
      <c r="I182" s="103"/>
      <c r="J182" s="105">
        <f t="shared" ref="J182:Y188" si="84">SUMIF($E$8:$E$175,$A182,J$8:J$175)</f>
        <v>1058485</v>
      </c>
      <c r="K182" s="105">
        <f t="shared" si="84"/>
        <v>1060740</v>
      </c>
      <c r="L182" s="105">
        <f t="shared" si="84"/>
        <v>1061155</v>
      </c>
      <c r="M182" s="105">
        <f t="shared" si="84"/>
        <v>1061900</v>
      </c>
      <c r="N182" s="105">
        <f t="shared" si="84"/>
        <v>1042710</v>
      </c>
      <c r="O182" s="105">
        <f t="shared" si="84"/>
        <v>1039789</v>
      </c>
      <c r="P182" s="105">
        <f t="shared" si="84"/>
        <v>1016826</v>
      </c>
      <c r="Q182" s="105">
        <f t="shared" si="84"/>
        <v>1025654</v>
      </c>
      <c r="R182" s="105">
        <f t="shared" si="84"/>
        <v>1033804</v>
      </c>
      <c r="S182" s="105">
        <f t="shared" si="84"/>
        <v>1041459</v>
      </c>
      <c r="T182" s="105">
        <f t="shared" si="84"/>
        <v>1049199</v>
      </c>
      <c r="U182" s="105">
        <f t="shared" si="84"/>
        <v>1051877</v>
      </c>
      <c r="V182" s="105">
        <f t="shared" si="84"/>
        <v>1050111</v>
      </c>
      <c r="W182" s="105">
        <f t="shared" si="84"/>
        <v>1044974</v>
      </c>
      <c r="X182" s="105">
        <f t="shared" si="84"/>
        <v>1052922</v>
      </c>
      <c r="Y182" s="105">
        <f t="shared" si="84"/>
        <v>1046566</v>
      </c>
      <c r="Z182" s="105">
        <f t="shared" ref="Z182:AO188" si="85">SUMIF($E$8:$E$175,$A182,Z$8:Z$175)</f>
        <v>1035927</v>
      </c>
      <c r="AA182" s="105">
        <f t="shared" si="85"/>
        <v>1034501</v>
      </c>
      <c r="AB182" s="106">
        <f t="shared" si="85"/>
        <v>1027184</v>
      </c>
      <c r="AC182" s="105">
        <f t="shared" si="85"/>
        <v>1030738</v>
      </c>
      <c r="AD182" s="107">
        <f t="shared" si="85"/>
        <v>1027431</v>
      </c>
      <c r="AE182" s="105">
        <f t="shared" si="85"/>
        <v>1060900</v>
      </c>
      <c r="AF182" s="105">
        <f t="shared" si="85"/>
        <v>1076526</v>
      </c>
      <c r="AG182" s="105">
        <f t="shared" si="85"/>
        <v>1088769</v>
      </c>
      <c r="AH182" s="105">
        <f t="shared" si="85"/>
        <v>1100601</v>
      </c>
      <c r="AI182" s="105">
        <f t="shared" si="85"/>
        <v>1112127</v>
      </c>
      <c r="AJ182" s="105">
        <f t="shared" si="85"/>
        <v>1123582</v>
      </c>
      <c r="AK182" s="105">
        <f t="shared" si="85"/>
        <v>1136174</v>
      </c>
      <c r="AL182" s="105">
        <f t="shared" si="85"/>
        <v>1145369</v>
      </c>
      <c r="AM182" s="105">
        <f t="shared" si="85"/>
        <v>1155088</v>
      </c>
      <c r="AN182" s="105">
        <f t="shared" si="85"/>
        <v>1165612</v>
      </c>
      <c r="AO182" s="105">
        <f t="shared" si="85"/>
        <v>1172491</v>
      </c>
      <c r="AP182" s="105">
        <f t="shared" ref="AP182:BE188" si="86">SUMIF($E$8:$E$175,$A182,AP$8:AP$175)</f>
        <v>1181891</v>
      </c>
      <c r="AQ182" s="105">
        <f t="shared" si="86"/>
        <v>1190977</v>
      </c>
      <c r="AR182" s="105">
        <f t="shared" si="86"/>
        <v>1199285</v>
      </c>
      <c r="AS182" s="105">
        <f t="shared" si="86"/>
        <v>1208402</v>
      </c>
      <c r="AT182" s="105">
        <f t="shared" si="86"/>
        <v>1217827</v>
      </c>
      <c r="AU182" s="105">
        <f t="shared" si="86"/>
        <v>1226326</v>
      </c>
      <c r="AV182" s="105">
        <f t="shared" si="86"/>
        <v>1242669</v>
      </c>
      <c r="AW182" s="105">
        <f t="shared" si="86"/>
        <v>1253015</v>
      </c>
      <c r="AX182" s="105">
        <f t="shared" si="86"/>
        <v>1264495</v>
      </c>
      <c r="AY182" s="105">
        <f t="shared" si="86"/>
        <v>1276259</v>
      </c>
      <c r="AZ182" s="105">
        <f t="shared" si="86"/>
        <v>1290052</v>
      </c>
      <c r="BA182" s="105">
        <f t="shared" si="86"/>
        <v>1299238</v>
      </c>
      <c r="BB182" s="105">
        <f t="shared" si="86"/>
        <v>1310194</v>
      </c>
      <c r="BC182" s="105">
        <f t="shared" si="86"/>
        <v>1322581</v>
      </c>
      <c r="BD182" s="105">
        <f t="shared" si="86"/>
        <v>1331515</v>
      </c>
      <c r="BE182" s="105">
        <f t="shared" si="86"/>
        <v>1333941</v>
      </c>
      <c r="BF182" s="105">
        <f t="shared" ref="BF182:BU188" si="87">SUMIF($E$8:$E$175,$A182,BF$8:BF$175)</f>
        <v>1343901</v>
      </c>
      <c r="BG182" s="105">
        <f t="shared" si="87"/>
        <v>1357888</v>
      </c>
      <c r="BH182" s="105">
        <f t="shared" si="87"/>
        <v>1370250</v>
      </c>
      <c r="BI182" s="105">
        <f t="shared" si="87"/>
        <v>1382967</v>
      </c>
      <c r="BJ182" s="105">
        <f t="shared" si="87"/>
        <v>1393367</v>
      </c>
      <c r="BK182" s="105">
        <f t="shared" si="87"/>
        <v>1402209</v>
      </c>
      <c r="BL182" s="105">
        <f t="shared" si="87"/>
        <v>1413345</v>
      </c>
      <c r="BM182" s="105">
        <f t="shared" si="87"/>
        <v>1421648</v>
      </c>
      <c r="BN182" s="105">
        <f t="shared" si="87"/>
        <v>1439618</v>
      </c>
      <c r="BO182" s="105">
        <f t="shared" si="87"/>
        <v>1451284</v>
      </c>
      <c r="BP182" s="105">
        <f t="shared" si="87"/>
        <v>1453989</v>
      </c>
      <c r="BQ182" s="105">
        <f t="shared" si="87"/>
        <v>1454778</v>
      </c>
      <c r="BR182" s="105">
        <f t="shared" si="87"/>
        <v>1454705</v>
      </c>
      <c r="BS182" s="105">
        <f t="shared" si="87"/>
        <v>1446708</v>
      </c>
      <c r="BT182" s="105">
        <f t="shared" si="87"/>
        <v>1438524</v>
      </c>
      <c r="BU182" s="105">
        <f t="shared" si="87"/>
        <v>1413653</v>
      </c>
      <c r="BV182" s="108"/>
      <c r="BW182" s="41">
        <f>INDEX($J182:$BV182,0,MATCH(MAX($J$3:$BV$3),$J$3:$BV$3,0))-INDEX($J182:$BV182,0,MATCH(MAX($J$3:$BV$3),$J$3:$BV$3,0)-1)</f>
        <v>-24871</v>
      </c>
      <c r="BX182" s="42">
        <f>BW182/INDEX($J182:$BV182,0,MATCH(MAX($J$3:$BV$3),$J$3:$BV$3,0)-1)</f>
        <v>-1.7289249258267501E-2</v>
      </c>
      <c r="BY182" s="8" t="e">
        <f>#REF!-#REF!</f>
        <v>#REF!</v>
      </c>
      <c r="BZ182" s="41">
        <f t="shared" ref="BZ182:BZ188" si="88">INDEX($J182:$BV182,0,MATCH(MAX($J$3:$BV$3),$J$3:$BV$3,0))-J182</f>
        <v>355168</v>
      </c>
      <c r="CA182" s="43">
        <f t="shared" ref="CA182:CA202" si="89">IFERROR(BZ182/J182,"n/a")</f>
        <v>0.3355437252299277</v>
      </c>
    </row>
    <row r="183" spans="1:79" ht="10.5" customHeight="1" x14ac:dyDescent="0.2">
      <c r="A183" s="28" t="s">
        <v>117</v>
      </c>
      <c r="J183" s="58">
        <f t="shared" si="84"/>
        <v>264506</v>
      </c>
      <c r="K183" s="58">
        <f t="shared" si="84"/>
        <v>263390</v>
      </c>
      <c r="L183" s="58">
        <f t="shared" si="84"/>
        <v>259183</v>
      </c>
      <c r="M183" s="58">
        <f t="shared" si="84"/>
        <v>260402</v>
      </c>
      <c r="N183" s="58">
        <f t="shared" si="84"/>
        <v>254079</v>
      </c>
      <c r="O183" s="58">
        <f t="shared" si="84"/>
        <v>254643</v>
      </c>
      <c r="P183" s="58">
        <f t="shared" si="84"/>
        <v>247071</v>
      </c>
      <c r="Q183" s="58">
        <f t="shared" si="84"/>
        <v>248611</v>
      </c>
      <c r="R183" s="58">
        <f t="shared" si="84"/>
        <v>249206</v>
      </c>
      <c r="S183" s="58">
        <f t="shared" si="84"/>
        <v>255245</v>
      </c>
      <c r="T183" s="58">
        <f t="shared" si="84"/>
        <v>258766</v>
      </c>
      <c r="U183" s="58">
        <f t="shared" si="84"/>
        <v>260548</v>
      </c>
      <c r="V183" s="58">
        <f t="shared" si="84"/>
        <v>258810</v>
      </c>
      <c r="W183" s="58">
        <f t="shared" si="84"/>
        <v>256420</v>
      </c>
      <c r="X183" s="58">
        <f t="shared" si="84"/>
        <v>259047</v>
      </c>
      <c r="Y183" s="58">
        <f t="shared" si="84"/>
        <v>258951</v>
      </c>
      <c r="Z183" s="58">
        <f t="shared" si="85"/>
        <v>256532</v>
      </c>
      <c r="AA183" s="58">
        <f t="shared" si="85"/>
        <v>253206</v>
      </c>
      <c r="AB183" s="59">
        <f t="shared" si="85"/>
        <v>254757</v>
      </c>
      <c r="AC183" s="58">
        <f t="shared" si="85"/>
        <v>255389</v>
      </c>
      <c r="AD183" s="109">
        <f t="shared" si="85"/>
        <v>254231</v>
      </c>
      <c r="AE183" s="58">
        <f t="shared" si="85"/>
        <v>272648</v>
      </c>
      <c r="AF183" s="58">
        <f t="shared" si="85"/>
        <v>280739</v>
      </c>
      <c r="AG183" s="58">
        <f t="shared" si="85"/>
        <v>286526</v>
      </c>
      <c r="AH183" s="58">
        <f t="shared" si="85"/>
        <v>292419</v>
      </c>
      <c r="AI183" s="58">
        <f t="shared" si="85"/>
        <v>298272</v>
      </c>
      <c r="AJ183" s="58">
        <f t="shared" si="85"/>
        <v>304770</v>
      </c>
      <c r="AK183" s="58">
        <f t="shared" si="85"/>
        <v>312468</v>
      </c>
      <c r="AL183" s="58">
        <f t="shared" si="85"/>
        <v>318625</v>
      </c>
      <c r="AM183" s="58">
        <f t="shared" si="85"/>
        <v>325199</v>
      </c>
      <c r="AN183" s="58">
        <f t="shared" si="85"/>
        <v>328924</v>
      </c>
      <c r="AO183" s="58">
        <f t="shared" si="85"/>
        <v>331712</v>
      </c>
      <c r="AP183" s="58">
        <f t="shared" si="86"/>
        <v>335841</v>
      </c>
      <c r="AQ183" s="58">
        <f t="shared" si="86"/>
        <v>340065</v>
      </c>
      <c r="AR183" s="58">
        <f t="shared" si="86"/>
        <v>343691</v>
      </c>
      <c r="AS183" s="58">
        <f t="shared" si="86"/>
        <v>347845</v>
      </c>
      <c r="AT183" s="58">
        <f t="shared" si="86"/>
        <v>353153</v>
      </c>
      <c r="AU183" s="58">
        <f t="shared" si="86"/>
        <v>361167</v>
      </c>
      <c r="AV183" s="58">
        <f t="shared" si="86"/>
        <v>366902</v>
      </c>
      <c r="AW183" s="58">
        <f t="shared" si="86"/>
        <v>371367</v>
      </c>
      <c r="AX183" s="58">
        <f t="shared" si="86"/>
        <v>376247</v>
      </c>
      <c r="AY183" s="58">
        <f t="shared" si="86"/>
        <v>382273</v>
      </c>
      <c r="AZ183" s="58">
        <f t="shared" si="86"/>
        <v>387071</v>
      </c>
      <c r="BA183" s="58">
        <f t="shared" si="86"/>
        <v>390321</v>
      </c>
      <c r="BB183" s="58">
        <f t="shared" si="86"/>
        <v>392884</v>
      </c>
      <c r="BC183" s="58">
        <f t="shared" si="86"/>
        <v>395187</v>
      </c>
      <c r="BD183" s="58">
        <f t="shared" si="86"/>
        <v>397740</v>
      </c>
      <c r="BE183" s="58">
        <f t="shared" si="86"/>
        <v>400739</v>
      </c>
      <c r="BF183" s="58">
        <f t="shared" si="87"/>
        <v>402261</v>
      </c>
      <c r="BG183" s="58">
        <f t="shared" si="87"/>
        <v>403854</v>
      </c>
      <c r="BH183" s="58">
        <f t="shared" si="87"/>
        <v>405762</v>
      </c>
      <c r="BI183" s="58">
        <f t="shared" si="87"/>
        <v>411063</v>
      </c>
      <c r="BJ183" s="58">
        <f t="shared" si="87"/>
        <v>412311</v>
      </c>
      <c r="BK183" s="58">
        <f t="shared" si="87"/>
        <v>413792</v>
      </c>
      <c r="BL183" s="58">
        <f t="shared" si="87"/>
        <v>416795</v>
      </c>
      <c r="BM183" s="58">
        <f t="shared" si="87"/>
        <v>417453</v>
      </c>
      <c r="BN183" s="58">
        <f t="shared" si="87"/>
        <v>421745</v>
      </c>
      <c r="BO183" s="58">
        <f t="shared" si="87"/>
        <v>424741</v>
      </c>
      <c r="BP183" s="58">
        <f t="shared" si="87"/>
        <v>426612</v>
      </c>
      <c r="BQ183" s="58">
        <f t="shared" si="87"/>
        <v>423868</v>
      </c>
      <c r="BR183" s="58">
        <f t="shared" si="87"/>
        <v>409549</v>
      </c>
      <c r="BS183" s="58">
        <f t="shared" si="87"/>
        <v>381924</v>
      </c>
      <c r="BT183" s="58">
        <f t="shared" si="87"/>
        <v>374331</v>
      </c>
      <c r="BU183" s="58">
        <f t="shared" si="87"/>
        <v>367963</v>
      </c>
      <c r="BV183" s="108"/>
      <c r="BW183" s="41">
        <f>INDEX($J183:$BV183,0,MATCH(MAX($J$3:$BV$3),$J$3:$BV$3,0))-INDEX($J183:$BV183,0,MATCH(MAX($J$3:$BV$3),$J$3:$BV$3,0)-1)</f>
        <v>-6368</v>
      </c>
      <c r="BX183" s="42">
        <f>BW183/INDEX($J183:$BV183,0,MATCH(MAX($J$3:$BV$3),$J$3:$BV$3,0)-1)</f>
        <v>-1.7011682174332344E-2</v>
      </c>
      <c r="BY183" s="8" t="e">
        <f>#REF!-#REF!</f>
        <v>#REF!</v>
      </c>
      <c r="BZ183" s="41">
        <f t="shared" si="88"/>
        <v>103457</v>
      </c>
      <c r="CA183" s="43">
        <f t="shared" si="89"/>
        <v>0.3911329043575571</v>
      </c>
    </row>
    <row r="184" spans="1:79" ht="10.5" customHeight="1" x14ac:dyDescent="0.2">
      <c r="A184" s="28" t="s">
        <v>143</v>
      </c>
      <c r="J184" s="58">
        <f t="shared" si="84"/>
        <v>20774</v>
      </c>
      <c r="K184" s="58">
        <f t="shared" si="84"/>
        <v>20514</v>
      </c>
      <c r="L184" s="58">
        <f t="shared" si="84"/>
        <v>20479</v>
      </c>
      <c r="M184" s="58">
        <f t="shared" si="84"/>
        <v>22489</v>
      </c>
      <c r="N184" s="58">
        <f t="shared" si="84"/>
        <v>22522</v>
      </c>
      <c r="O184" s="58">
        <f t="shared" si="84"/>
        <v>22381</v>
      </c>
      <c r="P184" s="58">
        <f t="shared" si="84"/>
        <v>23731</v>
      </c>
      <c r="Q184" s="58">
        <f t="shared" si="84"/>
        <v>23271</v>
      </c>
      <c r="R184" s="58">
        <f t="shared" si="84"/>
        <v>23158</v>
      </c>
      <c r="S184" s="58">
        <f t="shared" si="84"/>
        <v>24421</v>
      </c>
      <c r="T184" s="58">
        <f t="shared" si="84"/>
        <v>24208</v>
      </c>
      <c r="U184" s="58">
        <f t="shared" si="84"/>
        <v>23800</v>
      </c>
      <c r="V184" s="58">
        <f t="shared" si="84"/>
        <v>23010</v>
      </c>
      <c r="W184" s="58">
        <f t="shared" si="84"/>
        <v>23373</v>
      </c>
      <c r="X184" s="58">
        <f t="shared" si="84"/>
        <v>23449</v>
      </c>
      <c r="Y184" s="58">
        <f t="shared" si="84"/>
        <v>25135</v>
      </c>
      <c r="Z184" s="58">
        <f t="shared" si="85"/>
        <v>25143</v>
      </c>
      <c r="AA184" s="58">
        <f t="shared" si="85"/>
        <v>25143</v>
      </c>
      <c r="AB184" s="59">
        <f t="shared" si="85"/>
        <v>26486</v>
      </c>
      <c r="AC184" s="58">
        <f t="shared" si="85"/>
        <v>26250</v>
      </c>
      <c r="AD184" s="109">
        <f t="shared" si="85"/>
        <v>26167</v>
      </c>
      <c r="AE184" s="58">
        <f t="shared" si="85"/>
        <v>28601</v>
      </c>
      <c r="AF184" s="58">
        <f t="shared" si="85"/>
        <v>28470</v>
      </c>
      <c r="AG184" s="58">
        <f t="shared" si="85"/>
        <v>28365</v>
      </c>
      <c r="AH184" s="58">
        <f t="shared" si="85"/>
        <v>28310</v>
      </c>
      <c r="AI184" s="58">
        <f t="shared" si="85"/>
        <v>28270</v>
      </c>
      <c r="AJ184" s="58">
        <f t="shared" si="85"/>
        <v>28223</v>
      </c>
      <c r="AK184" s="58">
        <f t="shared" si="85"/>
        <v>30021</v>
      </c>
      <c r="AL184" s="58">
        <f t="shared" si="85"/>
        <v>29883</v>
      </c>
      <c r="AM184" s="58">
        <f t="shared" si="85"/>
        <v>29801</v>
      </c>
      <c r="AN184" s="58">
        <f t="shared" si="85"/>
        <v>31285</v>
      </c>
      <c r="AO184" s="58">
        <f t="shared" si="85"/>
        <v>31090</v>
      </c>
      <c r="AP184" s="58">
        <f t="shared" si="86"/>
        <v>30977</v>
      </c>
      <c r="AQ184" s="58">
        <f t="shared" si="86"/>
        <v>32950</v>
      </c>
      <c r="AR184" s="58">
        <f t="shared" si="86"/>
        <v>32580</v>
      </c>
      <c r="AS184" s="58">
        <f t="shared" si="86"/>
        <v>32383</v>
      </c>
      <c r="AT184" s="58">
        <f t="shared" si="86"/>
        <v>32238</v>
      </c>
      <c r="AU184" s="58">
        <f t="shared" si="86"/>
        <v>32082</v>
      </c>
      <c r="AV184" s="58">
        <f t="shared" si="86"/>
        <v>31946</v>
      </c>
      <c r="AW184" s="58">
        <f t="shared" si="86"/>
        <v>31810</v>
      </c>
      <c r="AX184" s="58">
        <f t="shared" si="86"/>
        <v>31717</v>
      </c>
      <c r="AY184" s="58">
        <f t="shared" si="86"/>
        <v>31671</v>
      </c>
      <c r="AZ184" s="58">
        <f t="shared" si="86"/>
        <v>31393</v>
      </c>
      <c r="BA184" s="58">
        <f t="shared" si="86"/>
        <v>31898</v>
      </c>
      <c r="BB184" s="58">
        <f t="shared" si="86"/>
        <v>32125</v>
      </c>
      <c r="BC184" s="58">
        <f t="shared" si="86"/>
        <v>33497</v>
      </c>
      <c r="BD184" s="58">
        <f t="shared" si="86"/>
        <v>33188</v>
      </c>
      <c r="BE184" s="58">
        <f t="shared" si="86"/>
        <v>33020</v>
      </c>
      <c r="BF184" s="58">
        <f t="shared" si="87"/>
        <v>35660</v>
      </c>
      <c r="BG184" s="58">
        <f t="shared" si="87"/>
        <v>35142</v>
      </c>
      <c r="BH184" s="58">
        <f t="shared" si="87"/>
        <v>34798</v>
      </c>
      <c r="BI184" s="58">
        <f t="shared" si="87"/>
        <v>37973</v>
      </c>
      <c r="BJ184" s="58">
        <f t="shared" si="87"/>
        <v>37240</v>
      </c>
      <c r="BK184" s="58">
        <f t="shared" si="87"/>
        <v>36819</v>
      </c>
      <c r="BL184" s="58">
        <f t="shared" si="87"/>
        <v>40568</v>
      </c>
      <c r="BM184" s="58">
        <f t="shared" si="87"/>
        <v>39785</v>
      </c>
      <c r="BN184" s="58">
        <f t="shared" si="87"/>
        <v>39463</v>
      </c>
      <c r="BO184" s="58">
        <f t="shared" si="87"/>
        <v>40938</v>
      </c>
      <c r="BP184" s="58">
        <f t="shared" si="87"/>
        <v>40356</v>
      </c>
      <c r="BQ184" s="58">
        <f t="shared" si="87"/>
        <v>39814</v>
      </c>
      <c r="BR184" s="58">
        <f t="shared" si="87"/>
        <v>43037</v>
      </c>
      <c r="BS184" s="58">
        <f t="shared" si="87"/>
        <v>41889</v>
      </c>
      <c r="BT184" s="58">
        <f t="shared" si="87"/>
        <v>41285</v>
      </c>
      <c r="BU184" s="58">
        <f t="shared" si="87"/>
        <v>44469</v>
      </c>
      <c r="BV184" s="108"/>
      <c r="BW184" s="41">
        <f>INDEX($J184:$BV184,0,MATCH(MAX($J$3:$BV$3),$J$3:$BV$3,0))-INDEX($J184:$BV184,0,MATCH(MAX($J$3:$BV$3),$J$3:$BV$3,0)-1)</f>
        <v>3184</v>
      </c>
      <c r="BX184" s="42">
        <f>BW184/INDEX($J184:$BV184,0,MATCH(MAX($J$3:$BV$3),$J$3:$BV$3,0)-1)</f>
        <v>7.7122441564732955E-2</v>
      </c>
      <c r="BY184" s="8" t="e">
        <f>#REF!-#REF!</f>
        <v>#REF!</v>
      </c>
      <c r="BZ184" s="41">
        <f t="shared" si="88"/>
        <v>23695</v>
      </c>
      <c r="CA184" s="43">
        <f t="shared" si="89"/>
        <v>1.1406084528737845</v>
      </c>
    </row>
    <row r="185" spans="1:79" ht="10.5" customHeight="1" x14ac:dyDescent="0.2">
      <c r="A185" s="28" t="s">
        <v>50</v>
      </c>
      <c r="J185" s="58">
        <f t="shared" si="84"/>
        <v>272109</v>
      </c>
      <c r="K185" s="58">
        <f t="shared" si="84"/>
        <v>271208</v>
      </c>
      <c r="L185" s="58">
        <f t="shared" si="84"/>
        <v>272687</v>
      </c>
      <c r="M185" s="58">
        <f t="shared" si="84"/>
        <v>270876</v>
      </c>
      <c r="N185" s="58">
        <f t="shared" si="84"/>
        <v>271211</v>
      </c>
      <c r="O185" s="58">
        <f t="shared" si="84"/>
        <v>269824</v>
      </c>
      <c r="P185" s="58">
        <f t="shared" si="84"/>
        <v>267750</v>
      </c>
      <c r="Q185" s="58">
        <f t="shared" si="84"/>
        <v>262042</v>
      </c>
      <c r="R185" s="58">
        <f t="shared" si="84"/>
        <v>263095</v>
      </c>
      <c r="S185" s="58">
        <f t="shared" si="84"/>
        <v>262300</v>
      </c>
      <c r="T185" s="58">
        <f t="shared" si="84"/>
        <v>262009</v>
      </c>
      <c r="U185" s="58">
        <f t="shared" si="84"/>
        <v>261119</v>
      </c>
      <c r="V185" s="58">
        <f t="shared" si="84"/>
        <v>259443</v>
      </c>
      <c r="W185" s="58">
        <f t="shared" si="84"/>
        <v>260960</v>
      </c>
      <c r="X185" s="58">
        <f t="shared" si="84"/>
        <v>262971</v>
      </c>
      <c r="Y185" s="58">
        <f t="shared" si="84"/>
        <v>261166</v>
      </c>
      <c r="Z185" s="58">
        <f t="shared" si="85"/>
        <v>260908</v>
      </c>
      <c r="AA185" s="58">
        <f t="shared" si="85"/>
        <v>260030</v>
      </c>
      <c r="AB185" s="59">
        <f t="shared" si="85"/>
        <v>259373</v>
      </c>
      <c r="AC185" s="58">
        <f t="shared" si="85"/>
        <v>259644</v>
      </c>
      <c r="AD185" s="109">
        <f t="shared" si="85"/>
        <v>260167</v>
      </c>
      <c r="AE185" s="58">
        <f t="shared" si="85"/>
        <v>260888</v>
      </c>
      <c r="AF185" s="58">
        <f t="shared" si="85"/>
        <v>262082</v>
      </c>
      <c r="AG185" s="58">
        <f t="shared" si="85"/>
        <v>262936</v>
      </c>
      <c r="AH185" s="58">
        <f t="shared" si="85"/>
        <v>262760</v>
      </c>
      <c r="AI185" s="58">
        <f t="shared" si="85"/>
        <v>263429</v>
      </c>
      <c r="AJ185" s="58">
        <f t="shared" si="85"/>
        <v>264157</v>
      </c>
      <c r="AK185" s="58">
        <f t="shared" si="85"/>
        <v>262319</v>
      </c>
      <c r="AL185" s="58">
        <f t="shared" si="85"/>
        <v>262722</v>
      </c>
      <c r="AM185" s="58">
        <f t="shared" si="85"/>
        <v>263436</v>
      </c>
      <c r="AN185" s="58">
        <f t="shared" si="85"/>
        <v>260997</v>
      </c>
      <c r="AO185" s="58">
        <f t="shared" si="85"/>
        <v>261302</v>
      </c>
      <c r="AP185" s="58">
        <f t="shared" si="86"/>
        <v>261908</v>
      </c>
      <c r="AQ185" s="58">
        <f t="shared" si="86"/>
        <v>259914</v>
      </c>
      <c r="AR185" s="58">
        <f t="shared" si="86"/>
        <v>260540</v>
      </c>
      <c r="AS185" s="58">
        <f t="shared" si="86"/>
        <v>261077</v>
      </c>
      <c r="AT185" s="58">
        <f t="shared" si="86"/>
        <v>261717</v>
      </c>
      <c r="AU185" s="58">
        <f t="shared" si="86"/>
        <v>262071</v>
      </c>
      <c r="AV185" s="58">
        <f t="shared" si="86"/>
        <v>262124</v>
      </c>
      <c r="AW185" s="58">
        <f t="shared" si="86"/>
        <v>262055</v>
      </c>
      <c r="AX185" s="58">
        <f t="shared" si="86"/>
        <v>261861</v>
      </c>
      <c r="AY185" s="58">
        <f t="shared" si="86"/>
        <v>262175</v>
      </c>
      <c r="AZ185" s="58">
        <f t="shared" si="86"/>
        <v>262616</v>
      </c>
      <c r="BA185" s="58">
        <f t="shared" si="86"/>
        <v>261528</v>
      </c>
      <c r="BB185" s="58">
        <f t="shared" si="86"/>
        <v>261253</v>
      </c>
      <c r="BC185" s="58">
        <f t="shared" si="86"/>
        <v>260249</v>
      </c>
      <c r="BD185" s="58">
        <f t="shared" si="86"/>
        <v>260795</v>
      </c>
      <c r="BE185" s="58">
        <f t="shared" si="86"/>
        <v>260872</v>
      </c>
      <c r="BF185" s="58">
        <f t="shared" si="87"/>
        <v>258184</v>
      </c>
      <c r="BG185" s="58">
        <f t="shared" si="87"/>
        <v>258532</v>
      </c>
      <c r="BH185" s="58">
        <f t="shared" si="87"/>
        <v>258627</v>
      </c>
      <c r="BI185" s="58">
        <f t="shared" si="87"/>
        <v>255402</v>
      </c>
      <c r="BJ185" s="58">
        <f t="shared" si="87"/>
        <v>255995</v>
      </c>
      <c r="BK185" s="58">
        <f t="shared" si="87"/>
        <v>257697</v>
      </c>
      <c r="BL185" s="58">
        <f t="shared" si="87"/>
        <v>256716</v>
      </c>
      <c r="BM185" s="58">
        <f t="shared" si="87"/>
        <v>258032</v>
      </c>
      <c r="BN185" s="58">
        <f t="shared" si="87"/>
        <v>270122</v>
      </c>
      <c r="BO185" s="58">
        <f t="shared" si="87"/>
        <v>265086</v>
      </c>
      <c r="BP185" s="58">
        <f t="shared" si="87"/>
        <v>264890</v>
      </c>
      <c r="BQ185" s="58">
        <f t="shared" si="87"/>
        <v>265282</v>
      </c>
      <c r="BR185" s="58">
        <f t="shared" si="87"/>
        <v>260086</v>
      </c>
      <c r="BS185" s="58">
        <f t="shared" si="87"/>
        <v>258944</v>
      </c>
      <c r="BT185" s="58">
        <f t="shared" si="87"/>
        <v>256928</v>
      </c>
      <c r="BU185" s="58">
        <f t="shared" si="87"/>
        <v>253531</v>
      </c>
      <c r="BV185" s="108"/>
      <c r="BW185" s="41">
        <f>INDEX($J185:$BV185,0,MATCH(MAX($J$3:$BV$3),$J$3:$BV$3,0))-INDEX($J185:$BV185,0,MATCH(MAX($J$3:$BV$3),$J$3:$BV$3,0)-1)</f>
        <v>-3397</v>
      </c>
      <c r="BX185" s="42">
        <f>BW185/INDEX($J185:$BV185,0,MATCH(MAX($J$3:$BV$3),$J$3:$BV$3,0)-1)</f>
        <v>-1.3221602939344875E-2</v>
      </c>
      <c r="BY185" s="8" t="e">
        <f>#REF!-#REF!</f>
        <v>#REF!</v>
      </c>
      <c r="BZ185" s="41">
        <f t="shared" si="88"/>
        <v>-18578</v>
      </c>
      <c r="CA185" s="43">
        <f t="shared" si="89"/>
        <v>-6.8274110742386318E-2</v>
      </c>
    </row>
    <row r="186" spans="1:79" ht="10.5" customHeight="1" x14ac:dyDescent="0.2">
      <c r="A186" s="110" t="s">
        <v>77</v>
      </c>
      <c r="J186" s="58">
        <f t="shared" si="84"/>
        <v>174770</v>
      </c>
      <c r="K186" s="58">
        <f t="shared" si="84"/>
        <v>175418</v>
      </c>
      <c r="L186" s="58">
        <f t="shared" si="84"/>
        <v>175866</v>
      </c>
      <c r="M186" s="58">
        <f t="shared" si="84"/>
        <v>176718</v>
      </c>
      <c r="N186" s="58">
        <f t="shared" si="84"/>
        <v>174330</v>
      </c>
      <c r="O186" s="58">
        <f t="shared" si="84"/>
        <v>174415</v>
      </c>
      <c r="P186" s="58">
        <f t="shared" si="84"/>
        <v>174836</v>
      </c>
      <c r="Q186" s="58">
        <f t="shared" si="84"/>
        <v>175109</v>
      </c>
      <c r="R186" s="58">
        <f t="shared" si="84"/>
        <v>175821</v>
      </c>
      <c r="S186" s="58">
        <f t="shared" si="84"/>
        <v>175859</v>
      </c>
      <c r="T186" s="58">
        <f t="shared" si="84"/>
        <v>176416</v>
      </c>
      <c r="U186" s="58">
        <f t="shared" si="84"/>
        <v>176727</v>
      </c>
      <c r="V186" s="58">
        <f t="shared" si="84"/>
        <v>177049</v>
      </c>
      <c r="W186" s="58">
        <f t="shared" si="84"/>
        <v>177132</v>
      </c>
      <c r="X186" s="58">
        <f t="shared" si="84"/>
        <v>177757</v>
      </c>
      <c r="Y186" s="58">
        <f t="shared" si="84"/>
        <v>177885</v>
      </c>
      <c r="Z186" s="58">
        <f t="shared" si="85"/>
        <v>177970</v>
      </c>
      <c r="AA186" s="58">
        <f t="shared" si="85"/>
        <v>178086</v>
      </c>
      <c r="AB186" s="59">
        <f t="shared" si="85"/>
        <v>183655</v>
      </c>
      <c r="AC186" s="58">
        <f t="shared" si="85"/>
        <v>185200</v>
      </c>
      <c r="AD186" s="109">
        <f t="shared" si="85"/>
        <v>181599</v>
      </c>
      <c r="AE186" s="58">
        <f t="shared" si="85"/>
        <v>188222</v>
      </c>
      <c r="AF186" s="58">
        <f t="shared" si="85"/>
        <v>187225</v>
      </c>
      <c r="AG186" s="58">
        <f t="shared" si="85"/>
        <v>188046</v>
      </c>
      <c r="AH186" s="58">
        <f t="shared" si="85"/>
        <v>188402</v>
      </c>
      <c r="AI186" s="58">
        <f t="shared" si="85"/>
        <v>189077</v>
      </c>
      <c r="AJ186" s="58">
        <f t="shared" si="85"/>
        <v>189897</v>
      </c>
      <c r="AK186" s="58">
        <f t="shared" si="85"/>
        <v>190842</v>
      </c>
      <c r="AL186" s="58">
        <f t="shared" si="85"/>
        <v>191350</v>
      </c>
      <c r="AM186" s="58">
        <f t="shared" si="85"/>
        <v>191986</v>
      </c>
      <c r="AN186" s="58">
        <f t="shared" si="85"/>
        <v>192467</v>
      </c>
      <c r="AO186" s="58">
        <f t="shared" si="85"/>
        <v>193737</v>
      </c>
      <c r="AP186" s="58">
        <f t="shared" si="86"/>
        <v>194651</v>
      </c>
      <c r="AQ186" s="58">
        <f t="shared" si="86"/>
        <v>196211</v>
      </c>
      <c r="AR186" s="58">
        <f t="shared" si="86"/>
        <v>196837</v>
      </c>
      <c r="AS186" s="58">
        <f t="shared" si="86"/>
        <v>197855</v>
      </c>
      <c r="AT186" s="58">
        <f t="shared" si="86"/>
        <v>198536</v>
      </c>
      <c r="AU186" s="58">
        <f t="shared" si="86"/>
        <v>199364</v>
      </c>
      <c r="AV186" s="58">
        <f t="shared" si="86"/>
        <v>200236</v>
      </c>
      <c r="AW186" s="58">
        <f t="shared" si="86"/>
        <v>201120</v>
      </c>
      <c r="AX186" s="58">
        <f t="shared" si="86"/>
        <v>201363</v>
      </c>
      <c r="AY186" s="58">
        <f t="shared" si="86"/>
        <v>202202</v>
      </c>
      <c r="AZ186" s="58">
        <f t="shared" si="86"/>
        <v>200180</v>
      </c>
      <c r="BA186" s="58">
        <f t="shared" si="86"/>
        <v>199785</v>
      </c>
      <c r="BB186" s="58">
        <f t="shared" si="86"/>
        <v>198940</v>
      </c>
      <c r="BC186" s="58">
        <f t="shared" si="86"/>
        <v>201126</v>
      </c>
      <c r="BD186" s="58">
        <f t="shared" si="86"/>
        <v>202718</v>
      </c>
      <c r="BE186" s="58">
        <f t="shared" si="86"/>
        <v>212798</v>
      </c>
      <c r="BF186" s="58">
        <f t="shared" si="87"/>
        <v>214511</v>
      </c>
      <c r="BG186" s="58">
        <f t="shared" si="87"/>
        <v>215859</v>
      </c>
      <c r="BH186" s="58">
        <f t="shared" si="87"/>
        <v>217055</v>
      </c>
      <c r="BI186" s="58">
        <f t="shared" si="87"/>
        <v>218205</v>
      </c>
      <c r="BJ186" s="58">
        <f t="shared" si="87"/>
        <v>219718</v>
      </c>
      <c r="BK186" s="58">
        <f t="shared" si="87"/>
        <v>221457</v>
      </c>
      <c r="BL186" s="58">
        <f t="shared" si="87"/>
        <v>222629</v>
      </c>
      <c r="BM186" s="58">
        <f t="shared" si="87"/>
        <v>223811</v>
      </c>
      <c r="BN186" s="58">
        <f t="shared" si="87"/>
        <v>225428</v>
      </c>
      <c r="BO186" s="58">
        <f t="shared" si="87"/>
        <v>227997</v>
      </c>
      <c r="BP186" s="58">
        <f t="shared" si="87"/>
        <v>228783</v>
      </c>
      <c r="BQ186" s="58">
        <f t="shared" si="87"/>
        <v>228763</v>
      </c>
      <c r="BR186" s="58">
        <f t="shared" si="87"/>
        <v>226828</v>
      </c>
      <c r="BS186" s="58">
        <f t="shared" si="87"/>
        <v>216891</v>
      </c>
      <c r="BT186" s="58">
        <f t="shared" si="87"/>
        <v>211948</v>
      </c>
      <c r="BU186" s="58">
        <f t="shared" si="87"/>
        <v>216662</v>
      </c>
      <c r="BV186" s="108"/>
      <c r="BW186" s="41">
        <f>INDEX($J186:$BV186,0,MATCH(MAX($J$3:$BV$3),$J$3:$BV$3,0))-INDEX($J186:$BV186,0,MATCH(MAX($J$3:$BV$3),$J$3:$BV$3,0)-1)</f>
        <v>4714</v>
      </c>
      <c r="BX186" s="42">
        <f>BW186/INDEX($J186:$BV186,0,MATCH(MAX($J$3:$BV$3),$J$3:$BV$3,0)-1)</f>
        <v>2.2241304470907958E-2</v>
      </c>
      <c r="BY186" s="8" t="e">
        <f>#REF!-#REF!</f>
        <v>#REF!</v>
      </c>
      <c r="BZ186" s="41">
        <f t="shared" si="88"/>
        <v>41892</v>
      </c>
      <c r="CA186" s="43">
        <f t="shared" si="89"/>
        <v>0.2396978886536591</v>
      </c>
    </row>
    <row r="187" spans="1:79" ht="10.5" customHeight="1" x14ac:dyDescent="0.2">
      <c r="A187" s="28" t="s">
        <v>97</v>
      </c>
      <c r="J187" s="58">
        <f t="shared" si="84"/>
        <v>0</v>
      </c>
      <c r="K187" s="58">
        <f t="shared" si="84"/>
        <v>0</v>
      </c>
      <c r="L187" s="58">
        <f t="shared" si="84"/>
        <v>0</v>
      </c>
      <c r="M187" s="58">
        <f t="shared" si="84"/>
        <v>0</v>
      </c>
      <c r="N187" s="58">
        <f t="shared" si="84"/>
        <v>0</v>
      </c>
      <c r="O187" s="58">
        <f t="shared" si="84"/>
        <v>0</v>
      </c>
      <c r="P187" s="58">
        <f t="shared" si="84"/>
        <v>0</v>
      </c>
      <c r="Q187" s="58">
        <f t="shared" si="84"/>
        <v>0</v>
      </c>
      <c r="R187" s="58">
        <f t="shared" si="84"/>
        <v>0</v>
      </c>
      <c r="S187" s="58">
        <f t="shared" si="84"/>
        <v>0</v>
      </c>
      <c r="T187" s="58">
        <f t="shared" si="84"/>
        <v>0</v>
      </c>
      <c r="U187" s="58">
        <f t="shared" si="84"/>
        <v>0</v>
      </c>
      <c r="V187" s="58">
        <f t="shared" si="84"/>
        <v>0</v>
      </c>
      <c r="W187" s="58">
        <f t="shared" si="84"/>
        <v>0</v>
      </c>
      <c r="X187" s="58">
        <f t="shared" si="84"/>
        <v>0</v>
      </c>
      <c r="Y187" s="58">
        <f t="shared" si="84"/>
        <v>0</v>
      </c>
      <c r="Z187" s="58">
        <f t="shared" si="85"/>
        <v>0</v>
      </c>
      <c r="AA187" s="58">
        <f t="shared" si="85"/>
        <v>0</v>
      </c>
      <c r="AB187" s="59">
        <f t="shared" si="85"/>
        <v>0</v>
      </c>
      <c r="AC187" s="58">
        <f t="shared" si="85"/>
        <v>0</v>
      </c>
      <c r="AD187" s="109">
        <f t="shared" si="85"/>
        <v>0</v>
      </c>
      <c r="AE187" s="58">
        <f t="shared" si="85"/>
        <v>0</v>
      </c>
      <c r="AF187" s="58">
        <f t="shared" si="85"/>
        <v>0</v>
      </c>
      <c r="AG187" s="58">
        <f t="shared" si="85"/>
        <v>0</v>
      </c>
      <c r="AH187" s="58">
        <f t="shared" si="85"/>
        <v>0</v>
      </c>
      <c r="AI187" s="58">
        <f t="shared" si="85"/>
        <v>0</v>
      </c>
      <c r="AJ187" s="58">
        <f t="shared" si="85"/>
        <v>0</v>
      </c>
      <c r="AK187" s="58">
        <f t="shared" si="85"/>
        <v>0</v>
      </c>
      <c r="AL187" s="58">
        <f t="shared" si="85"/>
        <v>0</v>
      </c>
      <c r="AM187" s="58">
        <f t="shared" si="85"/>
        <v>0</v>
      </c>
      <c r="AN187" s="58">
        <f t="shared" si="85"/>
        <v>0</v>
      </c>
      <c r="AO187" s="58">
        <f t="shared" si="85"/>
        <v>0</v>
      </c>
      <c r="AP187" s="58">
        <f t="shared" si="86"/>
        <v>0</v>
      </c>
      <c r="AQ187" s="58">
        <f t="shared" si="86"/>
        <v>0</v>
      </c>
      <c r="AR187" s="58">
        <f t="shared" si="86"/>
        <v>0</v>
      </c>
      <c r="AS187" s="58">
        <f t="shared" si="86"/>
        <v>0</v>
      </c>
      <c r="AT187" s="58">
        <f t="shared" si="86"/>
        <v>0</v>
      </c>
      <c r="AU187" s="58">
        <f t="shared" si="86"/>
        <v>0</v>
      </c>
      <c r="AV187" s="58">
        <f t="shared" si="86"/>
        <v>0</v>
      </c>
      <c r="AW187" s="58">
        <f t="shared" si="86"/>
        <v>0</v>
      </c>
      <c r="AX187" s="58">
        <f t="shared" si="86"/>
        <v>0</v>
      </c>
      <c r="AY187" s="58">
        <f t="shared" si="86"/>
        <v>0</v>
      </c>
      <c r="AZ187" s="58">
        <f t="shared" si="86"/>
        <v>0</v>
      </c>
      <c r="BA187" s="58">
        <f t="shared" si="86"/>
        <v>0</v>
      </c>
      <c r="BB187" s="58">
        <f t="shared" si="86"/>
        <v>0</v>
      </c>
      <c r="BC187" s="58">
        <f t="shared" si="86"/>
        <v>0</v>
      </c>
      <c r="BD187" s="58">
        <f t="shared" si="86"/>
        <v>0</v>
      </c>
      <c r="BE187" s="58">
        <f t="shared" si="86"/>
        <v>0</v>
      </c>
      <c r="BF187" s="58">
        <f t="shared" si="87"/>
        <v>0</v>
      </c>
      <c r="BG187" s="58">
        <f t="shared" si="87"/>
        <v>0</v>
      </c>
      <c r="BH187" s="58">
        <f t="shared" si="87"/>
        <v>0</v>
      </c>
      <c r="BI187" s="58">
        <f t="shared" si="87"/>
        <v>0</v>
      </c>
      <c r="BJ187" s="58">
        <f t="shared" si="87"/>
        <v>0</v>
      </c>
      <c r="BK187" s="58">
        <f t="shared" si="87"/>
        <v>0</v>
      </c>
      <c r="BL187" s="58">
        <f t="shared" si="87"/>
        <v>0</v>
      </c>
      <c r="BM187" s="58">
        <f t="shared" si="87"/>
        <v>0</v>
      </c>
      <c r="BN187" s="58">
        <f t="shared" si="87"/>
        <v>0</v>
      </c>
      <c r="BO187" s="58">
        <f t="shared" si="87"/>
        <v>0</v>
      </c>
      <c r="BP187" s="58">
        <f t="shared" si="87"/>
        <v>0</v>
      </c>
      <c r="BQ187" s="58">
        <f t="shared" si="87"/>
        <v>0</v>
      </c>
      <c r="BR187" s="58">
        <f t="shared" si="87"/>
        <v>0</v>
      </c>
      <c r="BS187" s="58">
        <f t="shared" si="87"/>
        <v>0</v>
      </c>
      <c r="BT187" s="58">
        <f t="shared" si="87"/>
        <v>0</v>
      </c>
      <c r="BU187" s="58">
        <f t="shared" si="87"/>
        <v>0</v>
      </c>
      <c r="BV187" s="108"/>
      <c r="BW187" s="41"/>
      <c r="BX187" s="42"/>
      <c r="BY187" s="8" t="e">
        <f>#REF!-#REF!</f>
        <v>#REF!</v>
      </c>
      <c r="BZ187" s="41">
        <f t="shared" si="88"/>
        <v>0</v>
      </c>
      <c r="CA187" s="43" t="str">
        <f t="shared" si="89"/>
        <v>n/a</v>
      </c>
    </row>
    <row r="188" spans="1:79" ht="10.5" customHeight="1" thickBot="1" x14ac:dyDescent="0.25">
      <c r="A188" s="28" t="s">
        <v>240</v>
      </c>
      <c r="J188" s="58">
        <f t="shared" si="84"/>
        <v>0</v>
      </c>
      <c r="K188" s="58">
        <f t="shared" si="84"/>
        <v>0</v>
      </c>
      <c r="L188" s="58">
        <f t="shared" si="84"/>
        <v>0</v>
      </c>
      <c r="M188" s="58">
        <f t="shared" si="84"/>
        <v>0</v>
      </c>
      <c r="N188" s="58">
        <f t="shared" si="84"/>
        <v>0</v>
      </c>
      <c r="O188" s="58">
        <f t="shared" si="84"/>
        <v>0</v>
      </c>
      <c r="P188" s="58">
        <f t="shared" si="84"/>
        <v>0</v>
      </c>
      <c r="Q188" s="58">
        <f t="shared" si="84"/>
        <v>0</v>
      </c>
      <c r="R188" s="58">
        <f t="shared" si="84"/>
        <v>0</v>
      </c>
      <c r="S188" s="58">
        <f t="shared" si="84"/>
        <v>0</v>
      </c>
      <c r="T188" s="58">
        <f t="shared" si="84"/>
        <v>0</v>
      </c>
      <c r="U188" s="58">
        <f t="shared" si="84"/>
        <v>0</v>
      </c>
      <c r="V188" s="58">
        <f t="shared" si="84"/>
        <v>0</v>
      </c>
      <c r="W188" s="58">
        <f t="shared" si="84"/>
        <v>0</v>
      </c>
      <c r="X188" s="58">
        <f t="shared" si="84"/>
        <v>0</v>
      </c>
      <c r="Y188" s="58">
        <f t="shared" si="84"/>
        <v>0</v>
      </c>
      <c r="Z188" s="58">
        <f t="shared" si="85"/>
        <v>0</v>
      </c>
      <c r="AA188" s="58">
        <f t="shared" si="85"/>
        <v>0</v>
      </c>
      <c r="AB188" s="59">
        <f t="shared" si="85"/>
        <v>0</v>
      </c>
      <c r="AC188" s="111">
        <f t="shared" si="85"/>
        <v>0</v>
      </c>
      <c r="AD188" s="112">
        <f t="shared" si="85"/>
        <v>0</v>
      </c>
      <c r="AE188" s="111">
        <f t="shared" si="85"/>
        <v>0</v>
      </c>
      <c r="AF188" s="111">
        <f t="shared" si="85"/>
        <v>0</v>
      </c>
      <c r="AG188" s="111">
        <f t="shared" si="85"/>
        <v>0</v>
      </c>
      <c r="AH188" s="111">
        <f t="shared" si="85"/>
        <v>0</v>
      </c>
      <c r="AI188" s="111">
        <f t="shared" si="85"/>
        <v>0</v>
      </c>
      <c r="AJ188" s="111">
        <f t="shared" si="85"/>
        <v>0</v>
      </c>
      <c r="AK188" s="111">
        <f t="shared" si="85"/>
        <v>0</v>
      </c>
      <c r="AL188" s="111">
        <f t="shared" si="85"/>
        <v>0</v>
      </c>
      <c r="AM188" s="111">
        <f t="shared" si="85"/>
        <v>0</v>
      </c>
      <c r="AN188" s="111">
        <f t="shared" si="85"/>
        <v>2052</v>
      </c>
      <c r="AO188" s="111">
        <f t="shared" si="85"/>
        <v>2455</v>
      </c>
      <c r="AP188" s="111">
        <f t="shared" si="86"/>
        <v>5448</v>
      </c>
      <c r="AQ188" s="111">
        <f t="shared" si="86"/>
        <v>5709</v>
      </c>
      <c r="AR188" s="111">
        <f t="shared" si="86"/>
        <v>5635</v>
      </c>
      <c r="AS188" s="111">
        <f t="shared" si="86"/>
        <v>5764</v>
      </c>
      <c r="AT188" s="111">
        <f t="shared" si="86"/>
        <v>5763</v>
      </c>
      <c r="AU188" s="111">
        <f t="shared" si="86"/>
        <v>5728</v>
      </c>
      <c r="AV188" s="111">
        <f t="shared" si="86"/>
        <v>5642</v>
      </c>
      <c r="AW188" s="111">
        <f t="shared" si="86"/>
        <v>5608</v>
      </c>
      <c r="AX188" s="111">
        <f t="shared" si="86"/>
        <v>5576</v>
      </c>
      <c r="AY188" s="111">
        <f t="shared" si="86"/>
        <v>5552</v>
      </c>
      <c r="AZ188" s="111">
        <f t="shared" si="86"/>
        <v>5492</v>
      </c>
      <c r="BA188" s="111">
        <f t="shared" si="86"/>
        <v>5469</v>
      </c>
      <c r="BB188" s="111">
        <f t="shared" si="86"/>
        <v>5216</v>
      </c>
      <c r="BC188" s="111">
        <f t="shared" si="86"/>
        <v>5129</v>
      </c>
      <c r="BD188" s="111">
        <f t="shared" si="86"/>
        <v>5093</v>
      </c>
      <c r="BE188" s="111">
        <f t="shared" si="86"/>
        <v>5060</v>
      </c>
      <c r="BF188" s="111">
        <f t="shared" si="87"/>
        <v>5537</v>
      </c>
      <c r="BG188" s="111">
        <f t="shared" si="87"/>
        <v>6019</v>
      </c>
      <c r="BH188" s="111">
        <f t="shared" si="87"/>
        <v>5990</v>
      </c>
      <c r="BI188" s="111">
        <f t="shared" si="87"/>
        <v>5951</v>
      </c>
      <c r="BJ188" s="111">
        <f t="shared" si="87"/>
        <v>5879</v>
      </c>
      <c r="BK188" s="111">
        <f t="shared" si="87"/>
        <v>5825</v>
      </c>
      <c r="BL188" s="111">
        <f t="shared" si="87"/>
        <v>5737</v>
      </c>
      <c r="BM188" s="111">
        <f t="shared" si="87"/>
        <v>5681</v>
      </c>
      <c r="BN188" s="111">
        <f t="shared" si="87"/>
        <v>5602</v>
      </c>
      <c r="BO188" s="111">
        <f t="shared" si="87"/>
        <v>6641</v>
      </c>
      <c r="BP188" s="111">
        <f t="shared" si="87"/>
        <v>7073</v>
      </c>
      <c r="BQ188" s="111">
        <f t="shared" si="87"/>
        <v>6725</v>
      </c>
      <c r="BR188" s="111">
        <f t="shared" si="87"/>
        <v>14235</v>
      </c>
      <c r="BS188" s="111">
        <f t="shared" si="87"/>
        <v>13888</v>
      </c>
      <c r="BT188" s="111">
        <f t="shared" si="87"/>
        <v>12005</v>
      </c>
      <c r="BU188" s="111">
        <f t="shared" si="87"/>
        <v>11947</v>
      </c>
      <c r="BV188" s="108"/>
      <c r="BW188" s="41">
        <f t="shared" ref="BW188:BW198" si="90">INDEX($J188:$BV188,0,MATCH(MAX($J$3:$BV$3),$J$3:$BV$3,0))-INDEX($J188:$BV188,0,MATCH(MAX($J$3:$BV$3),$J$3:$BV$3,0)-1)</f>
        <v>-58</v>
      </c>
      <c r="BX188" s="42">
        <f t="shared" ref="BX188:BX198" si="91">BW188/INDEX($J188:$BV188,0,MATCH(MAX($J$3:$BV$3),$J$3:$BV$3,0)-1)</f>
        <v>-4.8313202832153271E-3</v>
      </c>
      <c r="BY188" s="8" t="e">
        <f>#REF!-#REF!</f>
        <v>#REF!</v>
      </c>
      <c r="BZ188" s="52">
        <f t="shared" si="88"/>
        <v>11947</v>
      </c>
      <c r="CA188" s="54" t="str">
        <f t="shared" si="89"/>
        <v>n/a</v>
      </c>
    </row>
    <row r="189" spans="1:79" ht="10.8" thickBot="1" x14ac:dyDescent="0.25">
      <c r="A189" s="113" t="s">
        <v>246</v>
      </c>
      <c r="B189" s="114"/>
      <c r="C189" s="114"/>
      <c r="D189" s="115"/>
      <c r="E189" s="115"/>
      <c r="F189" s="115"/>
      <c r="G189" s="115"/>
      <c r="H189" s="114"/>
      <c r="I189" s="114"/>
      <c r="J189" s="88">
        <f t="shared" ref="J189:AC189" si="92">SUM(J182:J188)</f>
        <v>1790644</v>
      </c>
      <c r="K189" s="88">
        <f t="shared" si="92"/>
        <v>1791270</v>
      </c>
      <c r="L189" s="88">
        <f t="shared" si="92"/>
        <v>1789370</v>
      </c>
      <c r="M189" s="88">
        <f t="shared" si="92"/>
        <v>1792385</v>
      </c>
      <c r="N189" s="88">
        <f t="shared" si="92"/>
        <v>1764852</v>
      </c>
      <c r="O189" s="88">
        <f t="shared" si="92"/>
        <v>1761052</v>
      </c>
      <c r="P189" s="88">
        <f t="shared" si="92"/>
        <v>1730214</v>
      </c>
      <c r="Q189" s="88">
        <f t="shared" si="92"/>
        <v>1734687</v>
      </c>
      <c r="R189" s="88">
        <f t="shared" si="92"/>
        <v>1745084</v>
      </c>
      <c r="S189" s="88">
        <f t="shared" si="92"/>
        <v>1759284</v>
      </c>
      <c r="T189" s="88">
        <f t="shared" si="92"/>
        <v>1770598</v>
      </c>
      <c r="U189" s="88">
        <f t="shared" si="92"/>
        <v>1774071</v>
      </c>
      <c r="V189" s="88">
        <f t="shared" si="92"/>
        <v>1768423</v>
      </c>
      <c r="W189" s="88">
        <f t="shared" si="92"/>
        <v>1762859</v>
      </c>
      <c r="X189" s="88">
        <f t="shared" si="92"/>
        <v>1776146</v>
      </c>
      <c r="Y189" s="88">
        <f t="shared" si="92"/>
        <v>1769703</v>
      </c>
      <c r="Z189" s="88">
        <f t="shared" si="92"/>
        <v>1756480</v>
      </c>
      <c r="AA189" s="88">
        <f t="shared" si="92"/>
        <v>1750966</v>
      </c>
      <c r="AB189" s="88">
        <f t="shared" si="92"/>
        <v>1751455</v>
      </c>
      <c r="AC189" s="116">
        <f t="shared" si="92"/>
        <v>1757221</v>
      </c>
      <c r="AD189" s="116">
        <f t="shared" ref="AD189:BU189" si="93">SUM(AD182:AD188)</f>
        <v>1749595</v>
      </c>
      <c r="AE189" s="116">
        <f t="shared" si="93"/>
        <v>1811259</v>
      </c>
      <c r="AF189" s="116">
        <f t="shared" si="93"/>
        <v>1835042</v>
      </c>
      <c r="AG189" s="116">
        <f t="shared" si="93"/>
        <v>1854642</v>
      </c>
      <c r="AH189" s="116">
        <f t="shared" si="93"/>
        <v>1872492</v>
      </c>
      <c r="AI189" s="116">
        <f t="shared" si="93"/>
        <v>1891175</v>
      </c>
      <c r="AJ189" s="116">
        <f t="shared" si="93"/>
        <v>1910629</v>
      </c>
      <c r="AK189" s="116">
        <f t="shared" si="93"/>
        <v>1931824</v>
      </c>
      <c r="AL189" s="116">
        <f t="shared" si="93"/>
        <v>1947949</v>
      </c>
      <c r="AM189" s="116">
        <f t="shared" si="93"/>
        <v>1965510</v>
      </c>
      <c r="AN189" s="116">
        <f t="shared" si="93"/>
        <v>1981337</v>
      </c>
      <c r="AO189" s="116">
        <f t="shared" si="93"/>
        <v>1992787</v>
      </c>
      <c r="AP189" s="116">
        <f t="shared" si="93"/>
        <v>2010716</v>
      </c>
      <c r="AQ189" s="116">
        <f t="shared" si="93"/>
        <v>2025826</v>
      </c>
      <c r="AR189" s="116">
        <f t="shared" si="93"/>
        <v>2038568</v>
      </c>
      <c r="AS189" s="116">
        <f t="shared" si="93"/>
        <v>2053326</v>
      </c>
      <c r="AT189" s="116">
        <f t="shared" si="93"/>
        <v>2069234</v>
      </c>
      <c r="AU189" s="116">
        <f t="shared" si="93"/>
        <v>2086738</v>
      </c>
      <c r="AV189" s="116">
        <f t="shared" si="93"/>
        <v>2109519</v>
      </c>
      <c r="AW189" s="116">
        <f t="shared" si="93"/>
        <v>2124975</v>
      </c>
      <c r="AX189" s="116">
        <f t="shared" si="93"/>
        <v>2141259</v>
      </c>
      <c r="AY189" s="116">
        <f t="shared" si="93"/>
        <v>2160132</v>
      </c>
      <c r="AZ189" s="116">
        <f t="shared" si="93"/>
        <v>2176804</v>
      </c>
      <c r="BA189" s="116">
        <f t="shared" si="93"/>
        <v>2188239</v>
      </c>
      <c r="BB189" s="116">
        <f t="shared" si="93"/>
        <v>2200612</v>
      </c>
      <c r="BC189" s="116">
        <f t="shared" si="93"/>
        <v>2217769</v>
      </c>
      <c r="BD189" s="116">
        <f t="shared" si="93"/>
        <v>2231049</v>
      </c>
      <c r="BE189" s="116">
        <f t="shared" si="93"/>
        <v>2246430</v>
      </c>
      <c r="BF189" s="116">
        <f t="shared" si="93"/>
        <v>2260054</v>
      </c>
      <c r="BG189" s="116">
        <f t="shared" si="93"/>
        <v>2277294</v>
      </c>
      <c r="BH189" s="116">
        <f t="shared" si="93"/>
        <v>2292482</v>
      </c>
      <c r="BI189" s="116">
        <f t="shared" si="93"/>
        <v>2311561</v>
      </c>
      <c r="BJ189" s="116">
        <f t="shared" si="93"/>
        <v>2324510</v>
      </c>
      <c r="BK189" s="116">
        <f t="shared" si="93"/>
        <v>2337799</v>
      </c>
      <c r="BL189" s="116">
        <f t="shared" si="93"/>
        <v>2355790</v>
      </c>
      <c r="BM189" s="116">
        <f t="shared" si="93"/>
        <v>2366410</v>
      </c>
      <c r="BN189" s="116">
        <f t="shared" si="93"/>
        <v>2401978</v>
      </c>
      <c r="BO189" s="116">
        <f t="shared" si="93"/>
        <v>2416687</v>
      </c>
      <c r="BP189" s="116">
        <f t="shared" si="93"/>
        <v>2421703</v>
      </c>
      <c r="BQ189" s="116">
        <f t="shared" si="93"/>
        <v>2419230</v>
      </c>
      <c r="BR189" s="116">
        <f t="shared" si="93"/>
        <v>2408440</v>
      </c>
      <c r="BS189" s="116">
        <f t="shared" si="93"/>
        <v>2360244</v>
      </c>
      <c r="BT189" s="116">
        <f t="shared" si="93"/>
        <v>2335021</v>
      </c>
      <c r="BU189" s="116">
        <f t="shared" si="93"/>
        <v>2308225</v>
      </c>
      <c r="BV189" s="46"/>
      <c r="BW189" s="117">
        <f t="shared" si="90"/>
        <v>-26796</v>
      </c>
      <c r="BX189" s="118">
        <f t="shared" si="91"/>
        <v>-1.1475699790280259E-2</v>
      </c>
      <c r="BY189" s="119" t="e">
        <f>#REF!-#REF!</f>
        <v>#REF!</v>
      </c>
      <c r="BZ189" s="120">
        <f>INDEX($J189:$BV189,0,MATCH(MAX($J$3:$BV$3),$J$3:$BV$3,0))-J189</f>
        <v>517581</v>
      </c>
      <c r="CA189" s="121">
        <f t="shared" si="89"/>
        <v>0.28904740417414071</v>
      </c>
    </row>
    <row r="190" spans="1:79" ht="10.5" customHeight="1" x14ac:dyDescent="0.2">
      <c r="A190" s="110" t="s">
        <v>14</v>
      </c>
      <c r="B190" s="122"/>
      <c r="J190" s="58">
        <f t="shared" ref="J190:Y192" si="94">SUMIF($D$8:$D$175,$A190,J$8:J$175)</f>
        <v>1106863</v>
      </c>
      <c r="K190" s="58">
        <f t="shared" si="94"/>
        <v>1103473</v>
      </c>
      <c r="L190" s="58">
        <f t="shared" si="94"/>
        <v>1100760</v>
      </c>
      <c r="M190" s="58">
        <f t="shared" si="94"/>
        <v>1104869</v>
      </c>
      <c r="N190" s="58">
        <f t="shared" si="94"/>
        <v>1077877</v>
      </c>
      <c r="O190" s="58">
        <f t="shared" si="94"/>
        <v>1076205</v>
      </c>
      <c r="P190" s="58">
        <f t="shared" si="94"/>
        <v>1064443</v>
      </c>
      <c r="Q190" s="58">
        <f t="shared" si="94"/>
        <v>1064694</v>
      </c>
      <c r="R190" s="58">
        <f t="shared" si="94"/>
        <v>1072761</v>
      </c>
      <c r="S190" s="58">
        <f t="shared" si="94"/>
        <v>1081901</v>
      </c>
      <c r="T190" s="58">
        <f t="shared" si="94"/>
        <v>1090951</v>
      </c>
      <c r="U190" s="58">
        <f t="shared" si="94"/>
        <v>1093716</v>
      </c>
      <c r="V190" s="58">
        <f t="shared" si="94"/>
        <v>1089676</v>
      </c>
      <c r="W190" s="58">
        <f t="shared" si="94"/>
        <v>1086364</v>
      </c>
      <c r="X190" s="58">
        <f t="shared" si="94"/>
        <v>1092916</v>
      </c>
      <c r="Y190" s="58">
        <f t="shared" si="94"/>
        <v>1086119</v>
      </c>
      <c r="Z190" s="58">
        <f t="shared" ref="Z190:AO192" si="95">SUMIF($D$8:$D$175,$A190,Z$8:Z$175)</f>
        <v>1073226</v>
      </c>
      <c r="AA190" s="58">
        <f t="shared" si="95"/>
        <v>1069231</v>
      </c>
      <c r="AB190" s="58">
        <f t="shared" si="95"/>
        <v>1078755</v>
      </c>
      <c r="AC190" s="58">
        <f t="shared" si="95"/>
        <v>1082829</v>
      </c>
      <c r="AD190" s="58">
        <f t="shared" si="95"/>
        <v>1078154</v>
      </c>
      <c r="AE190" s="58">
        <f t="shared" si="95"/>
        <v>1124492</v>
      </c>
      <c r="AF190" s="58">
        <f t="shared" si="95"/>
        <v>1142857</v>
      </c>
      <c r="AG190" s="58">
        <f t="shared" si="95"/>
        <v>1157580</v>
      </c>
      <c r="AH190" s="58">
        <f t="shared" si="95"/>
        <v>1170954</v>
      </c>
      <c r="AI190" s="58">
        <f t="shared" si="95"/>
        <v>1186353</v>
      </c>
      <c r="AJ190" s="58">
        <f t="shared" si="95"/>
        <v>1202147</v>
      </c>
      <c r="AK190" s="58">
        <f t="shared" si="95"/>
        <v>1219357</v>
      </c>
      <c r="AL190" s="58">
        <f t="shared" si="95"/>
        <v>1232550</v>
      </c>
      <c r="AM190" s="58">
        <f t="shared" si="95"/>
        <v>1247122</v>
      </c>
      <c r="AN190" s="58">
        <f t="shared" si="95"/>
        <v>1258295</v>
      </c>
      <c r="AO190" s="58">
        <f t="shared" si="95"/>
        <v>1267772</v>
      </c>
      <c r="AP190" s="58">
        <f t="shared" ref="AP190:BE192" si="96">SUMIF($D$8:$D$175,$A190,AP$8:AP$175)</f>
        <v>1279837</v>
      </c>
      <c r="AQ190" s="58">
        <f t="shared" si="96"/>
        <v>1291824</v>
      </c>
      <c r="AR190" s="58">
        <f t="shared" si="96"/>
        <v>1302157</v>
      </c>
      <c r="AS190" s="58">
        <f t="shared" si="96"/>
        <v>1314088</v>
      </c>
      <c r="AT190" s="58">
        <f t="shared" si="96"/>
        <v>1325862</v>
      </c>
      <c r="AU190" s="58">
        <f t="shared" si="96"/>
        <v>1338797</v>
      </c>
      <c r="AV190" s="58">
        <f t="shared" si="96"/>
        <v>1355789</v>
      </c>
      <c r="AW190" s="58">
        <f t="shared" si="96"/>
        <v>1368068</v>
      </c>
      <c r="AX190" s="58">
        <f t="shared" si="96"/>
        <v>1381053</v>
      </c>
      <c r="AY190" s="58">
        <f t="shared" si="96"/>
        <v>1396311</v>
      </c>
      <c r="AZ190" s="58">
        <f t="shared" si="96"/>
        <v>1410178</v>
      </c>
      <c r="BA190" s="58">
        <f t="shared" si="96"/>
        <v>1419705</v>
      </c>
      <c r="BB190" s="58">
        <f t="shared" si="96"/>
        <v>1429253</v>
      </c>
      <c r="BC190" s="58">
        <f t="shared" si="96"/>
        <v>1444372</v>
      </c>
      <c r="BD190" s="58">
        <f t="shared" si="96"/>
        <v>1455677</v>
      </c>
      <c r="BE190" s="58">
        <f t="shared" si="96"/>
        <v>1468015</v>
      </c>
      <c r="BF190" s="58">
        <f t="shared" ref="BF190:BU192" si="97">SUMIF($D$8:$D$175,$A190,BF$8:BF$175)</f>
        <v>1478613</v>
      </c>
      <c r="BG190" s="58">
        <f t="shared" si="97"/>
        <v>1491015</v>
      </c>
      <c r="BH190" s="58">
        <f t="shared" si="97"/>
        <v>1502798</v>
      </c>
      <c r="BI190" s="58">
        <f t="shared" si="97"/>
        <v>1518858</v>
      </c>
      <c r="BJ190" s="58">
        <f t="shared" si="97"/>
        <v>1529215</v>
      </c>
      <c r="BK190" s="58">
        <f t="shared" si="97"/>
        <v>1540211</v>
      </c>
      <c r="BL190" s="58">
        <f t="shared" si="97"/>
        <v>1555605</v>
      </c>
      <c r="BM190" s="58">
        <f t="shared" si="97"/>
        <v>1564820</v>
      </c>
      <c r="BN190" s="58">
        <f t="shared" si="97"/>
        <v>1591890</v>
      </c>
      <c r="BO190" s="58">
        <f t="shared" si="97"/>
        <v>1603209</v>
      </c>
      <c r="BP190" s="58">
        <f t="shared" si="97"/>
        <v>1607246</v>
      </c>
      <c r="BQ190" s="58">
        <f t="shared" si="97"/>
        <v>1604169</v>
      </c>
      <c r="BR190" s="58">
        <f t="shared" si="97"/>
        <v>1583789</v>
      </c>
      <c r="BS190" s="58">
        <f t="shared" si="97"/>
        <v>1536594</v>
      </c>
      <c r="BT190" s="58">
        <f t="shared" si="97"/>
        <v>1515119</v>
      </c>
      <c r="BU190" s="58">
        <f t="shared" si="97"/>
        <v>1494883</v>
      </c>
      <c r="BV190" s="46"/>
      <c r="BW190" s="41">
        <f t="shared" si="90"/>
        <v>-20236</v>
      </c>
      <c r="BX190" s="42">
        <f t="shared" si="91"/>
        <v>-1.3356046620760481E-2</v>
      </c>
      <c r="BY190" s="8" t="e">
        <f>#REF!-#REF!</f>
        <v>#REF!</v>
      </c>
      <c r="BZ190" s="41">
        <f t="shared" ref="BZ190:BZ192" si="98">INDEX($J190:$BV190,0,MATCH(MAX($J$3:$BV$3),$J$3:$BV$3,0))-J190</f>
        <v>388020</v>
      </c>
      <c r="CA190" s="43">
        <f t="shared" si="89"/>
        <v>0.350558289508277</v>
      </c>
    </row>
    <row r="191" spans="1:79" ht="10.5" customHeight="1" x14ac:dyDescent="0.2">
      <c r="A191" s="28" t="s">
        <v>9</v>
      </c>
      <c r="B191" s="122"/>
      <c r="J191" s="58">
        <f t="shared" si="94"/>
        <v>683781</v>
      </c>
      <c r="K191" s="58">
        <f t="shared" si="94"/>
        <v>687797</v>
      </c>
      <c r="L191" s="58">
        <f t="shared" si="94"/>
        <v>688610</v>
      </c>
      <c r="M191" s="58">
        <f t="shared" si="94"/>
        <v>687516</v>
      </c>
      <c r="N191" s="58">
        <f t="shared" si="94"/>
        <v>686975</v>
      </c>
      <c r="O191" s="58">
        <f t="shared" si="94"/>
        <v>684847</v>
      </c>
      <c r="P191" s="58">
        <f t="shared" si="94"/>
        <v>665771</v>
      </c>
      <c r="Q191" s="58">
        <f t="shared" si="94"/>
        <v>669993</v>
      </c>
      <c r="R191" s="58">
        <f t="shared" si="94"/>
        <v>672323</v>
      </c>
      <c r="S191" s="58">
        <f t="shared" si="94"/>
        <v>677383</v>
      </c>
      <c r="T191" s="58">
        <f t="shared" si="94"/>
        <v>679647</v>
      </c>
      <c r="U191" s="58">
        <f t="shared" si="94"/>
        <v>680355</v>
      </c>
      <c r="V191" s="58">
        <f t="shared" si="94"/>
        <v>678747</v>
      </c>
      <c r="W191" s="58">
        <f t="shared" si="94"/>
        <v>676495</v>
      </c>
      <c r="X191" s="58">
        <f t="shared" si="94"/>
        <v>683230</v>
      </c>
      <c r="Y191" s="58">
        <f t="shared" si="94"/>
        <v>683584</v>
      </c>
      <c r="Z191" s="58">
        <f t="shared" si="95"/>
        <v>683254</v>
      </c>
      <c r="AA191" s="58">
        <f t="shared" si="95"/>
        <v>681735</v>
      </c>
      <c r="AB191" s="58">
        <f t="shared" si="95"/>
        <v>672700</v>
      </c>
      <c r="AC191" s="58">
        <f t="shared" si="95"/>
        <v>674392</v>
      </c>
      <c r="AD191" s="58">
        <f t="shared" si="95"/>
        <v>671441</v>
      </c>
      <c r="AE191" s="58">
        <f t="shared" si="95"/>
        <v>686767</v>
      </c>
      <c r="AF191" s="58">
        <f t="shared" si="95"/>
        <v>692185</v>
      </c>
      <c r="AG191" s="58">
        <f t="shared" si="95"/>
        <v>697062</v>
      </c>
      <c r="AH191" s="58">
        <f t="shared" si="95"/>
        <v>701538</v>
      </c>
      <c r="AI191" s="58">
        <f t="shared" si="95"/>
        <v>704822</v>
      </c>
      <c r="AJ191" s="58">
        <f t="shared" si="95"/>
        <v>708482</v>
      </c>
      <c r="AK191" s="58">
        <f t="shared" si="95"/>
        <v>712467</v>
      </c>
      <c r="AL191" s="58">
        <f t="shared" si="95"/>
        <v>715399</v>
      </c>
      <c r="AM191" s="58">
        <f t="shared" si="95"/>
        <v>718388</v>
      </c>
      <c r="AN191" s="58">
        <f t="shared" si="95"/>
        <v>720990</v>
      </c>
      <c r="AO191" s="58">
        <f t="shared" si="95"/>
        <v>722560</v>
      </c>
      <c r="AP191" s="58">
        <f t="shared" si="96"/>
        <v>725431</v>
      </c>
      <c r="AQ191" s="58">
        <f t="shared" si="96"/>
        <v>728293</v>
      </c>
      <c r="AR191" s="58">
        <f t="shared" si="96"/>
        <v>730776</v>
      </c>
      <c r="AS191" s="58">
        <f t="shared" si="96"/>
        <v>733474</v>
      </c>
      <c r="AT191" s="58">
        <f t="shared" si="96"/>
        <v>737609</v>
      </c>
      <c r="AU191" s="58">
        <f t="shared" si="96"/>
        <v>742213</v>
      </c>
      <c r="AV191" s="58">
        <f t="shared" si="96"/>
        <v>748088</v>
      </c>
      <c r="AW191" s="58">
        <f t="shared" si="96"/>
        <v>751299</v>
      </c>
      <c r="AX191" s="58">
        <f t="shared" si="96"/>
        <v>754630</v>
      </c>
      <c r="AY191" s="58">
        <f t="shared" si="96"/>
        <v>758269</v>
      </c>
      <c r="AZ191" s="58">
        <f t="shared" si="96"/>
        <v>761134</v>
      </c>
      <c r="BA191" s="58">
        <f t="shared" si="96"/>
        <v>763065</v>
      </c>
      <c r="BB191" s="58">
        <f t="shared" si="96"/>
        <v>766143</v>
      </c>
      <c r="BC191" s="58">
        <f t="shared" si="96"/>
        <v>768268</v>
      </c>
      <c r="BD191" s="58">
        <f t="shared" si="96"/>
        <v>770279</v>
      </c>
      <c r="BE191" s="58">
        <f t="shared" si="96"/>
        <v>773355</v>
      </c>
      <c r="BF191" s="58">
        <f t="shared" si="97"/>
        <v>775904</v>
      </c>
      <c r="BG191" s="58">
        <f t="shared" si="97"/>
        <v>780260</v>
      </c>
      <c r="BH191" s="58">
        <f t="shared" si="97"/>
        <v>783694</v>
      </c>
      <c r="BI191" s="58">
        <f t="shared" si="97"/>
        <v>786752</v>
      </c>
      <c r="BJ191" s="58">
        <f t="shared" si="97"/>
        <v>789416</v>
      </c>
      <c r="BK191" s="58">
        <f t="shared" si="97"/>
        <v>791763</v>
      </c>
      <c r="BL191" s="58">
        <f t="shared" si="97"/>
        <v>794448</v>
      </c>
      <c r="BM191" s="58">
        <f t="shared" si="97"/>
        <v>795909</v>
      </c>
      <c r="BN191" s="58">
        <f t="shared" si="97"/>
        <v>804486</v>
      </c>
      <c r="BO191" s="58">
        <f t="shared" si="97"/>
        <v>806837</v>
      </c>
      <c r="BP191" s="58">
        <f t="shared" si="97"/>
        <v>807384</v>
      </c>
      <c r="BQ191" s="58">
        <f t="shared" si="97"/>
        <v>808336</v>
      </c>
      <c r="BR191" s="58">
        <f t="shared" si="97"/>
        <v>810416</v>
      </c>
      <c r="BS191" s="58">
        <f t="shared" si="97"/>
        <v>809762</v>
      </c>
      <c r="BT191" s="58">
        <f t="shared" si="97"/>
        <v>807897</v>
      </c>
      <c r="BU191" s="58">
        <f t="shared" si="97"/>
        <v>801395</v>
      </c>
      <c r="BV191" s="46"/>
      <c r="BW191" s="41">
        <f t="shared" si="90"/>
        <v>-6502</v>
      </c>
      <c r="BX191" s="42">
        <f t="shared" si="91"/>
        <v>-8.0480556308539335E-3</v>
      </c>
      <c r="BY191" s="8" t="e">
        <f>#REF!-#REF!</f>
        <v>#REF!</v>
      </c>
      <c r="BZ191" s="41">
        <f t="shared" si="98"/>
        <v>117614</v>
      </c>
      <c r="CA191" s="43">
        <f t="shared" si="89"/>
        <v>0.17200536429061353</v>
      </c>
    </row>
    <row r="192" spans="1:79" ht="10.5" customHeight="1" thickBot="1" x14ac:dyDescent="0.25">
      <c r="A192" s="28" t="s">
        <v>240</v>
      </c>
      <c r="B192" s="122"/>
      <c r="J192" s="58">
        <f t="shared" si="94"/>
        <v>0</v>
      </c>
      <c r="K192" s="58">
        <f t="shared" si="94"/>
        <v>0</v>
      </c>
      <c r="L192" s="58">
        <f t="shared" si="94"/>
        <v>0</v>
      </c>
      <c r="M192" s="58">
        <f t="shared" si="94"/>
        <v>0</v>
      </c>
      <c r="N192" s="58">
        <f t="shared" si="94"/>
        <v>0</v>
      </c>
      <c r="O192" s="58">
        <f t="shared" si="94"/>
        <v>0</v>
      </c>
      <c r="P192" s="58">
        <f t="shared" si="94"/>
        <v>0</v>
      </c>
      <c r="Q192" s="58">
        <f t="shared" si="94"/>
        <v>0</v>
      </c>
      <c r="R192" s="58">
        <f t="shared" si="94"/>
        <v>0</v>
      </c>
      <c r="S192" s="58">
        <f t="shared" si="94"/>
        <v>0</v>
      </c>
      <c r="T192" s="58">
        <f t="shared" si="94"/>
        <v>0</v>
      </c>
      <c r="U192" s="58">
        <f t="shared" si="94"/>
        <v>0</v>
      </c>
      <c r="V192" s="58">
        <f t="shared" si="94"/>
        <v>0</v>
      </c>
      <c r="W192" s="58">
        <f t="shared" si="94"/>
        <v>0</v>
      </c>
      <c r="X192" s="58">
        <f t="shared" si="94"/>
        <v>0</v>
      </c>
      <c r="Y192" s="58">
        <f t="shared" si="94"/>
        <v>0</v>
      </c>
      <c r="Z192" s="58">
        <f t="shared" si="95"/>
        <v>0</v>
      </c>
      <c r="AA192" s="58">
        <f t="shared" si="95"/>
        <v>0</v>
      </c>
      <c r="AB192" s="58">
        <f t="shared" si="95"/>
        <v>0</v>
      </c>
      <c r="AC192" s="58">
        <f t="shared" si="95"/>
        <v>0</v>
      </c>
      <c r="AD192" s="58">
        <f t="shared" si="95"/>
        <v>0</v>
      </c>
      <c r="AE192" s="58">
        <f t="shared" si="95"/>
        <v>0</v>
      </c>
      <c r="AF192" s="58">
        <f t="shared" si="95"/>
        <v>0</v>
      </c>
      <c r="AG192" s="58">
        <f t="shared" si="95"/>
        <v>0</v>
      </c>
      <c r="AH192" s="58">
        <f t="shared" si="95"/>
        <v>0</v>
      </c>
      <c r="AI192" s="58">
        <f t="shared" si="95"/>
        <v>0</v>
      </c>
      <c r="AJ192" s="111">
        <f t="shared" si="95"/>
        <v>0</v>
      </c>
      <c r="AK192" s="111">
        <f t="shared" si="95"/>
        <v>0</v>
      </c>
      <c r="AL192" s="111">
        <f t="shared" si="95"/>
        <v>0</v>
      </c>
      <c r="AM192" s="111">
        <f t="shared" si="95"/>
        <v>0</v>
      </c>
      <c r="AN192" s="111">
        <f t="shared" si="95"/>
        <v>2052</v>
      </c>
      <c r="AO192" s="111">
        <f t="shared" si="95"/>
        <v>2455</v>
      </c>
      <c r="AP192" s="58">
        <f t="shared" si="96"/>
        <v>5448</v>
      </c>
      <c r="AQ192" s="58">
        <f t="shared" si="96"/>
        <v>5709</v>
      </c>
      <c r="AR192" s="58">
        <f t="shared" si="96"/>
        <v>5635</v>
      </c>
      <c r="AS192" s="58">
        <f t="shared" si="96"/>
        <v>5764</v>
      </c>
      <c r="AT192" s="58">
        <f t="shared" si="96"/>
        <v>5763</v>
      </c>
      <c r="AU192" s="58">
        <f t="shared" si="96"/>
        <v>5728</v>
      </c>
      <c r="AV192" s="58">
        <f t="shared" si="96"/>
        <v>5642</v>
      </c>
      <c r="AW192" s="58">
        <f t="shared" si="96"/>
        <v>5608</v>
      </c>
      <c r="AX192" s="58">
        <f t="shared" si="96"/>
        <v>5576</v>
      </c>
      <c r="AY192" s="58">
        <f t="shared" si="96"/>
        <v>5552</v>
      </c>
      <c r="AZ192" s="58">
        <f t="shared" si="96"/>
        <v>5492</v>
      </c>
      <c r="BA192" s="58">
        <f t="shared" si="96"/>
        <v>5469</v>
      </c>
      <c r="BB192" s="58">
        <f t="shared" si="96"/>
        <v>5216</v>
      </c>
      <c r="BC192" s="58">
        <f t="shared" si="96"/>
        <v>5129</v>
      </c>
      <c r="BD192" s="58">
        <f t="shared" si="96"/>
        <v>5093</v>
      </c>
      <c r="BE192" s="58">
        <f t="shared" si="96"/>
        <v>5060</v>
      </c>
      <c r="BF192" s="58">
        <f t="shared" si="97"/>
        <v>5537</v>
      </c>
      <c r="BG192" s="58">
        <f t="shared" si="97"/>
        <v>6019</v>
      </c>
      <c r="BH192" s="58">
        <f t="shared" si="97"/>
        <v>5990</v>
      </c>
      <c r="BI192" s="58">
        <f t="shared" si="97"/>
        <v>5951</v>
      </c>
      <c r="BJ192" s="58">
        <f t="shared" si="97"/>
        <v>5879</v>
      </c>
      <c r="BK192" s="58">
        <f t="shared" si="97"/>
        <v>5825</v>
      </c>
      <c r="BL192" s="58">
        <f t="shared" si="97"/>
        <v>5737</v>
      </c>
      <c r="BM192" s="58">
        <f t="shared" si="97"/>
        <v>5681</v>
      </c>
      <c r="BN192" s="58">
        <f t="shared" si="97"/>
        <v>5602</v>
      </c>
      <c r="BO192" s="58">
        <f t="shared" si="97"/>
        <v>6641</v>
      </c>
      <c r="BP192" s="58">
        <f t="shared" si="97"/>
        <v>7073</v>
      </c>
      <c r="BQ192" s="58">
        <f t="shared" si="97"/>
        <v>6725</v>
      </c>
      <c r="BR192" s="58">
        <f t="shared" si="97"/>
        <v>14235</v>
      </c>
      <c r="BS192" s="58">
        <f t="shared" si="97"/>
        <v>13888</v>
      </c>
      <c r="BT192" s="58">
        <f t="shared" si="97"/>
        <v>12005</v>
      </c>
      <c r="BU192" s="58">
        <f t="shared" si="97"/>
        <v>11947</v>
      </c>
      <c r="BV192" s="46"/>
      <c r="BW192" s="41">
        <f t="shared" si="90"/>
        <v>-58</v>
      </c>
      <c r="BX192" s="42">
        <f t="shared" si="91"/>
        <v>-4.8313202832153271E-3</v>
      </c>
      <c r="BY192" s="8" t="e">
        <f>#REF!-#REF!</f>
        <v>#REF!</v>
      </c>
      <c r="BZ192" s="52">
        <f t="shared" si="98"/>
        <v>11947</v>
      </c>
      <c r="CA192" s="54" t="str">
        <f t="shared" si="89"/>
        <v>n/a</v>
      </c>
    </row>
    <row r="193" spans="1:79" s="35" customFormat="1" ht="10.8" thickBot="1" x14ac:dyDescent="0.25">
      <c r="A193" s="113" t="s">
        <v>246</v>
      </c>
      <c r="B193" s="123"/>
      <c r="C193" s="124"/>
      <c r="D193" s="87"/>
      <c r="E193" s="87"/>
      <c r="F193" s="87"/>
      <c r="G193" s="87"/>
      <c r="H193" s="124"/>
      <c r="I193" s="124"/>
      <c r="J193" s="125">
        <f t="shared" ref="J193:AC193" si="99">SUM(J190:J192)</f>
        <v>1790644</v>
      </c>
      <c r="K193" s="125">
        <f t="shared" si="99"/>
        <v>1791270</v>
      </c>
      <c r="L193" s="125">
        <f t="shared" si="99"/>
        <v>1789370</v>
      </c>
      <c r="M193" s="125">
        <f t="shared" si="99"/>
        <v>1792385</v>
      </c>
      <c r="N193" s="125">
        <f t="shared" si="99"/>
        <v>1764852</v>
      </c>
      <c r="O193" s="125">
        <f t="shared" si="99"/>
        <v>1761052</v>
      </c>
      <c r="P193" s="125">
        <f t="shared" si="99"/>
        <v>1730214</v>
      </c>
      <c r="Q193" s="125">
        <f t="shared" si="99"/>
        <v>1734687</v>
      </c>
      <c r="R193" s="125">
        <f t="shared" si="99"/>
        <v>1745084</v>
      </c>
      <c r="S193" s="125">
        <f t="shared" si="99"/>
        <v>1759284</v>
      </c>
      <c r="T193" s="125">
        <f t="shared" si="99"/>
        <v>1770598</v>
      </c>
      <c r="U193" s="125">
        <f t="shared" si="99"/>
        <v>1774071</v>
      </c>
      <c r="V193" s="125">
        <f t="shared" si="99"/>
        <v>1768423</v>
      </c>
      <c r="W193" s="125">
        <f t="shared" si="99"/>
        <v>1762859</v>
      </c>
      <c r="X193" s="125">
        <f t="shared" si="99"/>
        <v>1776146</v>
      </c>
      <c r="Y193" s="125">
        <f t="shared" si="99"/>
        <v>1769703</v>
      </c>
      <c r="Z193" s="125">
        <f t="shared" si="99"/>
        <v>1756480</v>
      </c>
      <c r="AA193" s="125">
        <f t="shared" si="99"/>
        <v>1750966</v>
      </c>
      <c r="AB193" s="125">
        <f t="shared" si="99"/>
        <v>1751455</v>
      </c>
      <c r="AC193" s="125">
        <f t="shared" si="99"/>
        <v>1757221</v>
      </c>
      <c r="AD193" s="125">
        <f t="shared" ref="AD193:BU193" si="100">SUM(AD190:AD192)</f>
        <v>1749595</v>
      </c>
      <c r="AE193" s="125">
        <f t="shared" si="100"/>
        <v>1811259</v>
      </c>
      <c r="AF193" s="125">
        <f t="shared" si="100"/>
        <v>1835042</v>
      </c>
      <c r="AG193" s="125">
        <f t="shared" si="100"/>
        <v>1854642</v>
      </c>
      <c r="AH193" s="125">
        <f t="shared" si="100"/>
        <v>1872492</v>
      </c>
      <c r="AI193" s="125">
        <f t="shared" si="100"/>
        <v>1891175</v>
      </c>
      <c r="AJ193" s="125">
        <f t="shared" si="100"/>
        <v>1910629</v>
      </c>
      <c r="AK193" s="125">
        <f t="shared" si="100"/>
        <v>1931824</v>
      </c>
      <c r="AL193" s="125">
        <f t="shared" si="100"/>
        <v>1947949</v>
      </c>
      <c r="AM193" s="125">
        <f t="shared" si="100"/>
        <v>1965510</v>
      </c>
      <c r="AN193" s="125">
        <f t="shared" si="100"/>
        <v>1981337</v>
      </c>
      <c r="AO193" s="125">
        <f t="shared" si="100"/>
        <v>1992787</v>
      </c>
      <c r="AP193" s="125">
        <f t="shared" si="100"/>
        <v>2010716</v>
      </c>
      <c r="AQ193" s="125">
        <f t="shared" si="100"/>
        <v>2025826</v>
      </c>
      <c r="AR193" s="125">
        <f t="shared" si="100"/>
        <v>2038568</v>
      </c>
      <c r="AS193" s="125">
        <f t="shared" si="100"/>
        <v>2053326</v>
      </c>
      <c r="AT193" s="125">
        <f t="shared" si="100"/>
        <v>2069234</v>
      </c>
      <c r="AU193" s="125">
        <f t="shared" si="100"/>
        <v>2086738</v>
      </c>
      <c r="AV193" s="125">
        <f t="shared" si="100"/>
        <v>2109519</v>
      </c>
      <c r="AW193" s="125">
        <f t="shared" si="100"/>
        <v>2124975</v>
      </c>
      <c r="AX193" s="125">
        <f t="shared" si="100"/>
        <v>2141259</v>
      </c>
      <c r="AY193" s="125">
        <f t="shared" si="100"/>
        <v>2160132</v>
      </c>
      <c r="AZ193" s="125">
        <f t="shared" si="100"/>
        <v>2176804</v>
      </c>
      <c r="BA193" s="125">
        <f t="shared" si="100"/>
        <v>2188239</v>
      </c>
      <c r="BB193" s="125">
        <f t="shared" si="100"/>
        <v>2200612</v>
      </c>
      <c r="BC193" s="125">
        <f t="shared" si="100"/>
        <v>2217769</v>
      </c>
      <c r="BD193" s="125">
        <f t="shared" si="100"/>
        <v>2231049</v>
      </c>
      <c r="BE193" s="125">
        <f t="shared" si="100"/>
        <v>2246430</v>
      </c>
      <c r="BF193" s="125">
        <f t="shared" si="100"/>
        <v>2260054</v>
      </c>
      <c r="BG193" s="125">
        <f t="shared" si="100"/>
        <v>2277294</v>
      </c>
      <c r="BH193" s="125">
        <f t="shared" si="100"/>
        <v>2292482</v>
      </c>
      <c r="BI193" s="125">
        <f t="shared" si="100"/>
        <v>2311561</v>
      </c>
      <c r="BJ193" s="125">
        <f t="shared" si="100"/>
        <v>2324510</v>
      </c>
      <c r="BK193" s="125">
        <f t="shared" si="100"/>
        <v>2337799</v>
      </c>
      <c r="BL193" s="125">
        <f t="shared" si="100"/>
        <v>2355790</v>
      </c>
      <c r="BM193" s="125">
        <f t="shared" si="100"/>
        <v>2366410</v>
      </c>
      <c r="BN193" s="125">
        <f t="shared" si="100"/>
        <v>2401978</v>
      </c>
      <c r="BO193" s="125">
        <f t="shared" si="100"/>
        <v>2416687</v>
      </c>
      <c r="BP193" s="125">
        <f t="shared" si="100"/>
        <v>2421703</v>
      </c>
      <c r="BQ193" s="125">
        <f t="shared" si="100"/>
        <v>2419230</v>
      </c>
      <c r="BR193" s="125">
        <f t="shared" si="100"/>
        <v>2408440</v>
      </c>
      <c r="BS193" s="125">
        <f t="shared" si="100"/>
        <v>2360244</v>
      </c>
      <c r="BT193" s="125">
        <f t="shared" si="100"/>
        <v>2335021</v>
      </c>
      <c r="BU193" s="125">
        <f t="shared" si="100"/>
        <v>2308225</v>
      </c>
      <c r="BV193" s="46"/>
      <c r="BW193" s="117">
        <f t="shared" si="90"/>
        <v>-26796</v>
      </c>
      <c r="BX193" s="118">
        <f t="shared" si="91"/>
        <v>-1.1475699790280259E-2</v>
      </c>
      <c r="BY193" s="91" t="e">
        <f>#REF!-#REF!</f>
        <v>#REF!</v>
      </c>
      <c r="BZ193" s="120">
        <f>INDEX($J193:$BV193,0,MATCH(MAX($J$3:$BV$3),$J$3:$BV$3,0))-J193</f>
        <v>517581</v>
      </c>
      <c r="CA193" s="121">
        <f t="shared" si="89"/>
        <v>0.28904740417414071</v>
      </c>
    </row>
    <row r="194" spans="1:79" s="35" customFormat="1" ht="10.5" customHeight="1" x14ac:dyDescent="0.2">
      <c r="A194" s="28" t="s">
        <v>10</v>
      </c>
      <c r="D194" s="56"/>
      <c r="E194" s="56"/>
      <c r="F194" s="56"/>
      <c r="G194" s="56"/>
      <c r="J194" s="58">
        <f t="shared" ref="J194:Y201" si="101">SUMIF($F$8:$F$175,$A194,J$8:J$175)</f>
        <v>644425</v>
      </c>
      <c r="K194" s="58">
        <f t="shared" si="101"/>
        <v>648360</v>
      </c>
      <c r="L194" s="58">
        <f t="shared" si="101"/>
        <v>648907</v>
      </c>
      <c r="M194" s="58">
        <f t="shared" si="101"/>
        <v>648002</v>
      </c>
      <c r="N194" s="58">
        <f t="shared" si="101"/>
        <v>647514</v>
      </c>
      <c r="O194" s="58">
        <f t="shared" si="101"/>
        <v>645590</v>
      </c>
      <c r="P194" s="58">
        <f t="shared" si="101"/>
        <v>627198</v>
      </c>
      <c r="Q194" s="58">
        <f t="shared" si="101"/>
        <v>632822</v>
      </c>
      <c r="R194" s="58">
        <f t="shared" si="101"/>
        <v>635160</v>
      </c>
      <c r="S194" s="58">
        <f t="shared" si="101"/>
        <v>640453</v>
      </c>
      <c r="T194" s="58">
        <f t="shared" si="101"/>
        <v>642821</v>
      </c>
      <c r="U194" s="58">
        <f t="shared" si="101"/>
        <v>643419</v>
      </c>
      <c r="V194" s="58">
        <f t="shared" si="101"/>
        <v>641737</v>
      </c>
      <c r="W194" s="58">
        <f t="shared" si="101"/>
        <v>639322</v>
      </c>
      <c r="X194" s="58">
        <f t="shared" si="101"/>
        <v>645773</v>
      </c>
      <c r="Y194" s="58">
        <f t="shared" si="101"/>
        <v>646091</v>
      </c>
      <c r="Z194" s="58">
        <f t="shared" ref="Z194:AO201" si="102">SUMIF($F$8:$F$175,$A194,Z$8:Z$175)</f>
        <v>645668</v>
      </c>
      <c r="AA194" s="58">
        <f t="shared" si="102"/>
        <v>644237</v>
      </c>
      <c r="AB194" s="58">
        <f t="shared" si="102"/>
        <v>635083</v>
      </c>
      <c r="AC194" s="58">
        <f t="shared" si="102"/>
        <v>636885</v>
      </c>
      <c r="AD194" s="58">
        <f t="shared" si="102"/>
        <v>633740</v>
      </c>
      <c r="AE194" s="58">
        <f t="shared" si="102"/>
        <v>648987</v>
      </c>
      <c r="AF194" s="58">
        <f t="shared" si="102"/>
        <v>654385</v>
      </c>
      <c r="AG194" s="58">
        <f t="shared" si="102"/>
        <v>659208</v>
      </c>
      <c r="AH194" s="58">
        <f t="shared" si="102"/>
        <v>663616</v>
      </c>
      <c r="AI194" s="58">
        <f t="shared" si="102"/>
        <v>666813</v>
      </c>
      <c r="AJ194" s="58">
        <f t="shared" si="102"/>
        <v>670277</v>
      </c>
      <c r="AK194" s="58">
        <f t="shared" si="102"/>
        <v>674300</v>
      </c>
      <c r="AL194" s="58">
        <f t="shared" si="102"/>
        <v>677255</v>
      </c>
      <c r="AM194" s="58">
        <f t="shared" si="102"/>
        <v>680178</v>
      </c>
      <c r="AN194" s="58">
        <f t="shared" si="102"/>
        <v>683822</v>
      </c>
      <c r="AO194" s="58">
        <f t="shared" si="102"/>
        <v>685284</v>
      </c>
      <c r="AP194" s="58">
        <f t="shared" ref="AP194:BE201" si="103">SUMIF($F$8:$F$175,$A194,AP$8:AP$175)</f>
        <v>687992</v>
      </c>
      <c r="AQ194" s="58">
        <f t="shared" si="103"/>
        <v>690956</v>
      </c>
      <c r="AR194" s="58">
        <f t="shared" si="103"/>
        <v>693421</v>
      </c>
      <c r="AS194" s="58">
        <f t="shared" si="103"/>
        <v>696134</v>
      </c>
      <c r="AT194" s="58">
        <f t="shared" si="103"/>
        <v>700547</v>
      </c>
      <c r="AU194" s="58">
        <f t="shared" si="103"/>
        <v>705340</v>
      </c>
      <c r="AV194" s="58">
        <f t="shared" si="103"/>
        <v>711209</v>
      </c>
      <c r="AW194" s="58">
        <f t="shared" si="103"/>
        <v>714510</v>
      </c>
      <c r="AX194" s="58">
        <f t="shared" si="103"/>
        <v>717919</v>
      </c>
      <c r="AY194" s="58">
        <f t="shared" si="103"/>
        <v>721178</v>
      </c>
      <c r="AZ194" s="58">
        <f t="shared" si="103"/>
        <v>724134</v>
      </c>
      <c r="BA194" s="58">
        <f t="shared" si="103"/>
        <v>726457</v>
      </c>
      <c r="BB194" s="58">
        <f t="shared" si="103"/>
        <v>729510</v>
      </c>
      <c r="BC194" s="58">
        <f t="shared" si="103"/>
        <v>731657</v>
      </c>
      <c r="BD194" s="58">
        <f t="shared" si="103"/>
        <v>733686</v>
      </c>
      <c r="BE194" s="58">
        <f t="shared" si="103"/>
        <v>736797</v>
      </c>
      <c r="BF194" s="58">
        <f t="shared" ref="BF194:BU201" si="104">SUMIF($F$8:$F$175,$A194,BF$8:BF$175)</f>
        <v>739467</v>
      </c>
      <c r="BG194" s="58">
        <f t="shared" si="104"/>
        <v>743824</v>
      </c>
      <c r="BH194" s="58">
        <f t="shared" si="104"/>
        <v>747397</v>
      </c>
      <c r="BI194" s="58">
        <f t="shared" si="104"/>
        <v>750557</v>
      </c>
      <c r="BJ194" s="58">
        <f t="shared" si="104"/>
        <v>753461</v>
      </c>
      <c r="BK194" s="58">
        <f t="shared" si="104"/>
        <v>755228</v>
      </c>
      <c r="BL194" s="58">
        <f t="shared" si="104"/>
        <v>758044</v>
      </c>
      <c r="BM194" s="58">
        <f t="shared" si="104"/>
        <v>759451</v>
      </c>
      <c r="BN194" s="58">
        <f t="shared" si="104"/>
        <v>763444</v>
      </c>
      <c r="BO194" s="58">
        <f t="shared" si="104"/>
        <v>767729</v>
      </c>
      <c r="BP194" s="58">
        <f t="shared" si="104"/>
        <v>768504</v>
      </c>
      <c r="BQ194" s="58">
        <f t="shared" si="104"/>
        <v>769543</v>
      </c>
      <c r="BR194" s="58">
        <f t="shared" si="104"/>
        <v>771810</v>
      </c>
      <c r="BS194" s="58">
        <f t="shared" si="104"/>
        <v>771347</v>
      </c>
      <c r="BT194" s="58">
        <f t="shared" si="104"/>
        <v>769624</v>
      </c>
      <c r="BU194" s="58">
        <f t="shared" si="104"/>
        <v>762800</v>
      </c>
      <c r="BV194" s="46"/>
      <c r="BW194" s="41">
        <f t="shared" si="90"/>
        <v>-6824</v>
      </c>
      <c r="BX194" s="42">
        <f t="shared" si="91"/>
        <v>-8.8666673596457489E-3</v>
      </c>
      <c r="BY194" s="35" t="e">
        <f>#REF!-#REF!</f>
        <v>#REF!</v>
      </c>
      <c r="BZ194" s="41">
        <f t="shared" ref="BZ194:BZ201" si="105">INDEX($J194:$BV194,0,MATCH(MAX($J$3:$BV$3),$J$3:$BV$3,0))-J194</f>
        <v>118375</v>
      </c>
      <c r="CA194" s="43">
        <f t="shared" si="89"/>
        <v>0.18369088722504559</v>
      </c>
    </row>
    <row r="195" spans="1:79" s="35" customFormat="1" ht="10.5" customHeight="1" x14ac:dyDescent="0.2">
      <c r="A195" s="28" t="s">
        <v>15</v>
      </c>
      <c r="D195" s="56"/>
      <c r="E195" s="56"/>
      <c r="F195" s="56"/>
      <c r="G195" s="56"/>
      <c r="J195" s="126">
        <f t="shared" si="101"/>
        <v>675780</v>
      </c>
      <c r="K195" s="126">
        <f t="shared" si="101"/>
        <v>672946</v>
      </c>
      <c r="L195" s="126">
        <f t="shared" si="101"/>
        <v>668660</v>
      </c>
      <c r="M195" s="126">
        <f t="shared" si="101"/>
        <v>671549</v>
      </c>
      <c r="N195" s="126">
        <f t="shared" si="101"/>
        <v>646457</v>
      </c>
      <c r="O195" s="126">
        <f t="shared" si="101"/>
        <v>646019</v>
      </c>
      <c r="P195" s="126">
        <f t="shared" si="101"/>
        <v>633770</v>
      </c>
      <c r="Q195" s="126">
        <f t="shared" si="101"/>
        <v>638438</v>
      </c>
      <c r="R195" s="126">
        <f t="shared" si="101"/>
        <v>644806</v>
      </c>
      <c r="S195" s="126">
        <f t="shared" si="101"/>
        <v>653192</v>
      </c>
      <c r="T195" s="126">
        <f t="shared" si="101"/>
        <v>661988</v>
      </c>
      <c r="U195" s="126">
        <f t="shared" si="101"/>
        <v>665803</v>
      </c>
      <c r="V195" s="126">
        <f t="shared" si="101"/>
        <v>663774</v>
      </c>
      <c r="W195" s="126">
        <f t="shared" si="101"/>
        <v>658552</v>
      </c>
      <c r="X195" s="126">
        <f t="shared" si="101"/>
        <v>662532</v>
      </c>
      <c r="Y195" s="126">
        <f t="shared" si="101"/>
        <v>655707</v>
      </c>
      <c r="Z195" s="126">
        <f t="shared" si="102"/>
        <v>642993</v>
      </c>
      <c r="AA195" s="126">
        <f t="shared" si="102"/>
        <v>639708</v>
      </c>
      <c r="AB195" s="126">
        <f t="shared" si="102"/>
        <v>643113</v>
      </c>
      <c r="AC195" s="58">
        <f t="shared" si="102"/>
        <v>645484</v>
      </c>
      <c r="AD195" s="58">
        <f t="shared" si="102"/>
        <v>644161</v>
      </c>
      <c r="AE195" s="58">
        <f t="shared" si="102"/>
        <v>681036</v>
      </c>
      <c r="AF195" s="58">
        <f t="shared" si="102"/>
        <v>699509</v>
      </c>
      <c r="AG195" s="58">
        <f t="shared" si="102"/>
        <v>712797</v>
      </c>
      <c r="AH195" s="58">
        <f t="shared" si="102"/>
        <v>726041</v>
      </c>
      <c r="AI195" s="58">
        <f t="shared" si="102"/>
        <v>738639</v>
      </c>
      <c r="AJ195" s="58">
        <f t="shared" si="102"/>
        <v>752150</v>
      </c>
      <c r="AK195" s="58">
        <f t="shared" si="102"/>
        <v>768527</v>
      </c>
      <c r="AL195" s="58">
        <f t="shared" si="102"/>
        <v>780969</v>
      </c>
      <c r="AM195" s="58">
        <f t="shared" si="102"/>
        <v>794372</v>
      </c>
      <c r="AN195" s="58">
        <f t="shared" si="102"/>
        <v>805069</v>
      </c>
      <c r="AO195" s="58">
        <f t="shared" si="102"/>
        <v>813293</v>
      </c>
      <c r="AP195" s="58">
        <f t="shared" si="103"/>
        <v>824135</v>
      </c>
      <c r="AQ195" s="58">
        <f t="shared" si="103"/>
        <v>834496</v>
      </c>
      <c r="AR195" s="58">
        <f t="shared" si="103"/>
        <v>843964</v>
      </c>
      <c r="AS195" s="58">
        <f t="shared" si="103"/>
        <v>854538</v>
      </c>
      <c r="AT195" s="58">
        <f t="shared" si="103"/>
        <v>864912</v>
      </c>
      <c r="AU195" s="58">
        <f t="shared" si="103"/>
        <v>876687</v>
      </c>
      <c r="AV195" s="58">
        <f t="shared" si="103"/>
        <v>892873</v>
      </c>
      <c r="AW195" s="58">
        <f t="shared" si="103"/>
        <v>904425</v>
      </c>
      <c r="AX195" s="58">
        <f t="shared" si="103"/>
        <v>917423</v>
      </c>
      <c r="AY195" s="58">
        <f t="shared" si="103"/>
        <v>931988</v>
      </c>
      <c r="AZ195" s="58">
        <f t="shared" si="103"/>
        <v>944863</v>
      </c>
      <c r="BA195" s="58">
        <f t="shared" si="103"/>
        <v>954201</v>
      </c>
      <c r="BB195" s="58">
        <f t="shared" si="103"/>
        <v>963607</v>
      </c>
      <c r="BC195" s="58">
        <f t="shared" si="103"/>
        <v>972218</v>
      </c>
      <c r="BD195" s="58">
        <f t="shared" si="103"/>
        <v>981570</v>
      </c>
      <c r="BE195" s="58">
        <f t="shared" si="103"/>
        <v>994652</v>
      </c>
      <c r="BF195" s="58">
        <f t="shared" si="104"/>
        <v>1003454</v>
      </c>
      <c r="BG195" s="58">
        <f t="shared" si="104"/>
        <v>1014698</v>
      </c>
      <c r="BH195" s="58">
        <f t="shared" si="104"/>
        <v>1025409</v>
      </c>
      <c r="BI195" s="58">
        <f t="shared" si="104"/>
        <v>1040269</v>
      </c>
      <c r="BJ195" s="58">
        <f t="shared" si="104"/>
        <v>1048976</v>
      </c>
      <c r="BK195" s="58">
        <f t="shared" si="104"/>
        <v>1057500</v>
      </c>
      <c r="BL195" s="58">
        <f t="shared" si="104"/>
        <v>1067796</v>
      </c>
      <c r="BM195" s="58">
        <f t="shared" si="104"/>
        <v>1074226</v>
      </c>
      <c r="BN195" s="58">
        <f t="shared" si="104"/>
        <v>1089064</v>
      </c>
      <c r="BO195" s="58">
        <f t="shared" si="104"/>
        <v>1098594</v>
      </c>
      <c r="BP195" s="58">
        <f t="shared" si="104"/>
        <v>1101862</v>
      </c>
      <c r="BQ195" s="58">
        <f t="shared" si="104"/>
        <v>1103973</v>
      </c>
      <c r="BR195" s="58">
        <f t="shared" si="104"/>
        <v>1087289</v>
      </c>
      <c r="BS195" s="58">
        <f t="shared" si="104"/>
        <v>1052013</v>
      </c>
      <c r="BT195" s="58">
        <f t="shared" si="104"/>
        <v>1037956</v>
      </c>
      <c r="BU195" s="58">
        <f t="shared" si="104"/>
        <v>1013516</v>
      </c>
      <c r="BV195" s="46"/>
      <c r="BW195" s="41">
        <f t="shared" si="90"/>
        <v>-24440</v>
      </c>
      <c r="BX195" s="42">
        <f t="shared" si="91"/>
        <v>-2.3546277491531434E-2</v>
      </c>
      <c r="BY195" s="35" t="e">
        <f>#REF!-#REF!</f>
        <v>#REF!</v>
      </c>
      <c r="BZ195" s="41">
        <f t="shared" si="105"/>
        <v>337736</v>
      </c>
      <c r="CA195" s="43">
        <f t="shared" si="89"/>
        <v>0.49977211518541537</v>
      </c>
    </row>
    <row r="196" spans="1:79" s="35" customFormat="1" ht="10.5" customHeight="1" x14ac:dyDescent="0.2">
      <c r="A196" s="28" t="s">
        <v>52</v>
      </c>
      <c r="D196" s="56"/>
      <c r="E196" s="56"/>
      <c r="F196" s="56"/>
      <c r="G196" s="56"/>
      <c r="J196" s="126">
        <f t="shared" si="101"/>
        <v>39356</v>
      </c>
      <c r="K196" s="126">
        <f t="shared" si="101"/>
        <v>39437</v>
      </c>
      <c r="L196" s="126">
        <f t="shared" si="101"/>
        <v>39703</v>
      </c>
      <c r="M196" s="126">
        <f t="shared" si="101"/>
        <v>39514</v>
      </c>
      <c r="N196" s="126">
        <f t="shared" si="101"/>
        <v>39461</v>
      </c>
      <c r="O196" s="126">
        <f t="shared" si="101"/>
        <v>39257</v>
      </c>
      <c r="P196" s="126">
        <f t="shared" si="101"/>
        <v>38573</v>
      </c>
      <c r="Q196" s="126">
        <f t="shared" si="101"/>
        <v>37171</v>
      </c>
      <c r="R196" s="126">
        <f t="shared" si="101"/>
        <v>37163</v>
      </c>
      <c r="S196" s="126">
        <f t="shared" si="101"/>
        <v>36930</v>
      </c>
      <c r="T196" s="126">
        <f t="shared" si="101"/>
        <v>36826</v>
      </c>
      <c r="U196" s="126">
        <f t="shared" si="101"/>
        <v>36936</v>
      </c>
      <c r="V196" s="126">
        <f t="shared" si="101"/>
        <v>37010</v>
      </c>
      <c r="W196" s="126">
        <f t="shared" si="101"/>
        <v>37173</v>
      </c>
      <c r="X196" s="126">
        <f t="shared" si="101"/>
        <v>37457</v>
      </c>
      <c r="Y196" s="126">
        <f t="shared" si="101"/>
        <v>37493</v>
      </c>
      <c r="Z196" s="126">
        <f t="shared" si="102"/>
        <v>37586</v>
      </c>
      <c r="AA196" s="126">
        <f t="shared" si="102"/>
        <v>37498</v>
      </c>
      <c r="AB196" s="126">
        <f t="shared" si="102"/>
        <v>37617</v>
      </c>
      <c r="AC196" s="58">
        <f t="shared" si="102"/>
        <v>37507</v>
      </c>
      <c r="AD196" s="58">
        <f t="shared" si="102"/>
        <v>37701</v>
      </c>
      <c r="AE196" s="58">
        <f t="shared" si="102"/>
        <v>37780</v>
      </c>
      <c r="AF196" s="58">
        <f t="shared" si="102"/>
        <v>37800</v>
      </c>
      <c r="AG196" s="58">
        <f t="shared" si="102"/>
        <v>37854</v>
      </c>
      <c r="AH196" s="58">
        <f t="shared" si="102"/>
        <v>37922</v>
      </c>
      <c r="AI196" s="58">
        <f t="shared" si="102"/>
        <v>38009</v>
      </c>
      <c r="AJ196" s="58">
        <f t="shared" si="102"/>
        <v>38205</v>
      </c>
      <c r="AK196" s="58">
        <f t="shared" si="102"/>
        <v>38167</v>
      </c>
      <c r="AL196" s="58">
        <f t="shared" si="102"/>
        <v>38144</v>
      </c>
      <c r="AM196" s="58">
        <f t="shared" si="102"/>
        <v>38210</v>
      </c>
      <c r="AN196" s="58">
        <f t="shared" si="102"/>
        <v>37168</v>
      </c>
      <c r="AO196" s="58">
        <f t="shared" si="102"/>
        <v>37276</v>
      </c>
      <c r="AP196" s="58">
        <f t="shared" si="103"/>
        <v>37439</v>
      </c>
      <c r="AQ196" s="58">
        <f t="shared" si="103"/>
        <v>37337</v>
      </c>
      <c r="AR196" s="58">
        <f t="shared" si="103"/>
        <v>37355</v>
      </c>
      <c r="AS196" s="58">
        <f t="shared" si="103"/>
        <v>37340</v>
      </c>
      <c r="AT196" s="58">
        <f t="shared" si="103"/>
        <v>37062</v>
      </c>
      <c r="AU196" s="58">
        <f t="shared" si="103"/>
        <v>36873</v>
      </c>
      <c r="AV196" s="58">
        <f t="shared" si="103"/>
        <v>36879</v>
      </c>
      <c r="AW196" s="58">
        <f t="shared" si="103"/>
        <v>36789</v>
      </c>
      <c r="AX196" s="58">
        <f t="shared" si="103"/>
        <v>36711</v>
      </c>
      <c r="AY196" s="58">
        <f t="shared" si="103"/>
        <v>37091</v>
      </c>
      <c r="AZ196" s="58">
        <f t="shared" si="103"/>
        <v>37000</v>
      </c>
      <c r="BA196" s="58">
        <f t="shared" si="103"/>
        <v>36608</v>
      </c>
      <c r="BB196" s="58">
        <f t="shared" si="103"/>
        <v>36633</v>
      </c>
      <c r="BC196" s="58">
        <f t="shared" si="103"/>
        <v>36611</v>
      </c>
      <c r="BD196" s="58">
        <f t="shared" si="103"/>
        <v>36593</v>
      </c>
      <c r="BE196" s="58">
        <f t="shared" si="103"/>
        <v>36558</v>
      </c>
      <c r="BF196" s="58">
        <f t="shared" si="104"/>
        <v>36437</v>
      </c>
      <c r="BG196" s="58">
        <f t="shared" si="104"/>
        <v>36436</v>
      </c>
      <c r="BH196" s="58">
        <f t="shared" si="104"/>
        <v>36297</v>
      </c>
      <c r="BI196" s="58">
        <f t="shared" si="104"/>
        <v>36195</v>
      </c>
      <c r="BJ196" s="58">
        <f t="shared" si="104"/>
        <v>35955</v>
      </c>
      <c r="BK196" s="58">
        <f t="shared" si="104"/>
        <v>36535</v>
      </c>
      <c r="BL196" s="58">
        <f t="shared" si="104"/>
        <v>36404</v>
      </c>
      <c r="BM196" s="58">
        <f t="shared" si="104"/>
        <v>36458</v>
      </c>
      <c r="BN196" s="58">
        <f t="shared" si="104"/>
        <v>41042</v>
      </c>
      <c r="BO196" s="58">
        <f t="shared" si="104"/>
        <v>39108</v>
      </c>
      <c r="BP196" s="58">
        <f t="shared" si="104"/>
        <v>38880</v>
      </c>
      <c r="BQ196" s="58">
        <f t="shared" si="104"/>
        <v>38793</v>
      </c>
      <c r="BR196" s="58">
        <f t="shared" si="104"/>
        <v>38606</v>
      </c>
      <c r="BS196" s="58">
        <f t="shared" si="104"/>
        <v>38415</v>
      </c>
      <c r="BT196" s="58">
        <f t="shared" si="104"/>
        <v>38273</v>
      </c>
      <c r="BU196" s="58">
        <f t="shared" si="104"/>
        <v>38595</v>
      </c>
      <c r="BV196" s="46"/>
      <c r="BW196" s="41">
        <f t="shared" si="90"/>
        <v>322</v>
      </c>
      <c r="BX196" s="42">
        <f t="shared" si="91"/>
        <v>8.4132417108666677E-3</v>
      </c>
      <c r="BY196" s="35" t="e">
        <f>#REF!-#REF!</f>
        <v>#REF!</v>
      </c>
      <c r="BZ196" s="41">
        <f t="shared" si="105"/>
        <v>-761</v>
      </c>
      <c r="CA196" s="43">
        <f t="shared" si="89"/>
        <v>-1.9336314666124607E-2</v>
      </c>
    </row>
    <row r="197" spans="1:79" s="35" customFormat="1" ht="10.5" customHeight="1" x14ac:dyDescent="0.2">
      <c r="A197" s="28" t="s">
        <v>54</v>
      </c>
      <c r="D197" s="56"/>
      <c r="E197" s="56"/>
      <c r="F197" s="56"/>
      <c r="G197" s="56"/>
      <c r="J197" s="126">
        <f t="shared" si="101"/>
        <v>253527</v>
      </c>
      <c r="K197" s="126">
        <f t="shared" si="101"/>
        <v>252285</v>
      </c>
      <c r="L197" s="126">
        <f t="shared" si="101"/>
        <v>253463</v>
      </c>
      <c r="M197" s="126">
        <f t="shared" si="101"/>
        <v>253851</v>
      </c>
      <c r="N197" s="126">
        <f t="shared" si="101"/>
        <v>254272</v>
      </c>
      <c r="O197" s="126">
        <f t="shared" si="101"/>
        <v>252948</v>
      </c>
      <c r="P197" s="126">
        <f t="shared" si="101"/>
        <v>252908</v>
      </c>
      <c r="Q197" s="126">
        <f t="shared" si="101"/>
        <v>248142</v>
      </c>
      <c r="R197" s="126">
        <f t="shared" si="101"/>
        <v>249090</v>
      </c>
      <c r="S197" s="126">
        <f t="shared" si="101"/>
        <v>249791</v>
      </c>
      <c r="T197" s="126">
        <f t="shared" si="101"/>
        <v>249391</v>
      </c>
      <c r="U197" s="126">
        <f t="shared" si="101"/>
        <v>247983</v>
      </c>
      <c r="V197" s="126">
        <f t="shared" si="101"/>
        <v>245443</v>
      </c>
      <c r="W197" s="126">
        <f t="shared" si="101"/>
        <v>247160</v>
      </c>
      <c r="X197" s="126">
        <f t="shared" si="101"/>
        <v>248963</v>
      </c>
      <c r="Y197" s="126">
        <f t="shared" si="101"/>
        <v>248808</v>
      </c>
      <c r="Z197" s="126">
        <f t="shared" si="102"/>
        <v>248465</v>
      </c>
      <c r="AA197" s="126">
        <f t="shared" si="102"/>
        <v>247675</v>
      </c>
      <c r="AB197" s="126">
        <f t="shared" si="102"/>
        <v>248242</v>
      </c>
      <c r="AC197" s="58">
        <f t="shared" si="102"/>
        <v>248387</v>
      </c>
      <c r="AD197" s="58">
        <f t="shared" si="102"/>
        <v>248633</v>
      </c>
      <c r="AE197" s="58">
        <f t="shared" si="102"/>
        <v>251709</v>
      </c>
      <c r="AF197" s="58">
        <f t="shared" si="102"/>
        <v>252752</v>
      </c>
      <c r="AG197" s="58">
        <f t="shared" si="102"/>
        <v>253447</v>
      </c>
      <c r="AH197" s="58">
        <f t="shared" si="102"/>
        <v>253148</v>
      </c>
      <c r="AI197" s="58">
        <f t="shared" si="102"/>
        <v>253690</v>
      </c>
      <c r="AJ197" s="58">
        <f t="shared" si="102"/>
        <v>254175</v>
      </c>
      <c r="AK197" s="58">
        <f t="shared" si="102"/>
        <v>254173</v>
      </c>
      <c r="AL197" s="58">
        <f t="shared" si="102"/>
        <v>254461</v>
      </c>
      <c r="AM197" s="58">
        <f t="shared" si="102"/>
        <v>255027</v>
      </c>
      <c r="AN197" s="58">
        <f t="shared" si="102"/>
        <v>255114</v>
      </c>
      <c r="AO197" s="58">
        <f t="shared" si="102"/>
        <v>255116</v>
      </c>
      <c r="AP197" s="58">
        <f t="shared" si="103"/>
        <v>255446</v>
      </c>
      <c r="AQ197" s="58">
        <f t="shared" si="103"/>
        <v>255527</v>
      </c>
      <c r="AR197" s="58">
        <f t="shared" si="103"/>
        <v>255765</v>
      </c>
      <c r="AS197" s="58">
        <f t="shared" si="103"/>
        <v>256120</v>
      </c>
      <c r="AT197" s="58">
        <f t="shared" si="103"/>
        <v>256893</v>
      </c>
      <c r="AU197" s="58">
        <f t="shared" si="103"/>
        <v>257280</v>
      </c>
      <c r="AV197" s="58">
        <f t="shared" si="103"/>
        <v>257191</v>
      </c>
      <c r="AW197" s="58">
        <f t="shared" si="103"/>
        <v>257076</v>
      </c>
      <c r="AX197" s="58">
        <f t="shared" si="103"/>
        <v>256867</v>
      </c>
      <c r="AY197" s="58">
        <f t="shared" si="103"/>
        <v>256755</v>
      </c>
      <c r="AZ197" s="58">
        <f t="shared" si="103"/>
        <v>257009</v>
      </c>
      <c r="BA197" s="58">
        <f t="shared" si="103"/>
        <v>256818</v>
      </c>
      <c r="BB197" s="58">
        <f t="shared" si="103"/>
        <v>256745</v>
      </c>
      <c r="BC197" s="58">
        <f t="shared" si="103"/>
        <v>257135</v>
      </c>
      <c r="BD197" s="58">
        <f t="shared" si="103"/>
        <v>257390</v>
      </c>
      <c r="BE197" s="58">
        <f t="shared" si="103"/>
        <v>257334</v>
      </c>
      <c r="BF197" s="58">
        <f t="shared" si="104"/>
        <v>257407</v>
      </c>
      <c r="BG197" s="58">
        <f t="shared" si="104"/>
        <v>257238</v>
      </c>
      <c r="BH197" s="58">
        <f t="shared" si="104"/>
        <v>257128</v>
      </c>
      <c r="BI197" s="58">
        <f t="shared" si="104"/>
        <v>257180</v>
      </c>
      <c r="BJ197" s="58">
        <f t="shared" si="104"/>
        <v>257280</v>
      </c>
      <c r="BK197" s="58">
        <f t="shared" si="104"/>
        <v>257981</v>
      </c>
      <c r="BL197" s="58">
        <f t="shared" si="104"/>
        <v>260880</v>
      </c>
      <c r="BM197" s="58">
        <f t="shared" si="104"/>
        <v>261359</v>
      </c>
      <c r="BN197" s="58">
        <f t="shared" si="104"/>
        <v>268543</v>
      </c>
      <c r="BO197" s="58">
        <f t="shared" si="104"/>
        <v>266916</v>
      </c>
      <c r="BP197" s="58">
        <f t="shared" si="104"/>
        <v>266366</v>
      </c>
      <c r="BQ197" s="58">
        <f t="shared" si="104"/>
        <v>266303</v>
      </c>
      <c r="BR197" s="58">
        <f t="shared" si="104"/>
        <v>264517</v>
      </c>
      <c r="BS197" s="58">
        <f t="shared" si="104"/>
        <v>262418</v>
      </c>
      <c r="BT197" s="58">
        <f t="shared" si="104"/>
        <v>259940</v>
      </c>
      <c r="BU197" s="58">
        <f t="shared" si="104"/>
        <v>259405</v>
      </c>
      <c r="BV197" s="46"/>
      <c r="BW197" s="41">
        <f t="shared" si="90"/>
        <v>-535</v>
      </c>
      <c r="BX197" s="42">
        <f t="shared" si="91"/>
        <v>-2.0581672693698546E-3</v>
      </c>
      <c r="BY197" s="35" t="e">
        <f>#REF!-#REF!</f>
        <v>#REF!</v>
      </c>
      <c r="BZ197" s="41">
        <f t="shared" si="105"/>
        <v>5878</v>
      </c>
      <c r="CA197" s="43">
        <f t="shared" si="89"/>
        <v>2.3184907327424693E-2</v>
      </c>
    </row>
    <row r="198" spans="1:79" s="35" customFormat="1" ht="10.5" customHeight="1" x14ac:dyDescent="0.2">
      <c r="A198" s="28" t="s">
        <v>77</v>
      </c>
      <c r="D198" s="56"/>
      <c r="E198" s="56"/>
      <c r="F198" s="56"/>
      <c r="G198" s="56"/>
      <c r="J198" s="126">
        <f t="shared" si="101"/>
        <v>174770</v>
      </c>
      <c r="K198" s="126">
        <f t="shared" si="101"/>
        <v>175418</v>
      </c>
      <c r="L198" s="126">
        <f t="shared" si="101"/>
        <v>175866</v>
      </c>
      <c r="M198" s="126">
        <f t="shared" si="101"/>
        <v>176718</v>
      </c>
      <c r="N198" s="126">
        <f t="shared" si="101"/>
        <v>174330</v>
      </c>
      <c r="O198" s="126">
        <f t="shared" si="101"/>
        <v>174415</v>
      </c>
      <c r="P198" s="126">
        <f t="shared" si="101"/>
        <v>174836</v>
      </c>
      <c r="Q198" s="126">
        <f t="shared" si="101"/>
        <v>175109</v>
      </c>
      <c r="R198" s="126">
        <f t="shared" si="101"/>
        <v>175821</v>
      </c>
      <c r="S198" s="126">
        <f t="shared" si="101"/>
        <v>175859</v>
      </c>
      <c r="T198" s="126">
        <f t="shared" si="101"/>
        <v>176416</v>
      </c>
      <c r="U198" s="126">
        <f t="shared" si="101"/>
        <v>176727</v>
      </c>
      <c r="V198" s="126">
        <f t="shared" si="101"/>
        <v>177049</v>
      </c>
      <c r="W198" s="126">
        <f t="shared" si="101"/>
        <v>177132</v>
      </c>
      <c r="X198" s="126">
        <f t="shared" si="101"/>
        <v>177757</v>
      </c>
      <c r="Y198" s="126">
        <f t="shared" si="101"/>
        <v>177885</v>
      </c>
      <c r="Z198" s="126">
        <f t="shared" si="102"/>
        <v>177970</v>
      </c>
      <c r="AA198" s="126">
        <f t="shared" si="102"/>
        <v>178086</v>
      </c>
      <c r="AB198" s="126">
        <f t="shared" si="102"/>
        <v>183655</v>
      </c>
      <c r="AC198" s="58">
        <f t="shared" si="102"/>
        <v>185200</v>
      </c>
      <c r="AD198" s="58">
        <f t="shared" si="102"/>
        <v>181599</v>
      </c>
      <c r="AE198" s="58">
        <f t="shared" si="102"/>
        <v>188222</v>
      </c>
      <c r="AF198" s="58">
        <f t="shared" si="102"/>
        <v>187225</v>
      </c>
      <c r="AG198" s="58">
        <f t="shared" si="102"/>
        <v>188046</v>
      </c>
      <c r="AH198" s="58">
        <f t="shared" si="102"/>
        <v>188402</v>
      </c>
      <c r="AI198" s="58">
        <f t="shared" si="102"/>
        <v>189077</v>
      </c>
      <c r="AJ198" s="58">
        <f t="shared" si="102"/>
        <v>189897</v>
      </c>
      <c r="AK198" s="58">
        <f t="shared" si="102"/>
        <v>190842</v>
      </c>
      <c r="AL198" s="58">
        <f t="shared" si="102"/>
        <v>191350</v>
      </c>
      <c r="AM198" s="58">
        <f t="shared" si="102"/>
        <v>191986</v>
      </c>
      <c r="AN198" s="58">
        <f t="shared" si="102"/>
        <v>192467</v>
      </c>
      <c r="AO198" s="58">
        <f t="shared" si="102"/>
        <v>193737</v>
      </c>
      <c r="AP198" s="58">
        <f t="shared" si="103"/>
        <v>194651</v>
      </c>
      <c r="AQ198" s="58">
        <f t="shared" si="103"/>
        <v>196211</v>
      </c>
      <c r="AR198" s="58">
        <f t="shared" si="103"/>
        <v>196837</v>
      </c>
      <c r="AS198" s="58">
        <f t="shared" si="103"/>
        <v>197855</v>
      </c>
      <c r="AT198" s="58">
        <f t="shared" si="103"/>
        <v>198536</v>
      </c>
      <c r="AU198" s="58">
        <f t="shared" si="103"/>
        <v>199364</v>
      </c>
      <c r="AV198" s="58">
        <f t="shared" si="103"/>
        <v>200236</v>
      </c>
      <c r="AW198" s="58">
        <f t="shared" si="103"/>
        <v>201120</v>
      </c>
      <c r="AX198" s="58">
        <f t="shared" si="103"/>
        <v>201363</v>
      </c>
      <c r="AY198" s="58">
        <f t="shared" si="103"/>
        <v>202202</v>
      </c>
      <c r="AZ198" s="58">
        <f t="shared" si="103"/>
        <v>200180</v>
      </c>
      <c r="BA198" s="58">
        <f t="shared" si="103"/>
        <v>199785</v>
      </c>
      <c r="BB198" s="58">
        <f t="shared" si="103"/>
        <v>198940</v>
      </c>
      <c r="BC198" s="58">
        <f t="shared" si="103"/>
        <v>201126</v>
      </c>
      <c r="BD198" s="58">
        <f t="shared" si="103"/>
        <v>202718</v>
      </c>
      <c r="BE198" s="58">
        <f t="shared" si="103"/>
        <v>212798</v>
      </c>
      <c r="BF198" s="58">
        <f t="shared" si="104"/>
        <v>214511</v>
      </c>
      <c r="BG198" s="58">
        <f t="shared" si="104"/>
        <v>215859</v>
      </c>
      <c r="BH198" s="58">
        <f t="shared" si="104"/>
        <v>217055</v>
      </c>
      <c r="BI198" s="58">
        <f t="shared" si="104"/>
        <v>218205</v>
      </c>
      <c r="BJ198" s="58">
        <f t="shared" si="104"/>
        <v>219718</v>
      </c>
      <c r="BK198" s="58">
        <f t="shared" si="104"/>
        <v>221457</v>
      </c>
      <c r="BL198" s="58">
        <f t="shared" si="104"/>
        <v>222629</v>
      </c>
      <c r="BM198" s="58">
        <f t="shared" si="104"/>
        <v>223811</v>
      </c>
      <c r="BN198" s="58">
        <f t="shared" si="104"/>
        <v>225428</v>
      </c>
      <c r="BO198" s="58">
        <f t="shared" si="104"/>
        <v>227997</v>
      </c>
      <c r="BP198" s="58">
        <f t="shared" si="104"/>
        <v>228783</v>
      </c>
      <c r="BQ198" s="58">
        <f t="shared" si="104"/>
        <v>228763</v>
      </c>
      <c r="BR198" s="58">
        <f t="shared" si="104"/>
        <v>226828</v>
      </c>
      <c r="BS198" s="58">
        <f t="shared" si="104"/>
        <v>216891</v>
      </c>
      <c r="BT198" s="58">
        <f t="shared" si="104"/>
        <v>211948</v>
      </c>
      <c r="BU198" s="58">
        <f t="shared" si="104"/>
        <v>216662</v>
      </c>
      <c r="BV198" s="46"/>
      <c r="BW198" s="41">
        <f t="shared" si="90"/>
        <v>4714</v>
      </c>
      <c r="BX198" s="42">
        <f t="shared" si="91"/>
        <v>2.2241304470907958E-2</v>
      </c>
      <c r="BY198" s="35" t="e">
        <f>#REF!-#REF!</f>
        <v>#REF!</v>
      </c>
      <c r="BZ198" s="41">
        <f t="shared" si="105"/>
        <v>41892</v>
      </c>
      <c r="CA198" s="43">
        <f t="shared" si="89"/>
        <v>0.2396978886536591</v>
      </c>
    </row>
    <row r="199" spans="1:79" s="35" customFormat="1" ht="10.5" customHeight="1" x14ac:dyDescent="0.2">
      <c r="A199" s="28" t="s">
        <v>97</v>
      </c>
      <c r="D199" s="56"/>
      <c r="E199" s="56"/>
      <c r="F199" s="56"/>
      <c r="G199" s="56"/>
      <c r="J199" s="126">
        <f t="shared" si="101"/>
        <v>0</v>
      </c>
      <c r="K199" s="126">
        <f t="shared" si="101"/>
        <v>0</v>
      </c>
      <c r="L199" s="126">
        <f t="shared" si="101"/>
        <v>0</v>
      </c>
      <c r="M199" s="126">
        <f t="shared" si="101"/>
        <v>0</v>
      </c>
      <c r="N199" s="126">
        <f t="shared" si="101"/>
        <v>0</v>
      </c>
      <c r="O199" s="126">
        <f t="shared" si="101"/>
        <v>0</v>
      </c>
      <c r="P199" s="126">
        <f t="shared" si="101"/>
        <v>0</v>
      </c>
      <c r="Q199" s="126">
        <f t="shared" si="101"/>
        <v>0</v>
      </c>
      <c r="R199" s="126">
        <f t="shared" si="101"/>
        <v>0</v>
      </c>
      <c r="S199" s="126">
        <f t="shared" si="101"/>
        <v>0</v>
      </c>
      <c r="T199" s="126">
        <f t="shared" si="101"/>
        <v>0</v>
      </c>
      <c r="U199" s="126">
        <f t="shared" si="101"/>
        <v>0</v>
      </c>
      <c r="V199" s="126">
        <f t="shared" si="101"/>
        <v>0</v>
      </c>
      <c r="W199" s="126">
        <f t="shared" si="101"/>
        <v>0</v>
      </c>
      <c r="X199" s="126">
        <f t="shared" si="101"/>
        <v>0</v>
      </c>
      <c r="Y199" s="126">
        <f t="shared" si="101"/>
        <v>0</v>
      </c>
      <c r="Z199" s="126">
        <f t="shared" si="102"/>
        <v>0</v>
      </c>
      <c r="AA199" s="126">
        <f t="shared" si="102"/>
        <v>0</v>
      </c>
      <c r="AB199" s="126">
        <f t="shared" si="102"/>
        <v>0</v>
      </c>
      <c r="AC199" s="58">
        <f t="shared" si="102"/>
        <v>0</v>
      </c>
      <c r="AD199" s="58">
        <f t="shared" si="102"/>
        <v>0</v>
      </c>
      <c r="AE199" s="58">
        <f t="shared" si="102"/>
        <v>0</v>
      </c>
      <c r="AF199" s="58">
        <f t="shared" si="102"/>
        <v>0</v>
      </c>
      <c r="AG199" s="58">
        <f t="shared" si="102"/>
        <v>0</v>
      </c>
      <c r="AH199" s="58">
        <f t="shared" si="102"/>
        <v>0</v>
      </c>
      <c r="AI199" s="58">
        <f t="shared" si="102"/>
        <v>0</v>
      </c>
      <c r="AJ199" s="58">
        <f t="shared" si="102"/>
        <v>0</v>
      </c>
      <c r="AK199" s="58">
        <f t="shared" si="102"/>
        <v>0</v>
      </c>
      <c r="AL199" s="58">
        <f t="shared" si="102"/>
        <v>0</v>
      </c>
      <c r="AM199" s="58">
        <f t="shared" si="102"/>
        <v>0</v>
      </c>
      <c r="AN199" s="58">
        <f t="shared" si="102"/>
        <v>0</v>
      </c>
      <c r="AO199" s="58">
        <f t="shared" si="102"/>
        <v>0</v>
      </c>
      <c r="AP199" s="58">
        <f t="shared" si="103"/>
        <v>0</v>
      </c>
      <c r="AQ199" s="58">
        <f t="shared" si="103"/>
        <v>0</v>
      </c>
      <c r="AR199" s="58">
        <f t="shared" si="103"/>
        <v>0</v>
      </c>
      <c r="AS199" s="58">
        <f t="shared" si="103"/>
        <v>0</v>
      </c>
      <c r="AT199" s="58">
        <f t="shared" si="103"/>
        <v>0</v>
      </c>
      <c r="AU199" s="58">
        <f t="shared" si="103"/>
        <v>0</v>
      </c>
      <c r="AV199" s="58">
        <f t="shared" si="103"/>
        <v>0</v>
      </c>
      <c r="AW199" s="58">
        <f t="shared" si="103"/>
        <v>0</v>
      </c>
      <c r="AX199" s="58">
        <f t="shared" si="103"/>
        <v>0</v>
      </c>
      <c r="AY199" s="58">
        <f t="shared" si="103"/>
        <v>0</v>
      </c>
      <c r="AZ199" s="58">
        <f t="shared" si="103"/>
        <v>0</v>
      </c>
      <c r="BA199" s="58">
        <f t="shared" si="103"/>
        <v>0</v>
      </c>
      <c r="BB199" s="58">
        <f t="shared" si="103"/>
        <v>0</v>
      </c>
      <c r="BC199" s="58">
        <f t="shared" si="103"/>
        <v>0</v>
      </c>
      <c r="BD199" s="58">
        <f t="shared" si="103"/>
        <v>0</v>
      </c>
      <c r="BE199" s="58">
        <f t="shared" si="103"/>
        <v>0</v>
      </c>
      <c r="BF199" s="58">
        <f t="shared" si="104"/>
        <v>0</v>
      </c>
      <c r="BG199" s="58">
        <f t="shared" si="104"/>
        <v>0</v>
      </c>
      <c r="BH199" s="58">
        <f t="shared" si="104"/>
        <v>0</v>
      </c>
      <c r="BI199" s="58">
        <f t="shared" si="104"/>
        <v>0</v>
      </c>
      <c r="BJ199" s="58">
        <f t="shared" si="104"/>
        <v>0</v>
      </c>
      <c r="BK199" s="58">
        <f t="shared" si="104"/>
        <v>0</v>
      </c>
      <c r="BL199" s="58">
        <f t="shared" si="104"/>
        <v>0</v>
      </c>
      <c r="BM199" s="58">
        <f t="shared" si="104"/>
        <v>0</v>
      </c>
      <c r="BN199" s="58">
        <f t="shared" si="104"/>
        <v>0</v>
      </c>
      <c r="BO199" s="58">
        <f t="shared" si="104"/>
        <v>0</v>
      </c>
      <c r="BP199" s="58">
        <f t="shared" si="104"/>
        <v>0</v>
      </c>
      <c r="BQ199" s="58">
        <f t="shared" si="104"/>
        <v>0</v>
      </c>
      <c r="BR199" s="58">
        <f t="shared" si="104"/>
        <v>0</v>
      </c>
      <c r="BS199" s="58">
        <f t="shared" si="104"/>
        <v>0</v>
      </c>
      <c r="BT199" s="58">
        <f t="shared" si="104"/>
        <v>0</v>
      </c>
      <c r="BU199" s="58">
        <f t="shared" si="104"/>
        <v>0</v>
      </c>
      <c r="BV199" s="46"/>
      <c r="BW199" s="41"/>
      <c r="BX199" s="42"/>
      <c r="BY199" s="35" t="e">
        <f>#REF!-#REF!</f>
        <v>#REF!</v>
      </c>
      <c r="BZ199" s="41">
        <f t="shared" si="105"/>
        <v>0</v>
      </c>
      <c r="CA199" s="43" t="str">
        <f t="shared" si="89"/>
        <v>n/a</v>
      </c>
    </row>
    <row r="200" spans="1:79" s="35" customFormat="1" ht="10.5" customHeight="1" x14ac:dyDescent="0.2">
      <c r="A200" s="110" t="s">
        <v>45</v>
      </c>
      <c r="D200" s="56"/>
      <c r="E200" s="56"/>
      <c r="F200" s="56"/>
      <c r="G200" s="56"/>
      <c r="J200" s="126">
        <f t="shared" si="101"/>
        <v>2786</v>
      </c>
      <c r="K200" s="126">
        <f t="shared" si="101"/>
        <v>2824</v>
      </c>
      <c r="L200" s="126">
        <f t="shared" si="101"/>
        <v>2771</v>
      </c>
      <c r="M200" s="126">
        <f t="shared" si="101"/>
        <v>2751</v>
      </c>
      <c r="N200" s="126">
        <f t="shared" si="101"/>
        <v>2818</v>
      </c>
      <c r="O200" s="126">
        <f t="shared" si="101"/>
        <v>2823</v>
      </c>
      <c r="P200" s="126">
        <f t="shared" si="101"/>
        <v>2929</v>
      </c>
      <c r="Q200" s="126">
        <f t="shared" si="101"/>
        <v>3005</v>
      </c>
      <c r="R200" s="126">
        <f t="shared" si="101"/>
        <v>3044</v>
      </c>
      <c r="S200" s="126">
        <f t="shared" si="101"/>
        <v>3059</v>
      </c>
      <c r="T200" s="126">
        <f t="shared" si="101"/>
        <v>3156</v>
      </c>
      <c r="U200" s="126">
        <f t="shared" si="101"/>
        <v>3203</v>
      </c>
      <c r="V200" s="126">
        <f t="shared" si="101"/>
        <v>3410</v>
      </c>
      <c r="W200" s="126">
        <f t="shared" si="101"/>
        <v>3520</v>
      </c>
      <c r="X200" s="126">
        <f t="shared" si="101"/>
        <v>3664</v>
      </c>
      <c r="Y200" s="126">
        <f t="shared" si="101"/>
        <v>3719</v>
      </c>
      <c r="Z200" s="126">
        <f t="shared" si="102"/>
        <v>3798</v>
      </c>
      <c r="AA200" s="126">
        <f t="shared" si="102"/>
        <v>3762</v>
      </c>
      <c r="AB200" s="126">
        <f t="shared" si="102"/>
        <v>3745</v>
      </c>
      <c r="AC200" s="58">
        <f t="shared" si="102"/>
        <v>3758</v>
      </c>
      <c r="AD200" s="58">
        <f t="shared" si="102"/>
        <v>3761</v>
      </c>
      <c r="AE200" s="58">
        <f t="shared" si="102"/>
        <v>3525</v>
      </c>
      <c r="AF200" s="58">
        <f t="shared" si="102"/>
        <v>3371</v>
      </c>
      <c r="AG200" s="58">
        <f t="shared" si="102"/>
        <v>3290</v>
      </c>
      <c r="AH200" s="58">
        <f t="shared" si="102"/>
        <v>3363</v>
      </c>
      <c r="AI200" s="58">
        <f t="shared" si="102"/>
        <v>4947</v>
      </c>
      <c r="AJ200" s="58">
        <f t="shared" si="102"/>
        <v>5925</v>
      </c>
      <c r="AK200" s="58">
        <f t="shared" si="102"/>
        <v>5815</v>
      </c>
      <c r="AL200" s="58">
        <f t="shared" si="102"/>
        <v>5770</v>
      </c>
      <c r="AM200" s="58">
        <f t="shared" si="102"/>
        <v>5737</v>
      </c>
      <c r="AN200" s="58">
        <f t="shared" si="102"/>
        <v>5645</v>
      </c>
      <c r="AO200" s="58">
        <f t="shared" si="102"/>
        <v>5626</v>
      </c>
      <c r="AP200" s="58">
        <f t="shared" si="103"/>
        <v>5605</v>
      </c>
      <c r="AQ200" s="58">
        <f t="shared" si="103"/>
        <v>5590</v>
      </c>
      <c r="AR200" s="58">
        <f t="shared" si="103"/>
        <v>5591</v>
      </c>
      <c r="AS200" s="58">
        <f t="shared" si="103"/>
        <v>5575</v>
      </c>
      <c r="AT200" s="58">
        <f t="shared" si="103"/>
        <v>5521</v>
      </c>
      <c r="AU200" s="58">
        <f t="shared" si="103"/>
        <v>5466</v>
      </c>
      <c r="AV200" s="58">
        <f t="shared" si="103"/>
        <v>5489</v>
      </c>
      <c r="AW200" s="58">
        <f t="shared" si="103"/>
        <v>5447</v>
      </c>
      <c r="AX200" s="58">
        <f t="shared" si="103"/>
        <v>5400</v>
      </c>
      <c r="AY200" s="58">
        <f t="shared" si="103"/>
        <v>5366</v>
      </c>
      <c r="AZ200" s="58">
        <f t="shared" si="103"/>
        <v>8126</v>
      </c>
      <c r="BA200" s="58">
        <f t="shared" si="103"/>
        <v>8901</v>
      </c>
      <c r="BB200" s="58">
        <f t="shared" si="103"/>
        <v>9961</v>
      </c>
      <c r="BC200" s="58">
        <f t="shared" si="103"/>
        <v>13893</v>
      </c>
      <c r="BD200" s="58">
        <f t="shared" si="103"/>
        <v>13999</v>
      </c>
      <c r="BE200" s="58">
        <f t="shared" si="103"/>
        <v>3231</v>
      </c>
      <c r="BF200" s="58">
        <f t="shared" si="104"/>
        <v>3241</v>
      </c>
      <c r="BG200" s="58">
        <f t="shared" si="104"/>
        <v>3220</v>
      </c>
      <c r="BH200" s="58">
        <f t="shared" si="104"/>
        <v>3206</v>
      </c>
      <c r="BI200" s="58">
        <f t="shared" si="104"/>
        <v>3204</v>
      </c>
      <c r="BJ200" s="58">
        <f t="shared" si="104"/>
        <v>3241</v>
      </c>
      <c r="BK200" s="58">
        <f t="shared" si="104"/>
        <v>3273</v>
      </c>
      <c r="BL200" s="58">
        <f t="shared" si="104"/>
        <v>4300</v>
      </c>
      <c r="BM200" s="58">
        <f t="shared" si="104"/>
        <v>5424</v>
      </c>
      <c r="BN200" s="58">
        <f t="shared" si="104"/>
        <v>8855</v>
      </c>
      <c r="BO200" s="58">
        <f t="shared" si="104"/>
        <v>9702</v>
      </c>
      <c r="BP200" s="58">
        <f t="shared" si="104"/>
        <v>10235</v>
      </c>
      <c r="BQ200" s="58">
        <f t="shared" si="104"/>
        <v>5130</v>
      </c>
      <c r="BR200" s="58">
        <f t="shared" si="104"/>
        <v>5155</v>
      </c>
      <c r="BS200" s="58">
        <f t="shared" si="104"/>
        <v>5272</v>
      </c>
      <c r="BT200" s="58">
        <f t="shared" si="104"/>
        <v>5275</v>
      </c>
      <c r="BU200" s="58">
        <f t="shared" si="104"/>
        <v>5300</v>
      </c>
      <c r="BV200" s="46"/>
      <c r="BW200" s="41">
        <f>INDEX($J200:$BV200,0,MATCH(MAX($J$3:$BV$3),$J$3:$BV$3,0))-INDEX($J200:$BV200,0,MATCH(MAX($J$3:$BV$3),$J$3:$BV$3,0)-1)</f>
        <v>25</v>
      </c>
      <c r="BX200" s="42">
        <f>BW200/INDEX($J200:$BV200,0,MATCH(MAX($J$3:$BV$3),$J$3:$BV$3,0)-1)</f>
        <v>4.7393364928909956E-3</v>
      </c>
      <c r="BY200" s="35" t="e">
        <f>#REF!-#REF!</f>
        <v>#REF!</v>
      </c>
      <c r="BZ200" s="41">
        <f t="shared" si="105"/>
        <v>2514</v>
      </c>
      <c r="CA200" s="43">
        <f t="shared" si="89"/>
        <v>0.90236898779612351</v>
      </c>
    </row>
    <row r="201" spans="1:79" ht="10.5" customHeight="1" thickBot="1" x14ac:dyDescent="0.25">
      <c r="A201" s="28" t="s">
        <v>240</v>
      </c>
      <c r="J201" s="58">
        <f t="shared" si="101"/>
        <v>0</v>
      </c>
      <c r="K201" s="58">
        <f t="shared" si="101"/>
        <v>0</v>
      </c>
      <c r="L201" s="58">
        <f t="shared" si="101"/>
        <v>0</v>
      </c>
      <c r="M201" s="58">
        <f t="shared" si="101"/>
        <v>0</v>
      </c>
      <c r="N201" s="58">
        <f t="shared" si="101"/>
        <v>0</v>
      </c>
      <c r="O201" s="58">
        <f t="shared" si="101"/>
        <v>0</v>
      </c>
      <c r="P201" s="58">
        <f t="shared" si="101"/>
        <v>0</v>
      </c>
      <c r="Q201" s="58">
        <f t="shared" si="101"/>
        <v>0</v>
      </c>
      <c r="R201" s="58">
        <f t="shared" si="101"/>
        <v>0</v>
      </c>
      <c r="S201" s="58">
        <f t="shared" si="101"/>
        <v>0</v>
      </c>
      <c r="T201" s="58">
        <f t="shared" si="101"/>
        <v>0</v>
      </c>
      <c r="U201" s="58">
        <f t="shared" si="101"/>
        <v>0</v>
      </c>
      <c r="V201" s="58">
        <f t="shared" si="101"/>
        <v>0</v>
      </c>
      <c r="W201" s="58">
        <f t="shared" si="101"/>
        <v>0</v>
      </c>
      <c r="X201" s="58">
        <f t="shared" si="101"/>
        <v>0</v>
      </c>
      <c r="Y201" s="58">
        <f t="shared" si="101"/>
        <v>0</v>
      </c>
      <c r="Z201" s="58">
        <f t="shared" si="102"/>
        <v>0</v>
      </c>
      <c r="AA201" s="58">
        <f t="shared" si="102"/>
        <v>0</v>
      </c>
      <c r="AB201" s="58">
        <f t="shared" si="102"/>
        <v>0</v>
      </c>
      <c r="AC201" s="58">
        <f t="shared" si="102"/>
        <v>0</v>
      </c>
      <c r="AD201" s="58">
        <f t="shared" si="102"/>
        <v>0</v>
      </c>
      <c r="AE201" s="58">
        <f t="shared" si="102"/>
        <v>0</v>
      </c>
      <c r="AF201" s="58">
        <f t="shared" si="102"/>
        <v>0</v>
      </c>
      <c r="AG201" s="58">
        <f t="shared" si="102"/>
        <v>0</v>
      </c>
      <c r="AH201" s="58">
        <f t="shared" si="102"/>
        <v>0</v>
      </c>
      <c r="AI201" s="58">
        <f t="shared" si="102"/>
        <v>0</v>
      </c>
      <c r="AJ201" s="58">
        <f t="shared" si="102"/>
        <v>0</v>
      </c>
      <c r="AK201" s="58">
        <f t="shared" si="102"/>
        <v>0</v>
      </c>
      <c r="AL201" s="58">
        <f t="shared" si="102"/>
        <v>0</v>
      </c>
      <c r="AM201" s="58">
        <f t="shared" si="102"/>
        <v>0</v>
      </c>
      <c r="AN201" s="58">
        <f t="shared" si="102"/>
        <v>2052</v>
      </c>
      <c r="AO201" s="58">
        <f t="shared" si="102"/>
        <v>2455</v>
      </c>
      <c r="AP201" s="58">
        <f t="shared" si="103"/>
        <v>5448</v>
      </c>
      <c r="AQ201" s="58">
        <f t="shared" si="103"/>
        <v>5709</v>
      </c>
      <c r="AR201" s="58">
        <f t="shared" si="103"/>
        <v>5635</v>
      </c>
      <c r="AS201" s="58">
        <f t="shared" si="103"/>
        <v>5764</v>
      </c>
      <c r="AT201" s="58">
        <f t="shared" si="103"/>
        <v>5763</v>
      </c>
      <c r="AU201" s="58">
        <f t="shared" si="103"/>
        <v>5728</v>
      </c>
      <c r="AV201" s="58">
        <f t="shared" si="103"/>
        <v>5642</v>
      </c>
      <c r="AW201" s="58">
        <f t="shared" si="103"/>
        <v>5608</v>
      </c>
      <c r="AX201" s="58">
        <f t="shared" si="103"/>
        <v>5576</v>
      </c>
      <c r="AY201" s="58">
        <f t="shared" si="103"/>
        <v>5552</v>
      </c>
      <c r="AZ201" s="58">
        <f t="shared" si="103"/>
        <v>5492</v>
      </c>
      <c r="BA201" s="58">
        <f t="shared" si="103"/>
        <v>5469</v>
      </c>
      <c r="BB201" s="58">
        <f t="shared" si="103"/>
        <v>5216</v>
      </c>
      <c r="BC201" s="58">
        <f t="shared" si="103"/>
        <v>5129</v>
      </c>
      <c r="BD201" s="58">
        <f t="shared" si="103"/>
        <v>5093</v>
      </c>
      <c r="BE201" s="58">
        <f t="shared" si="103"/>
        <v>5060</v>
      </c>
      <c r="BF201" s="58">
        <f t="shared" si="104"/>
        <v>5537</v>
      </c>
      <c r="BG201" s="58">
        <f t="shared" si="104"/>
        <v>6019</v>
      </c>
      <c r="BH201" s="58">
        <f t="shared" si="104"/>
        <v>5990</v>
      </c>
      <c r="BI201" s="58">
        <f t="shared" si="104"/>
        <v>5951</v>
      </c>
      <c r="BJ201" s="58">
        <f t="shared" si="104"/>
        <v>5879</v>
      </c>
      <c r="BK201" s="58">
        <f t="shared" si="104"/>
        <v>5825</v>
      </c>
      <c r="BL201" s="58">
        <f t="shared" si="104"/>
        <v>5737</v>
      </c>
      <c r="BM201" s="58">
        <f t="shared" si="104"/>
        <v>5681</v>
      </c>
      <c r="BN201" s="58">
        <f t="shared" si="104"/>
        <v>5602</v>
      </c>
      <c r="BO201" s="58">
        <f t="shared" si="104"/>
        <v>6641</v>
      </c>
      <c r="BP201" s="58">
        <f t="shared" si="104"/>
        <v>7073</v>
      </c>
      <c r="BQ201" s="58">
        <f t="shared" si="104"/>
        <v>6725</v>
      </c>
      <c r="BR201" s="58">
        <f t="shared" si="104"/>
        <v>14235</v>
      </c>
      <c r="BS201" s="58">
        <f t="shared" si="104"/>
        <v>13888</v>
      </c>
      <c r="BT201" s="58">
        <f t="shared" si="104"/>
        <v>12005</v>
      </c>
      <c r="BU201" s="58">
        <f t="shared" si="104"/>
        <v>11947</v>
      </c>
      <c r="BV201" s="46"/>
      <c r="BW201" s="41">
        <f>INDEX($J201:$BV201,0,MATCH(MAX($J$3:$BV$3),$J$3:$BV$3,0))-INDEX($J201:$BV201,0,MATCH(MAX($J$3:$BV$3),$J$3:$BV$3,0)-1)</f>
        <v>-58</v>
      </c>
      <c r="BX201" s="42">
        <f>BW201/INDEX($J201:$BV201,0,MATCH(MAX($J$3:$BV$3),$J$3:$BV$3,0)-1)</f>
        <v>-4.8313202832153271E-3</v>
      </c>
      <c r="BY201" s="8" t="e">
        <f>#REF!-#REF!</f>
        <v>#REF!</v>
      </c>
      <c r="BZ201" s="52">
        <f t="shared" si="105"/>
        <v>11947</v>
      </c>
      <c r="CA201" s="54" t="str">
        <f t="shared" si="89"/>
        <v>n/a</v>
      </c>
    </row>
    <row r="202" spans="1:79" s="35" customFormat="1" ht="10.8" thickBot="1" x14ac:dyDescent="0.25">
      <c r="A202" s="113" t="s">
        <v>246</v>
      </c>
      <c r="B202" s="124"/>
      <c r="C202" s="124"/>
      <c r="D202" s="87"/>
      <c r="E202" s="87"/>
      <c r="F202" s="87"/>
      <c r="G202" s="87"/>
      <c r="H202" s="124"/>
      <c r="I202" s="124"/>
      <c r="J202" s="125">
        <f t="shared" ref="J202:AC202" si="106">SUM(J194:J201)</f>
        <v>1790644</v>
      </c>
      <c r="K202" s="125">
        <f t="shared" si="106"/>
        <v>1791270</v>
      </c>
      <c r="L202" s="125">
        <f t="shared" si="106"/>
        <v>1789370</v>
      </c>
      <c r="M202" s="125">
        <f t="shared" si="106"/>
        <v>1792385</v>
      </c>
      <c r="N202" s="125">
        <f t="shared" si="106"/>
        <v>1764852</v>
      </c>
      <c r="O202" s="125">
        <f t="shared" si="106"/>
        <v>1761052</v>
      </c>
      <c r="P202" s="125">
        <f t="shared" si="106"/>
        <v>1730214</v>
      </c>
      <c r="Q202" s="125">
        <f t="shared" si="106"/>
        <v>1734687</v>
      </c>
      <c r="R202" s="125">
        <f t="shared" si="106"/>
        <v>1745084</v>
      </c>
      <c r="S202" s="125">
        <f t="shared" si="106"/>
        <v>1759284</v>
      </c>
      <c r="T202" s="125">
        <f t="shared" si="106"/>
        <v>1770598</v>
      </c>
      <c r="U202" s="125">
        <f t="shared" si="106"/>
        <v>1774071</v>
      </c>
      <c r="V202" s="125">
        <f t="shared" si="106"/>
        <v>1768423</v>
      </c>
      <c r="W202" s="125">
        <f t="shared" si="106"/>
        <v>1762859</v>
      </c>
      <c r="X202" s="125">
        <f t="shared" si="106"/>
        <v>1776146</v>
      </c>
      <c r="Y202" s="125">
        <f t="shared" si="106"/>
        <v>1769703</v>
      </c>
      <c r="Z202" s="125">
        <f t="shared" si="106"/>
        <v>1756480</v>
      </c>
      <c r="AA202" s="125">
        <f t="shared" si="106"/>
        <v>1750966</v>
      </c>
      <c r="AB202" s="125">
        <f t="shared" si="106"/>
        <v>1751455</v>
      </c>
      <c r="AC202" s="125">
        <f t="shared" si="106"/>
        <v>1757221</v>
      </c>
      <c r="AD202" s="125">
        <f t="shared" ref="AD202:BU202" si="107">SUM(AD194:AD201)</f>
        <v>1749595</v>
      </c>
      <c r="AE202" s="125">
        <f t="shared" si="107"/>
        <v>1811259</v>
      </c>
      <c r="AF202" s="125">
        <f t="shared" si="107"/>
        <v>1835042</v>
      </c>
      <c r="AG202" s="125">
        <f t="shared" si="107"/>
        <v>1854642</v>
      </c>
      <c r="AH202" s="125">
        <f t="shared" si="107"/>
        <v>1872492</v>
      </c>
      <c r="AI202" s="125">
        <f t="shared" si="107"/>
        <v>1891175</v>
      </c>
      <c r="AJ202" s="125">
        <f t="shared" si="107"/>
        <v>1910629</v>
      </c>
      <c r="AK202" s="125">
        <f t="shared" si="107"/>
        <v>1931824</v>
      </c>
      <c r="AL202" s="125">
        <f t="shared" si="107"/>
        <v>1947949</v>
      </c>
      <c r="AM202" s="125">
        <f t="shared" si="107"/>
        <v>1965510</v>
      </c>
      <c r="AN202" s="125">
        <f t="shared" si="107"/>
        <v>1981337</v>
      </c>
      <c r="AO202" s="125">
        <f t="shared" si="107"/>
        <v>1992787</v>
      </c>
      <c r="AP202" s="125">
        <f t="shared" si="107"/>
        <v>2010716</v>
      </c>
      <c r="AQ202" s="125">
        <f t="shared" si="107"/>
        <v>2025826</v>
      </c>
      <c r="AR202" s="125">
        <f t="shared" si="107"/>
        <v>2038568</v>
      </c>
      <c r="AS202" s="125">
        <f t="shared" si="107"/>
        <v>2053326</v>
      </c>
      <c r="AT202" s="125">
        <f t="shared" si="107"/>
        <v>2069234</v>
      </c>
      <c r="AU202" s="125">
        <f t="shared" si="107"/>
        <v>2086738</v>
      </c>
      <c r="AV202" s="125">
        <f t="shared" si="107"/>
        <v>2109519</v>
      </c>
      <c r="AW202" s="125">
        <f t="shared" si="107"/>
        <v>2124975</v>
      </c>
      <c r="AX202" s="125">
        <f t="shared" si="107"/>
        <v>2141259</v>
      </c>
      <c r="AY202" s="125">
        <f t="shared" si="107"/>
        <v>2160132</v>
      </c>
      <c r="AZ202" s="125">
        <f t="shared" si="107"/>
        <v>2176804</v>
      </c>
      <c r="BA202" s="125">
        <f t="shared" si="107"/>
        <v>2188239</v>
      </c>
      <c r="BB202" s="125">
        <f t="shared" si="107"/>
        <v>2200612</v>
      </c>
      <c r="BC202" s="125">
        <f t="shared" si="107"/>
        <v>2217769</v>
      </c>
      <c r="BD202" s="125">
        <f t="shared" si="107"/>
        <v>2231049</v>
      </c>
      <c r="BE202" s="125">
        <f t="shared" si="107"/>
        <v>2246430</v>
      </c>
      <c r="BF202" s="125">
        <f t="shared" si="107"/>
        <v>2260054</v>
      </c>
      <c r="BG202" s="125">
        <f t="shared" si="107"/>
        <v>2277294</v>
      </c>
      <c r="BH202" s="125">
        <f t="shared" si="107"/>
        <v>2292482</v>
      </c>
      <c r="BI202" s="125">
        <f t="shared" si="107"/>
        <v>2311561</v>
      </c>
      <c r="BJ202" s="125">
        <f t="shared" si="107"/>
        <v>2324510</v>
      </c>
      <c r="BK202" s="125">
        <f t="shared" si="107"/>
        <v>2337799</v>
      </c>
      <c r="BL202" s="125">
        <f t="shared" si="107"/>
        <v>2355790</v>
      </c>
      <c r="BM202" s="125">
        <f t="shared" si="107"/>
        <v>2366410</v>
      </c>
      <c r="BN202" s="125">
        <f t="shared" si="107"/>
        <v>2401978</v>
      </c>
      <c r="BO202" s="125">
        <f t="shared" si="107"/>
        <v>2416687</v>
      </c>
      <c r="BP202" s="125">
        <f t="shared" si="107"/>
        <v>2421703</v>
      </c>
      <c r="BQ202" s="125">
        <f t="shared" si="107"/>
        <v>2419230</v>
      </c>
      <c r="BR202" s="125">
        <f t="shared" si="107"/>
        <v>2408440</v>
      </c>
      <c r="BS202" s="125">
        <f t="shared" si="107"/>
        <v>2360244</v>
      </c>
      <c r="BT202" s="125">
        <f t="shared" si="107"/>
        <v>2335021</v>
      </c>
      <c r="BU202" s="125">
        <f t="shared" si="107"/>
        <v>2308225</v>
      </c>
      <c r="BV202" s="46"/>
      <c r="BW202" s="117">
        <f>INDEX($J202:$BV202,0,MATCH(MAX($J$3:$BV$3),$J$3:$BV$3,0))-INDEX($J202:$BV202,0,MATCH(MAX($J$3:$BV$3),$J$3:$BV$3,0)-1)</f>
        <v>-26796</v>
      </c>
      <c r="BX202" s="118">
        <f>BW202/INDEX($J202:$BV202,0,MATCH(MAX($J$3:$BV$3),$J$3:$BV$3,0)-1)</f>
        <v>-1.1475699790280259E-2</v>
      </c>
      <c r="BY202" s="91" t="e">
        <f>#REF!-#REF!</f>
        <v>#REF!</v>
      </c>
      <c r="BZ202" s="120">
        <f>INDEX($J202:$BV202,0,MATCH(MAX($J$3:$BV$3),$J$3:$BV$3,0))-J202</f>
        <v>517581</v>
      </c>
      <c r="CA202" s="121">
        <f t="shared" si="89"/>
        <v>0.28904740417414071</v>
      </c>
    </row>
    <row r="203" spans="1:79" s="35" customFormat="1" ht="10.5" customHeight="1" x14ac:dyDescent="0.2">
      <c r="A203" s="28" t="s">
        <v>247</v>
      </c>
      <c r="D203" s="56"/>
      <c r="E203" s="56"/>
      <c r="F203" s="56"/>
      <c r="G203" s="56"/>
      <c r="J203" s="127"/>
      <c r="K203" s="127"/>
      <c r="L203" s="127"/>
      <c r="M203" s="127"/>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8"/>
      <c r="AT203" s="128"/>
      <c r="AU203" s="128"/>
      <c r="AV203" s="128"/>
      <c r="AW203" s="128"/>
      <c r="AX203" s="128"/>
      <c r="AY203" s="128"/>
      <c r="AZ203" s="128"/>
      <c r="BA203" s="128"/>
      <c r="BB203" s="128"/>
      <c r="BC203" s="128"/>
      <c r="BD203" s="128"/>
      <c r="BE203" s="128"/>
      <c r="BF203" s="128"/>
      <c r="BG203" s="128"/>
      <c r="BH203" s="128"/>
      <c r="BI203" s="128"/>
      <c r="BJ203" s="128"/>
      <c r="BK203" s="128"/>
      <c r="BL203" s="128"/>
      <c r="BM203" s="128"/>
      <c r="BN203" s="128"/>
      <c r="BO203" s="128"/>
      <c r="BP203" s="128"/>
      <c r="BQ203" s="128"/>
      <c r="BR203" s="128"/>
      <c r="BS203" s="128"/>
      <c r="BT203" s="128"/>
      <c r="BU203" s="128"/>
      <c r="BV203" s="46"/>
      <c r="BW203" s="41"/>
      <c r="BX203" s="42"/>
      <c r="BY203" s="129" t="e">
        <f>#REF!-#REF!</f>
        <v>#REF!</v>
      </c>
      <c r="BZ203" s="41"/>
      <c r="CA203" s="42"/>
    </row>
    <row r="204" spans="1:79" s="35" customFormat="1" ht="10.5" customHeight="1" x14ac:dyDescent="0.2">
      <c r="A204" s="28" t="s">
        <v>11</v>
      </c>
      <c r="D204" s="56"/>
      <c r="E204" s="56"/>
      <c r="F204" s="56"/>
      <c r="G204" s="56"/>
      <c r="J204" s="126">
        <f t="shared" ref="J204:Y216" si="108">SUMIF($G$8:$G$175,$A204,J$8:J$175)</f>
        <v>511763</v>
      </c>
      <c r="K204" s="126">
        <f t="shared" si="108"/>
        <v>521355</v>
      </c>
      <c r="L204" s="126">
        <f t="shared" si="108"/>
        <v>523075</v>
      </c>
      <c r="M204" s="126">
        <f t="shared" si="108"/>
        <v>524836</v>
      </c>
      <c r="N204" s="126">
        <f t="shared" si="108"/>
        <v>524992</v>
      </c>
      <c r="O204" s="126">
        <f t="shared" si="108"/>
        <v>522619</v>
      </c>
      <c r="P204" s="126">
        <f t="shared" si="108"/>
        <v>526416</v>
      </c>
      <c r="Q204" s="126">
        <f t="shared" si="108"/>
        <v>531833</v>
      </c>
      <c r="R204" s="126">
        <f t="shared" si="108"/>
        <v>535626</v>
      </c>
      <c r="S204" s="126">
        <f t="shared" si="108"/>
        <v>541433</v>
      </c>
      <c r="T204" s="126">
        <f t="shared" si="108"/>
        <v>546883</v>
      </c>
      <c r="U204" s="126">
        <f t="shared" si="108"/>
        <v>550030</v>
      </c>
      <c r="V204" s="126">
        <f t="shared" si="108"/>
        <v>545466</v>
      </c>
      <c r="W204" s="126">
        <f t="shared" si="108"/>
        <v>545837</v>
      </c>
      <c r="X204" s="126">
        <f t="shared" si="108"/>
        <v>552680</v>
      </c>
      <c r="Y204" s="126">
        <f t="shared" si="108"/>
        <v>549120</v>
      </c>
      <c r="Z204" s="126">
        <f t="shared" ref="Z204:AO216" si="109">SUMIF($G$8:$G$175,$A204,Z$8:Z$175)</f>
        <v>550169</v>
      </c>
      <c r="AA204" s="126">
        <f t="shared" si="109"/>
        <v>545541</v>
      </c>
      <c r="AB204" s="126">
        <f t="shared" si="109"/>
        <v>549710</v>
      </c>
      <c r="AC204" s="126">
        <f t="shared" si="109"/>
        <v>554493</v>
      </c>
      <c r="AD204" s="126">
        <f t="shared" si="109"/>
        <v>551179</v>
      </c>
      <c r="AE204" s="126">
        <f t="shared" si="109"/>
        <v>570574</v>
      </c>
      <c r="AF204" s="126">
        <f t="shared" si="109"/>
        <v>581392</v>
      </c>
      <c r="AG204" s="126">
        <f t="shared" si="109"/>
        <v>587960</v>
      </c>
      <c r="AH204" s="126">
        <f t="shared" si="109"/>
        <v>594384</v>
      </c>
      <c r="AI204" s="126">
        <f t="shared" si="109"/>
        <v>606555</v>
      </c>
      <c r="AJ204" s="126">
        <f t="shared" si="109"/>
        <v>618687</v>
      </c>
      <c r="AK204" s="126">
        <f t="shared" si="109"/>
        <v>627376</v>
      </c>
      <c r="AL204" s="126">
        <f t="shared" si="109"/>
        <v>634264</v>
      </c>
      <c r="AM204" s="126">
        <f t="shared" si="109"/>
        <v>638511</v>
      </c>
      <c r="AN204" s="126">
        <f t="shared" si="109"/>
        <v>643672</v>
      </c>
      <c r="AO204" s="126">
        <f t="shared" si="109"/>
        <v>648365</v>
      </c>
      <c r="AP204" s="126">
        <f t="shared" ref="AP204:BE216" si="110">SUMIF($G$8:$G$175,$A204,AP$8:AP$175)</f>
        <v>652422</v>
      </c>
      <c r="AQ204" s="126">
        <f t="shared" si="110"/>
        <v>653565</v>
      </c>
      <c r="AR204" s="126">
        <f t="shared" si="110"/>
        <v>656696</v>
      </c>
      <c r="AS204" s="126">
        <f t="shared" si="110"/>
        <v>658715</v>
      </c>
      <c r="AT204" s="126">
        <f t="shared" si="110"/>
        <v>662392</v>
      </c>
      <c r="AU204" s="126">
        <f t="shared" si="110"/>
        <v>662680</v>
      </c>
      <c r="AV204" s="126">
        <f t="shared" si="110"/>
        <v>669566</v>
      </c>
      <c r="AW204" s="126">
        <f t="shared" si="110"/>
        <v>672654</v>
      </c>
      <c r="AX204" s="126">
        <f t="shared" si="110"/>
        <v>677547</v>
      </c>
      <c r="AY204" s="126">
        <f t="shared" si="110"/>
        <v>682007</v>
      </c>
      <c r="AZ204" s="126">
        <f t="shared" si="110"/>
        <v>690198</v>
      </c>
      <c r="BA204" s="126">
        <f t="shared" si="110"/>
        <v>691698</v>
      </c>
      <c r="BB204" s="126">
        <f t="shared" si="110"/>
        <v>695464</v>
      </c>
      <c r="BC204" s="126">
        <f t="shared" si="110"/>
        <v>700834</v>
      </c>
      <c r="BD204" s="126">
        <f t="shared" si="110"/>
        <v>702327</v>
      </c>
      <c r="BE204" s="126">
        <f t="shared" si="110"/>
        <v>705763</v>
      </c>
      <c r="BF204" s="126">
        <f t="shared" ref="BF204:BU216" si="111">SUMIF($G$8:$G$175,$A204,BF$8:BF$175)</f>
        <v>708424</v>
      </c>
      <c r="BG204" s="126">
        <f t="shared" si="111"/>
        <v>711419</v>
      </c>
      <c r="BH204" s="126">
        <f t="shared" si="111"/>
        <v>715537</v>
      </c>
      <c r="BI204" s="126">
        <f t="shared" si="111"/>
        <v>720162</v>
      </c>
      <c r="BJ204" s="126">
        <f t="shared" si="111"/>
        <v>725268</v>
      </c>
      <c r="BK204" s="126">
        <f t="shared" si="111"/>
        <v>730462</v>
      </c>
      <c r="BL204" s="126">
        <f t="shared" si="111"/>
        <v>733187</v>
      </c>
      <c r="BM204" s="126">
        <f t="shared" si="111"/>
        <v>724566</v>
      </c>
      <c r="BN204" s="126">
        <f t="shared" si="111"/>
        <v>715551</v>
      </c>
      <c r="BO204" s="126">
        <f t="shared" si="111"/>
        <v>985185</v>
      </c>
      <c r="BP204" s="126">
        <f t="shared" si="111"/>
        <v>987436</v>
      </c>
      <c r="BQ204" s="126">
        <f t="shared" si="111"/>
        <v>985193</v>
      </c>
      <c r="BR204" s="126">
        <f t="shared" si="111"/>
        <v>977556</v>
      </c>
      <c r="BS204" s="126">
        <f t="shared" si="111"/>
        <v>957824</v>
      </c>
      <c r="BT204" s="126">
        <f t="shared" si="111"/>
        <v>948569</v>
      </c>
      <c r="BU204" s="126">
        <f t="shared" si="111"/>
        <v>940544</v>
      </c>
      <c r="BV204" s="46"/>
      <c r="BW204" s="41">
        <f t="shared" ref="BW204:BW217" si="112">INDEX($J204:$BV204,0,MATCH(MAX($J$3:$BV$3),$J$3:$BV$3,0))-INDEX($J204:$BV204,0,MATCH(MAX($J$3:$BV$3),$J$3:$BV$3,0)-1)</f>
        <v>-8025</v>
      </c>
      <c r="BX204" s="42">
        <f t="shared" ref="BX204:BX217" si="113">BW204/INDEX($J204:$BV204,0,MATCH(MAX($J$3:$BV$3),$J$3:$BV$3,0)-1)</f>
        <v>-8.4601120213711398E-3</v>
      </c>
      <c r="BY204" s="41" t="e">
        <f>#REF!-#REF!</f>
        <v>#REF!</v>
      </c>
      <c r="BZ204" s="41">
        <f t="shared" ref="BZ204:BZ216" si="114">INDEX($J204:$BV204,0,MATCH(MAX($J$3:$BV$3),$J$3:$BV$3,0))-J204</f>
        <v>428781</v>
      </c>
      <c r="CA204" s="43">
        <f t="shared" ref="CA204:CA217" si="115">IFERROR(BZ204/J204,"n/a")</f>
        <v>0.83785072387022896</v>
      </c>
    </row>
    <row r="205" spans="1:79" s="35" customFormat="1" ht="10.5" customHeight="1" x14ac:dyDescent="0.2">
      <c r="A205" s="28" t="s">
        <v>19</v>
      </c>
      <c r="D205" s="56"/>
      <c r="E205" s="56"/>
      <c r="F205" s="56"/>
      <c r="G205" s="56"/>
      <c r="J205" s="126">
        <f t="shared" si="108"/>
        <v>341207</v>
      </c>
      <c r="K205" s="126">
        <f t="shared" si="108"/>
        <v>345669</v>
      </c>
      <c r="L205" s="126">
        <f t="shared" si="108"/>
        <v>345790</v>
      </c>
      <c r="M205" s="126">
        <f t="shared" si="108"/>
        <v>346347</v>
      </c>
      <c r="N205" s="126">
        <f t="shared" si="108"/>
        <v>346451</v>
      </c>
      <c r="O205" s="126">
        <f t="shared" si="108"/>
        <v>344364</v>
      </c>
      <c r="P205" s="126">
        <f t="shared" si="108"/>
        <v>342912</v>
      </c>
      <c r="Q205" s="126">
        <f t="shared" si="108"/>
        <v>346662</v>
      </c>
      <c r="R205" s="126">
        <f t="shared" si="108"/>
        <v>349154</v>
      </c>
      <c r="S205" s="126">
        <f t="shared" si="108"/>
        <v>352255</v>
      </c>
      <c r="T205" s="126">
        <f t="shared" si="108"/>
        <v>356410</v>
      </c>
      <c r="U205" s="126">
        <f t="shared" si="108"/>
        <v>358480</v>
      </c>
      <c r="V205" s="126">
        <f t="shared" si="108"/>
        <v>356429</v>
      </c>
      <c r="W205" s="126">
        <f t="shared" si="108"/>
        <v>356230</v>
      </c>
      <c r="X205" s="126">
        <f t="shared" si="108"/>
        <v>361957</v>
      </c>
      <c r="Y205" s="126">
        <f t="shared" si="108"/>
        <v>358355</v>
      </c>
      <c r="Z205" s="126">
        <f t="shared" si="109"/>
        <v>358608</v>
      </c>
      <c r="AA205" s="126">
        <f t="shared" si="109"/>
        <v>355655</v>
      </c>
      <c r="AB205" s="126">
        <f t="shared" si="109"/>
        <v>363466</v>
      </c>
      <c r="AC205" s="126">
        <f t="shared" si="109"/>
        <v>366613</v>
      </c>
      <c r="AD205" s="126">
        <f t="shared" si="109"/>
        <v>363431</v>
      </c>
      <c r="AE205" s="126">
        <f t="shared" si="109"/>
        <v>378041</v>
      </c>
      <c r="AF205" s="126">
        <f t="shared" si="109"/>
        <v>385952</v>
      </c>
      <c r="AG205" s="126">
        <f t="shared" si="109"/>
        <v>390451</v>
      </c>
      <c r="AH205" s="126">
        <f t="shared" si="109"/>
        <v>394253</v>
      </c>
      <c r="AI205" s="126">
        <f t="shared" si="109"/>
        <v>402371</v>
      </c>
      <c r="AJ205" s="126">
        <f t="shared" si="109"/>
        <v>410579</v>
      </c>
      <c r="AK205" s="126">
        <f t="shared" si="109"/>
        <v>416571</v>
      </c>
      <c r="AL205" s="126">
        <f t="shared" si="109"/>
        <v>420583</v>
      </c>
      <c r="AM205" s="126">
        <f t="shared" si="109"/>
        <v>424642</v>
      </c>
      <c r="AN205" s="126">
        <f t="shared" si="109"/>
        <v>430504</v>
      </c>
      <c r="AO205" s="126">
        <f t="shared" si="109"/>
        <v>435014</v>
      </c>
      <c r="AP205" s="126">
        <f t="shared" si="110"/>
        <v>438719</v>
      </c>
      <c r="AQ205" s="126">
        <f t="shared" si="110"/>
        <v>442514</v>
      </c>
      <c r="AR205" s="126">
        <f t="shared" si="110"/>
        <v>445041</v>
      </c>
      <c r="AS205" s="126">
        <f t="shared" si="110"/>
        <v>448433</v>
      </c>
      <c r="AT205" s="126">
        <f t="shared" si="110"/>
        <v>453003</v>
      </c>
      <c r="AU205" s="126">
        <f t="shared" si="110"/>
        <v>452549</v>
      </c>
      <c r="AV205" s="126">
        <f t="shared" si="110"/>
        <v>457874</v>
      </c>
      <c r="AW205" s="126">
        <f t="shared" si="110"/>
        <v>460393</v>
      </c>
      <c r="AX205" s="126">
        <f t="shared" si="110"/>
        <v>463283</v>
      </c>
      <c r="AY205" s="126">
        <f t="shared" si="110"/>
        <v>466374</v>
      </c>
      <c r="AZ205" s="126">
        <f t="shared" si="110"/>
        <v>469430</v>
      </c>
      <c r="BA205" s="126">
        <f t="shared" si="110"/>
        <v>471001</v>
      </c>
      <c r="BB205" s="126">
        <f t="shared" si="110"/>
        <v>474485</v>
      </c>
      <c r="BC205" s="126">
        <f t="shared" si="110"/>
        <v>472127</v>
      </c>
      <c r="BD205" s="126">
        <f t="shared" si="110"/>
        <v>475515</v>
      </c>
      <c r="BE205" s="126">
        <f t="shared" si="110"/>
        <v>477828</v>
      </c>
      <c r="BF205" s="126">
        <f t="shared" si="111"/>
        <v>479901</v>
      </c>
      <c r="BG205" s="126">
        <f t="shared" si="111"/>
        <v>482259</v>
      </c>
      <c r="BH205" s="126">
        <f t="shared" si="111"/>
        <v>485183</v>
      </c>
      <c r="BI205" s="126">
        <f t="shared" si="111"/>
        <v>488380</v>
      </c>
      <c r="BJ205" s="126">
        <f t="shared" si="111"/>
        <v>491291</v>
      </c>
      <c r="BK205" s="126">
        <f t="shared" si="111"/>
        <v>495386</v>
      </c>
      <c r="BL205" s="126">
        <f t="shared" si="111"/>
        <v>497404</v>
      </c>
      <c r="BM205" s="126">
        <f t="shared" si="111"/>
        <v>488673</v>
      </c>
      <c r="BN205" s="126">
        <f t="shared" si="111"/>
        <v>482405</v>
      </c>
      <c r="BO205" s="126">
        <f t="shared" si="111"/>
        <v>357057</v>
      </c>
      <c r="BP205" s="126">
        <f t="shared" si="111"/>
        <v>356582</v>
      </c>
      <c r="BQ205" s="126">
        <f t="shared" si="111"/>
        <v>355306</v>
      </c>
      <c r="BR205" s="126">
        <f t="shared" si="111"/>
        <v>351279</v>
      </c>
      <c r="BS205" s="126">
        <f t="shared" si="111"/>
        <v>345198</v>
      </c>
      <c r="BT205" s="126">
        <f t="shared" si="111"/>
        <v>341334</v>
      </c>
      <c r="BU205" s="126">
        <f t="shared" si="111"/>
        <v>336612</v>
      </c>
      <c r="BV205" s="46"/>
      <c r="BW205" s="41">
        <f t="shared" si="112"/>
        <v>-4722</v>
      </c>
      <c r="BX205" s="42">
        <f t="shared" si="113"/>
        <v>-1.383395735555204E-2</v>
      </c>
      <c r="BY205" s="41" t="e">
        <f>#REF!-#REF!</f>
        <v>#REF!</v>
      </c>
      <c r="BZ205" s="41">
        <f t="shared" si="114"/>
        <v>-4595</v>
      </c>
      <c r="CA205" s="43">
        <f t="shared" si="115"/>
        <v>-1.3466898393057586E-2</v>
      </c>
    </row>
    <row r="206" spans="1:79" s="56" customFormat="1" ht="10.5" customHeight="1" x14ac:dyDescent="0.2">
      <c r="A206" s="130" t="s">
        <v>23</v>
      </c>
      <c r="B206" s="35"/>
      <c r="C206" s="35"/>
      <c r="H206" s="35"/>
      <c r="I206" s="35"/>
      <c r="J206" s="126">
        <f t="shared" si="108"/>
        <v>114031</v>
      </c>
      <c r="K206" s="126">
        <f t="shared" si="108"/>
        <v>112366</v>
      </c>
      <c r="L206" s="126">
        <f t="shared" si="108"/>
        <v>110321</v>
      </c>
      <c r="M206" s="126">
        <f t="shared" si="108"/>
        <v>107562</v>
      </c>
      <c r="N206" s="126">
        <f t="shared" si="108"/>
        <v>104787</v>
      </c>
      <c r="O206" s="126">
        <f t="shared" si="108"/>
        <v>101826</v>
      </c>
      <c r="P206" s="126">
        <f t="shared" si="108"/>
        <v>84218</v>
      </c>
      <c r="Q206" s="126">
        <f t="shared" si="108"/>
        <v>82436</v>
      </c>
      <c r="R206" s="126">
        <f t="shared" si="108"/>
        <v>79379</v>
      </c>
      <c r="S206" s="126">
        <f t="shared" si="108"/>
        <v>77260</v>
      </c>
      <c r="T206" s="126">
        <f t="shared" si="108"/>
        <v>74578</v>
      </c>
      <c r="U206" s="126">
        <f t="shared" si="108"/>
        <v>73218</v>
      </c>
      <c r="V206" s="126">
        <f t="shared" si="108"/>
        <v>71845</v>
      </c>
      <c r="W206" s="126">
        <f t="shared" si="108"/>
        <v>71074</v>
      </c>
      <c r="X206" s="126">
        <f t="shared" si="108"/>
        <v>71502</v>
      </c>
      <c r="Y206" s="126">
        <f t="shared" si="108"/>
        <v>70027</v>
      </c>
      <c r="Z206" s="126">
        <f t="shared" si="109"/>
        <v>69848</v>
      </c>
      <c r="AA206" s="126">
        <f t="shared" si="109"/>
        <v>69097</v>
      </c>
      <c r="AB206" s="126">
        <f t="shared" si="109"/>
        <v>64424</v>
      </c>
      <c r="AC206" s="126">
        <f t="shared" si="109"/>
        <v>63762</v>
      </c>
      <c r="AD206" s="126">
        <f t="shared" si="109"/>
        <v>63019</v>
      </c>
      <c r="AE206" s="126">
        <f t="shared" si="109"/>
        <v>64893</v>
      </c>
      <c r="AF206" s="126">
        <f t="shared" si="109"/>
        <v>65983</v>
      </c>
      <c r="AG206" s="126">
        <f t="shared" si="109"/>
        <v>66379</v>
      </c>
      <c r="AH206" s="126">
        <f t="shared" si="109"/>
        <v>66833</v>
      </c>
      <c r="AI206" s="126">
        <f t="shared" si="109"/>
        <v>67718</v>
      </c>
      <c r="AJ206" s="126">
        <f t="shared" si="109"/>
        <v>68850</v>
      </c>
      <c r="AK206" s="126">
        <f t="shared" si="109"/>
        <v>69137</v>
      </c>
      <c r="AL206" s="126">
        <f t="shared" si="109"/>
        <v>69486</v>
      </c>
      <c r="AM206" s="126">
        <f t="shared" si="109"/>
        <v>69433</v>
      </c>
      <c r="AN206" s="126">
        <f t="shared" si="109"/>
        <v>69317</v>
      </c>
      <c r="AO206" s="126">
        <f t="shared" si="109"/>
        <v>69256</v>
      </c>
      <c r="AP206" s="126">
        <f t="shared" si="110"/>
        <v>69125</v>
      </c>
      <c r="AQ206" s="126">
        <f t="shared" si="110"/>
        <v>68880</v>
      </c>
      <c r="AR206" s="126">
        <f t="shared" si="110"/>
        <v>69071</v>
      </c>
      <c r="AS206" s="126">
        <f t="shared" si="110"/>
        <v>69033</v>
      </c>
      <c r="AT206" s="126">
        <f t="shared" si="110"/>
        <v>69092</v>
      </c>
      <c r="AU206" s="126">
        <f t="shared" si="110"/>
        <v>68734</v>
      </c>
      <c r="AV206" s="126">
        <f t="shared" si="110"/>
        <v>69338</v>
      </c>
      <c r="AW206" s="126">
        <f t="shared" si="110"/>
        <v>69348</v>
      </c>
      <c r="AX206" s="126">
        <f t="shared" si="110"/>
        <v>69610</v>
      </c>
      <c r="AY206" s="126">
        <f t="shared" si="110"/>
        <v>69779</v>
      </c>
      <c r="AZ206" s="126">
        <f t="shared" si="110"/>
        <v>70536</v>
      </c>
      <c r="BA206" s="126">
        <f t="shared" si="110"/>
        <v>70346</v>
      </c>
      <c r="BB206" s="126">
        <f t="shared" si="110"/>
        <v>70478</v>
      </c>
      <c r="BC206" s="126">
        <f t="shared" si="110"/>
        <v>70750</v>
      </c>
      <c r="BD206" s="126">
        <f t="shared" si="110"/>
        <v>70783</v>
      </c>
      <c r="BE206" s="126">
        <f t="shared" si="110"/>
        <v>70799</v>
      </c>
      <c r="BF206" s="126">
        <f t="shared" si="111"/>
        <v>70848</v>
      </c>
      <c r="BG206" s="126">
        <f t="shared" si="111"/>
        <v>70978</v>
      </c>
      <c r="BH206" s="126">
        <f t="shared" si="111"/>
        <v>71105</v>
      </c>
      <c r="BI206" s="126">
        <f t="shared" si="111"/>
        <v>71328</v>
      </c>
      <c r="BJ206" s="126">
        <f t="shared" si="111"/>
        <v>71492</v>
      </c>
      <c r="BK206" s="126">
        <f t="shared" si="111"/>
        <v>71758</v>
      </c>
      <c r="BL206" s="126">
        <f t="shared" si="111"/>
        <v>71939</v>
      </c>
      <c r="BM206" s="126">
        <f t="shared" si="111"/>
        <v>72292</v>
      </c>
      <c r="BN206" s="126">
        <f t="shared" si="111"/>
        <v>74340</v>
      </c>
      <c r="BO206" s="126">
        <f t="shared" si="111"/>
        <v>50315</v>
      </c>
      <c r="BP206" s="126">
        <f t="shared" si="111"/>
        <v>49715</v>
      </c>
      <c r="BQ206" s="126">
        <f t="shared" si="111"/>
        <v>48768</v>
      </c>
      <c r="BR206" s="126">
        <f t="shared" si="111"/>
        <v>48210</v>
      </c>
      <c r="BS206" s="126">
        <f t="shared" si="111"/>
        <v>47060</v>
      </c>
      <c r="BT206" s="126">
        <f t="shared" si="111"/>
        <v>46291</v>
      </c>
      <c r="BU206" s="126">
        <f t="shared" si="111"/>
        <v>45315</v>
      </c>
      <c r="BV206" s="46"/>
      <c r="BW206" s="41">
        <f t="shared" si="112"/>
        <v>-976</v>
      </c>
      <c r="BX206" s="42">
        <f t="shared" si="113"/>
        <v>-2.1084012010974054E-2</v>
      </c>
      <c r="BY206" s="131" t="e">
        <f>#REF!-#REF!</f>
        <v>#REF!</v>
      </c>
      <c r="BZ206" s="41">
        <f t="shared" si="114"/>
        <v>-68716</v>
      </c>
      <c r="CA206" s="43">
        <f t="shared" si="115"/>
        <v>-0.60260806271978673</v>
      </c>
    </row>
    <row r="207" spans="1:79" s="56" customFormat="1" ht="10.5" customHeight="1" x14ac:dyDescent="0.2">
      <c r="A207" s="130" t="s">
        <v>126</v>
      </c>
      <c r="B207" s="28"/>
      <c r="C207" s="35"/>
      <c r="H207" s="35"/>
      <c r="I207" s="35"/>
      <c r="J207" s="126">
        <f t="shared" si="108"/>
        <v>57243</v>
      </c>
      <c r="K207" s="126">
        <f t="shared" si="108"/>
        <v>56727</v>
      </c>
      <c r="L207" s="126">
        <f t="shared" si="108"/>
        <v>54562</v>
      </c>
      <c r="M207" s="126">
        <f t="shared" si="108"/>
        <v>53034</v>
      </c>
      <c r="N207" s="126">
        <f t="shared" si="108"/>
        <v>50068</v>
      </c>
      <c r="O207" s="126">
        <f t="shared" si="108"/>
        <v>48447</v>
      </c>
      <c r="P207" s="126">
        <f t="shared" si="108"/>
        <v>43714</v>
      </c>
      <c r="Q207" s="126">
        <f t="shared" si="108"/>
        <v>43109</v>
      </c>
      <c r="R207" s="126">
        <f t="shared" si="108"/>
        <v>41563</v>
      </c>
      <c r="S207" s="126">
        <f t="shared" si="108"/>
        <v>41065</v>
      </c>
      <c r="T207" s="126">
        <f t="shared" si="108"/>
        <v>40068</v>
      </c>
      <c r="U207" s="126">
        <f t="shared" si="108"/>
        <v>39610</v>
      </c>
      <c r="V207" s="126">
        <f t="shared" si="108"/>
        <v>38613</v>
      </c>
      <c r="W207" s="126">
        <f t="shared" si="108"/>
        <v>38583</v>
      </c>
      <c r="X207" s="126">
        <f t="shared" si="108"/>
        <v>38696</v>
      </c>
      <c r="Y207" s="126">
        <f t="shared" si="108"/>
        <v>37685</v>
      </c>
      <c r="Z207" s="126">
        <f t="shared" si="109"/>
        <v>37136</v>
      </c>
      <c r="AA207" s="126">
        <f t="shared" si="109"/>
        <v>36290</v>
      </c>
      <c r="AB207" s="126">
        <f t="shared" si="109"/>
        <v>34838</v>
      </c>
      <c r="AC207" s="126">
        <f t="shared" si="109"/>
        <v>34570</v>
      </c>
      <c r="AD207" s="126">
        <f t="shared" si="109"/>
        <v>33816</v>
      </c>
      <c r="AE207" s="126">
        <f t="shared" si="109"/>
        <v>36129</v>
      </c>
      <c r="AF207" s="126">
        <f t="shared" si="109"/>
        <v>37114</v>
      </c>
      <c r="AG207" s="126">
        <f t="shared" si="109"/>
        <v>37581</v>
      </c>
      <c r="AH207" s="126">
        <f t="shared" si="109"/>
        <v>37913</v>
      </c>
      <c r="AI207" s="126">
        <f t="shared" si="109"/>
        <v>39152</v>
      </c>
      <c r="AJ207" s="126">
        <f t="shared" si="109"/>
        <v>40004</v>
      </c>
      <c r="AK207" s="126">
        <f t="shared" si="109"/>
        <v>40544</v>
      </c>
      <c r="AL207" s="126">
        <f t="shared" si="109"/>
        <v>40939</v>
      </c>
      <c r="AM207" s="126">
        <f t="shared" si="109"/>
        <v>41483</v>
      </c>
      <c r="AN207" s="126">
        <f t="shared" si="109"/>
        <v>41543</v>
      </c>
      <c r="AO207" s="126">
        <f t="shared" si="109"/>
        <v>41745</v>
      </c>
      <c r="AP207" s="126">
        <f t="shared" si="110"/>
        <v>41828</v>
      </c>
      <c r="AQ207" s="126">
        <f t="shared" si="110"/>
        <v>41833</v>
      </c>
      <c r="AR207" s="126">
        <f t="shared" si="110"/>
        <v>41604</v>
      </c>
      <c r="AS207" s="126">
        <f t="shared" si="110"/>
        <v>41808</v>
      </c>
      <c r="AT207" s="126">
        <f t="shared" si="110"/>
        <v>41929</v>
      </c>
      <c r="AU207" s="126">
        <f t="shared" si="110"/>
        <v>42254</v>
      </c>
      <c r="AV207" s="126">
        <f t="shared" si="110"/>
        <v>43201</v>
      </c>
      <c r="AW207" s="126">
        <f t="shared" si="110"/>
        <v>43405</v>
      </c>
      <c r="AX207" s="126">
        <f t="shared" si="110"/>
        <v>43708</v>
      </c>
      <c r="AY207" s="126">
        <f t="shared" si="110"/>
        <v>44207</v>
      </c>
      <c r="AZ207" s="126">
        <f t="shared" si="110"/>
        <v>44780</v>
      </c>
      <c r="BA207" s="126">
        <f t="shared" si="110"/>
        <v>44868</v>
      </c>
      <c r="BB207" s="126">
        <f t="shared" si="110"/>
        <v>45134</v>
      </c>
      <c r="BC207" s="126">
        <f t="shared" si="110"/>
        <v>45415</v>
      </c>
      <c r="BD207" s="126">
        <f t="shared" si="110"/>
        <v>45448</v>
      </c>
      <c r="BE207" s="126">
        <f t="shared" si="110"/>
        <v>45517</v>
      </c>
      <c r="BF207" s="126">
        <f t="shared" si="111"/>
        <v>45423</v>
      </c>
      <c r="BG207" s="126">
        <f t="shared" si="111"/>
        <v>45554</v>
      </c>
      <c r="BH207" s="126">
        <f t="shared" si="111"/>
        <v>45539</v>
      </c>
      <c r="BI207" s="126">
        <f t="shared" si="111"/>
        <v>45751</v>
      </c>
      <c r="BJ207" s="126">
        <f t="shared" si="111"/>
        <v>45774</v>
      </c>
      <c r="BK207" s="126">
        <f t="shared" si="111"/>
        <v>45820</v>
      </c>
      <c r="BL207" s="126">
        <f t="shared" si="111"/>
        <v>45973</v>
      </c>
      <c r="BM207" s="126">
        <f t="shared" si="111"/>
        <v>45905</v>
      </c>
      <c r="BN207" s="126">
        <f t="shared" si="111"/>
        <v>46456</v>
      </c>
      <c r="BO207" s="126">
        <f t="shared" si="111"/>
        <v>28628</v>
      </c>
      <c r="BP207" s="126">
        <f t="shared" si="111"/>
        <v>28838</v>
      </c>
      <c r="BQ207" s="126">
        <f t="shared" si="111"/>
        <v>28488</v>
      </c>
      <c r="BR207" s="126">
        <f t="shared" si="111"/>
        <v>27485</v>
      </c>
      <c r="BS207" s="126">
        <f t="shared" si="111"/>
        <v>25830</v>
      </c>
      <c r="BT207" s="126">
        <f t="shared" si="111"/>
        <v>25303</v>
      </c>
      <c r="BU207" s="126">
        <f t="shared" si="111"/>
        <v>24739</v>
      </c>
      <c r="BV207" s="46"/>
      <c r="BW207" s="41">
        <f t="shared" si="112"/>
        <v>-564</v>
      </c>
      <c r="BX207" s="42">
        <f t="shared" si="113"/>
        <v>-2.2289847053709046E-2</v>
      </c>
      <c r="BY207" s="131" t="e">
        <f>#REF!-#REF!</f>
        <v>#REF!</v>
      </c>
      <c r="BZ207" s="41">
        <f t="shared" si="114"/>
        <v>-32504</v>
      </c>
      <c r="CA207" s="43">
        <f t="shared" si="115"/>
        <v>-0.56782488688573274</v>
      </c>
    </row>
    <row r="208" spans="1:79" s="35" customFormat="1" ht="10.5" customHeight="1" x14ac:dyDescent="0.2">
      <c r="A208" s="130" t="s">
        <v>88</v>
      </c>
      <c r="B208" s="28"/>
      <c r="D208" s="56"/>
      <c r="E208" s="56"/>
      <c r="F208" s="56"/>
      <c r="G208" s="56"/>
      <c r="J208" s="126">
        <f t="shared" si="108"/>
        <v>56094</v>
      </c>
      <c r="K208" s="126">
        <f t="shared" si="108"/>
        <v>56609</v>
      </c>
      <c r="L208" s="126">
        <f t="shared" si="108"/>
        <v>57249</v>
      </c>
      <c r="M208" s="126">
        <f t="shared" si="108"/>
        <v>57747</v>
      </c>
      <c r="N208" s="126">
        <f t="shared" si="108"/>
        <v>57549</v>
      </c>
      <c r="O208" s="126">
        <f t="shared" si="108"/>
        <v>58042</v>
      </c>
      <c r="P208" s="126">
        <f t="shared" si="108"/>
        <v>58345</v>
      </c>
      <c r="Q208" s="126">
        <f t="shared" si="108"/>
        <v>58837</v>
      </c>
      <c r="R208" s="126">
        <f t="shared" si="108"/>
        <v>59244</v>
      </c>
      <c r="S208" s="126">
        <f t="shared" si="108"/>
        <v>59812</v>
      </c>
      <c r="T208" s="126">
        <f t="shared" si="108"/>
        <v>60343</v>
      </c>
      <c r="U208" s="126">
        <f t="shared" si="108"/>
        <v>60913</v>
      </c>
      <c r="V208" s="126">
        <f t="shared" si="108"/>
        <v>61385</v>
      </c>
      <c r="W208" s="126">
        <f t="shared" si="108"/>
        <v>61895</v>
      </c>
      <c r="X208" s="126">
        <f t="shared" si="108"/>
        <v>62492</v>
      </c>
      <c r="Y208" s="126">
        <f t="shared" si="108"/>
        <v>62825</v>
      </c>
      <c r="Z208" s="126">
        <f t="shared" si="109"/>
        <v>62868</v>
      </c>
      <c r="AA208" s="126">
        <f t="shared" si="109"/>
        <v>62709</v>
      </c>
      <c r="AB208" s="126">
        <f t="shared" si="109"/>
        <v>63487</v>
      </c>
      <c r="AC208" s="126">
        <f t="shared" si="109"/>
        <v>63883</v>
      </c>
      <c r="AD208" s="126">
        <f t="shared" si="109"/>
        <v>64333</v>
      </c>
      <c r="AE208" s="126">
        <f t="shared" si="109"/>
        <v>64603</v>
      </c>
      <c r="AF208" s="126">
        <f t="shared" si="109"/>
        <v>64213</v>
      </c>
      <c r="AG208" s="126">
        <f t="shared" si="109"/>
        <v>64397</v>
      </c>
      <c r="AH208" s="126">
        <f t="shared" si="109"/>
        <v>64642</v>
      </c>
      <c r="AI208" s="126">
        <f t="shared" si="109"/>
        <v>64952</v>
      </c>
      <c r="AJ208" s="126">
        <f t="shared" si="109"/>
        <v>65329</v>
      </c>
      <c r="AK208" s="126">
        <f t="shared" si="109"/>
        <v>65814</v>
      </c>
      <c r="AL208" s="126">
        <f t="shared" si="109"/>
        <v>65835</v>
      </c>
      <c r="AM208" s="126">
        <f t="shared" si="109"/>
        <v>65789</v>
      </c>
      <c r="AN208" s="126">
        <f t="shared" si="109"/>
        <v>66643</v>
      </c>
      <c r="AO208" s="126">
        <f t="shared" si="109"/>
        <v>66936</v>
      </c>
      <c r="AP208" s="126">
        <f t="shared" si="110"/>
        <v>67050</v>
      </c>
      <c r="AQ208" s="126">
        <f t="shared" si="110"/>
        <v>67581</v>
      </c>
      <c r="AR208" s="126">
        <f t="shared" si="110"/>
        <v>68137</v>
      </c>
      <c r="AS208" s="126">
        <f t="shared" si="110"/>
        <v>68534</v>
      </c>
      <c r="AT208" s="126">
        <f t="shared" si="110"/>
        <v>68769</v>
      </c>
      <c r="AU208" s="126">
        <f t="shared" si="110"/>
        <v>69005</v>
      </c>
      <c r="AV208" s="126">
        <f t="shared" si="110"/>
        <v>69075</v>
      </c>
      <c r="AW208" s="126">
        <f t="shared" si="110"/>
        <v>69415</v>
      </c>
      <c r="AX208" s="126">
        <f t="shared" si="110"/>
        <v>69398</v>
      </c>
      <c r="AY208" s="126">
        <f t="shared" si="110"/>
        <v>69418</v>
      </c>
      <c r="AZ208" s="126">
        <f t="shared" si="110"/>
        <v>68185</v>
      </c>
      <c r="BA208" s="126">
        <f t="shared" si="110"/>
        <v>68337</v>
      </c>
      <c r="BB208" s="126">
        <f t="shared" si="110"/>
        <v>68267</v>
      </c>
      <c r="BC208" s="126">
        <f t="shared" si="110"/>
        <v>68704</v>
      </c>
      <c r="BD208" s="126">
        <f t="shared" si="110"/>
        <v>69089</v>
      </c>
      <c r="BE208" s="126">
        <f t="shared" si="110"/>
        <v>71323</v>
      </c>
      <c r="BF208" s="126">
        <f t="shared" si="111"/>
        <v>71655</v>
      </c>
      <c r="BG208" s="126">
        <f t="shared" si="111"/>
        <v>71861</v>
      </c>
      <c r="BH208" s="126">
        <f t="shared" si="111"/>
        <v>72365</v>
      </c>
      <c r="BI208" s="126">
        <f t="shared" si="111"/>
        <v>72829</v>
      </c>
      <c r="BJ208" s="126">
        <f t="shared" si="111"/>
        <v>73209</v>
      </c>
      <c r="BK208" s="126">
        <f t="shared" si="111"/>
        <v>73538</v>
      </c>
      <c r="BL208" s="126">
        <f t="shared" si="111"/>
        <v>74060</v>
      </c>
      <c r="BM208" s="126">
        <f t="shared" si="111"/>
        <v>74725</v>
      </c>
      <c r="BN208" s="126">
        <f t="shared" si="111"/>
        <v>75524</v>
      </c>
      <c r="BO208" s="126">
        <f t="shared" si="111"/>
        <v>76005</v>
      </c>
      <c r="BP208" s="126">
        <f t="shared" si="111"/>
        <v>76433</v>
      </c>
      <c r="BQ208" s="126">
        <f t="shared" si="111"/>
        <v>76714</v>
      </c>
      <c r="BR208" s="126">
        <f t="shared" si="111"/>
        <v>76611</v>
      </c>
      <c r="BS208" s="126">
        <f t="shared" si="111"/>
        <v>75021</v>
      </c>
      <c r="BT208" s="126">
        <f t="shared" si="111"/>
        <v>74310</v>
      </c>
      <c r="BU208" s="126">
        <f t="shared" si="111"/>
        <v>75107</v>
      </c>
      <c r="BV208" s="46"/>
      <c r="BW208" s="41">
        <f t="shared" si="112"/>
        <v>797</v>
      </c>
      <c r="BX208" s="42">
        <f t="shared" si="113"/>
        <v>1.0725339792760059E-2</v>
      </c>
      <c r="BY208" s="129" t="e">
        <f>#REF!-#REF!</f>
        <v>#REF!</v>
      </c>
      <c r="BZ208" s="41">
        <f t="shared" si="114"/>
        <v>19013</v>
      </c>
      <c r="CA208" s="43">
        <f t="shared" si="115"/>
        <v>0.3389489071915</v>
      </c>
    </row>
    <row r="209" spans="1:79" s="35" customFormat="1" ht="10.5" customHeight="1" x14ac:dyDescent="0.2">
      <c r="A209" s="130" t="s">
        <v>81</v>
      </c>
      <c r="B209" s="28"/>
      <c r="D209" s="56"/>
      <c r="E209" s="56"/>
      <c r="F209" s="56"/>
      <c r="G209" s="56"/>
      <c r="J209" s="126">
        <f t="shared" si="108"/>
        <v>4627</v>
      </c>
      <c r="K209" s="126">
        <f t="shared" si="108"/>
        <v>4641</v>
      </c>
      <c r="L209" s="126">
        <f t="shared" si="108"/>
        <v>4686</v>
      </c>
      <c r="M209" s="126">
        <f t="shared" si="108"/>
        <v>4698</v>
      </c>
      <c r="N209" s="126">
        <f t="shared" si="108"/>
        <v>4688</v>
      </c>
      <c r="O209" s="126">
        <f t="shared" si="108"/>
        <v>4714</v>
      </c>
      <c r="P209" s="126">
        <f t="shared" si="108"/>
        <v>4717</v>
      </c>
      <c r="Q209" s="126">
        <f t="shared" si="108"/>
        <v>4741</v>
      </c>
      <c r="R209" s="126">
        <f t="shared" si="108"/>
        <v>4752</v>
      </c>
      <c r="S209" s="126">
        <f t="shared" si="108"/>
        <v>4785</v>
      </c>
      <c r="T209" s="126">
        <f t="shared" si="108"/>
        <v>4819</v>
      </c>
      <c r="U209" s="126">
        <f t="shared" si="108"/>
        <v>4855</v>
      </c>
      <c r="V209" s="126">
        <f t="shared" si="108"/>
        <v>4878</v>
      </c>
      <c r="W209" s="126">
        <f t="shared" si="108"/>
        <v>4876</v>
      </c>
      <c r="X209" s="126">
        <f t="shared" si="108"/>
        <v>4907</v>
      </c>
      <c r="Y209" s="126">
        <f t="shared" si="108"/>
        <v>4915</v>
      </c>
      <c r="Z209" s="126">
        <f t="shared" si="109"/>
        <v>4901</v>
      </c>
      <c r="AA209" s="126">
        <f t="shared" si="109"/>
        <v>4900</v>
      </c>
      <c r="AB209" s="126">
        <f t="shared" si="109"/>
        <v>4893</v>
      </c>
      <c r="AC209" s="126">
        <f t="shared" si="109"/>
        <v>4879</v>
      </c>
      <c r="AD209" s="126">
        <f t="shared" si="109"/>
        <v>4903</v>
      </c>
      <c r="AE209" s="126">
        <f t="shared" si="109"/>
        <v>4818</v>
      </c>
      <c r="AF209" s="126">
        <f t="shared" si="109"/>
        <v>4723</v>
      </c>
      <c r="AG209" s="126">
        <f t="shared" si="109"/>
        <v>4696</v>
      </c>
      <c r="AH209" s="126">
        <f t="shared" si="109"/>
        <v>4673</v>
      </c>
      <c r="AI209" s="126">
        <f t="shared" si="109"/>
        <v>4669</v>
      </c>
      <c r="AJ209" s="126">
        <f t="shared" si="109"/>
        <v>4690</v>
      </c>
      <c r="AK209" s="126">
        <f t="shared" si="109"/>
        <v>4720</v>
      </c>
      <c r="AL209" s="126">
        <f t="shared" si="109"/>
        <v>4715</v>
      </c>
      <c r="AM209" s="126">
        <f t="shared" si="109"/>
        <v>4728</v>
      </c>
      <c r="AN209" s="126">
        <f t="shared" si="109"/>
        <v>4710</v>
      </c>
      <c r="AO209" s="126">
        <f t="shared" si="109"/>
        <v>4686</v>
      </c>
      <c r="AP209" s="126">
        <f t="shared" si="110"/>
        <v>4674</v>
      </c>
      <c r="AQ209" s="126">
        <f t="shared" si="110"/>
        <v>4697</v>
      </c>
      <c r="AR209" s="126">
        <f t="shared" si="110"/>
        <v>4741</v>
      </c>
      <c r="AS209" s="126">
        <f t="shared" si="110"/>
        <v>4771</v>
      </c>
      <c r="AT209" s="126">
        <f t="shared" si="110"/>
        <v>4798</v>
      </c>
      <c r="AU209" s="126">
        <f t="shared" si="110"/>
        <v>4836</v>
      </c>
      <c r="AV209" s="126">
        <f t="shared" si="110"/>
        <v>4836</v>
      </c>
      <c r="AW209" s="126">
        <f t="shared" si="110"/>
        <v>4887</v>
      </c>
      <c r="AX209" s="126">
        <f t="shared" si="110"/>
        <v>4888</v>
      </c>
      <c r="AY209" s="126">
        <f t="shared" si="110"/>
        <v>4896</v>
      </c>
      <c r="AZ209" s="126">
        <f t="shared" si="110"/>
        <v>4891</v>
      </c>
      <c r="BA209" s="126">
        <f t="shared" si="110"/>
        <v>4894</v>
      </c>
      <c r="BB209" s="126">
        <f t="shared" si="110"/>
        <v>4909</v>
      </c>
      <c r="BC209" s="126">
        <f t="shared" si="110"/>
        <v>4935</v>
      </c>
      <c r="BD209" s="126">
        <f t="shared" si="110"/>
        <v>4956</v>
      </c>
      <c r="BE209" s="126">
        <f t="shared" si="110"/>
        <v>4978</v>
      </c>
      <c r="BF209" s="126">
        <f t="shared" si="111"/>
        <v>5021</v>
      </c>
      <c r="BG209" s="126">
        <f t="shared" si="111"/>
        <v>5035</v>
      </c>
      <c r="BH209" s="126">
        <f t="shared" si="111"/>
        <v>5106</v>
      </c>
      <c r="BI209" s="126">
        <f t="shared" si="111"/>
        <v>5164</v>
      </c>
      <c r="BJ209" s="126">
        <f t="shared" si="111"/>
        <v>5182</v>
      </c>
      <c r="BK209" s="126">
        <f t="shared" si="111"/>
        <v>5194</v>
      </c>
      <c r="BL209" s="126">
        <f t="shared" si="111"/>
        <v>5196</v>
      </c>
      <c r="BM209" s="126">
        <f t="shared" si="111"/>
        <v>5233</v>
      </c>
      <c r="BN209" s="126">
        <f t="shared" si="111"/>
        <v>5238</v>
      </c>
      <c r="BO209" s="126">
        <f t="shared" si="111"/>
        <v>5278</v>
      </c>
      <c r="BP209" s="126">
        <f t="shared" si="111"/>
        <v>5295</v>
      </c>
      <c r="BQ209" s="126">
        <f t="shared" si="111"/>
        <v>5306</v>
      </c>
      <c r="BR209" s="126">
        <f t="shared" si="111"/>
        <v>5319</v>
      </c>
      <c r="BS209" s="126">
        <f t="shared" si="111"/>
        <v>5321</v>
      </c>
      <c r="BT209" s="126">
        <f t="shared" si="111"/>
        <v>5363</v>
      </c>
      <c r="BU209" s="126">
        <f t="shared" si="111"/>
        <v>5355</v>
      </c>
      <c r="BV209" s="46"/>
      <c r="BW209" s="41">
        <f t="shared" si="112"/>
        <v>-8</v>
      </c>
      <c r="BX209" s="42">
        <f t="shared" si="113"/>
        <v>-1.4917024053701287E-3</v>
      </c>
      <c r="BY209" s="129" t="e">
        <f>#REF!-#REF!</f>
        <v>#REF!</v>
      </c>
      <c r="BZ209" s="41">
        <f t="shared" si="114"/>
        <v>728</v>
      </c>
      <c r="CA209" s="43">
        <f t="shared" si="115"/>
        <v>0.1573373676248109</v>
      </c>
    </row>
    <row r="210" spans="1:79" s="35" customFormat="1" ht="10.5" customHeight="1" x14ac:dyDescent="0.2">
      <c r="A210" s="130" t="s">
        <v>142</v>
      </c>
      <c r="B210" s="28"/>
      <c r="D210" s="56"/>
      <c r="E210" s="56"/>
      <c r="F210" s="56"/>
      <c r="G210" s="56"/>
      <c r="J210" s="126">
        <f t="shared" si="108"/>
        <v>20774</v>
      </c>
      <c r="K210" s="126">
        <f t="shared" si="108"/>
        <v>20514</v>
      </c>
      <c r="L210" s="126">
        <f t="shared" si="108"/>
        <v>20479</v>
      </c>
      <c r="M210" s="126">
        <f t="shared" si="108"/>
        <v>22489</v>
      </c>
      <c r="N210" s="126">
        <f t="shared" si="108"/>
        <v>22522</v>
      </c>
      <c r="O210" s="126">
        <f t="shared" si="108"/>
        <v>22381</v>
      </c>
      <c r="P210" s="126">
        <f t="shared" si="108"/>
        <v>23731</v>
      </c>
      <c r="Q210" s="126">
        <f t="shared" si="108"/>
        <v>23271</v>
      </c>
      <c r="R210" s="126">
        <f t="shared" si="108"/>
        <v>23158</v>
      </c>
      <c r="S210" s="126">
        <f t="shared" si="108"/>
        <v>24421</v>
      </c>
      <c r="T210" s="126">
        <f t="shared" si="108"/>
        <v>24208</v>
      </c>
      <c r="U210" s="126">
        <f t="shared" si="108"/>
        <v>23800</v>
      </c>
      <c r="V210" s="126">
        <f t="shared" si="108"/>
        <v>23010</v>
      </c>
      <c r="W210" s="126">
        <f t="shared" si="108"/>
        <v>23373</v>
      </c>
      <c r="X210" s="126">
        <f t="shared" si="108"/>
        <v>23449</v>
      </c>
      <c r="Y210" s="126">
        <f t="shared" si="108"/>
        <v>25135</v>
      </c>
      <c r="Z210" s="126">
        <f t="shared" si="109"/>
        <v>25143</v>
      </c>
      <c r="AA210" s="126">
        <f t="shared" si="109"/>
        <v>25143</v>
      </c>
      <c r="AB210" s="126">
        <f t="shared" si="109"/>
        <v>26486</v>
      </c>
      <c r="AC210" s="126">
        <f t="shared" si="109"/>
        <v>26250</v>
      </c>
      <c r="AD210" s="126">
        <f t="shared" si="109"/>
        <v>26167</v>
      </c>
      <c r="AE210" s="126">
        <f t="shared" si="109"/>
        <v>28601</v>
      </c>
      <c r="AF210" s="126">
        <f t="shared" si="109"/>
        <v>28470</v>
      </c>
      <c r="AG210" s="126">
        <f t="shared" si="109"/>
        <v>28365</v>
      </c>
      <c r="AH210" s="126">
        <f t="shared" si="109"/>
        <v>28310</v>
      </c>
      <c r="AI210" s="126">
        <f t="shared" si="109"/>
        <v>28270</v>
      </c>
      <c r="AJ210" s="126">
        <f t="shared" si="109"/>
        <v>28223</v>
      </c>
      <c r="AK210" s="126">
        <f t="shared" si="109"/>
        <v>30021</v>
      </c>
      <c r="AL210" s="126">
        <f t="shared" si="109"/>
        <v>29883</v>
      </c>
      <c r="AM210" s="126">
        <f t="shared" si="109"/>
        <v>29801</v>
      </c>
      <c r="AN210" s="126">
        <f t="shared" si="109"/>
        <v>31285</v>
      </c>
      <c r="AO210" s="126">
        <f t="shared" si="109"/>
        <v>31090</v>
      </c>
      <c r="AP210" s="126">
        <f t="shared" si="110"/>
        <v>30977</v>
      </c>
      <c r="AQ210" s="126">
        <f t="shared" si="110"/>
        <v>32950</v>
      </c>
      <c r="AR210" s="126">
        <f t="shared" si="110"/>
        <v>32580</v>
      </c>
      <c r="AS210" s="126">
        <f t="shared" si="110"/>
        <v>32383</v>
      </c>
      <c r="AT210" s="126">
        <f t="shared" si="110"/>
        <v>32238</v>
      </c>
      <c r="AU210" s="126">
        <f t="shared" si="110"/>
        <v>32082</v>
      </c>
      <c r="AV210" s="126">
        <f t="shared" si="110"/>
        <v>31946</v>
      </c>
      <c r="AW210" s="126">
        <f t="shared" si="110"/>
        <v>31810</v>
      </c>
      <c r="AX210" s="126">
        <f t="shared" si="110"/>
        <v>31717</v>
      </c>
      <c r="AY210" s="126">
        <f t="shared" si="110"/>
        <v>31671</v>
      </c>
      <c r="AZ210" s="126">
        <f t="shared" si="110"/>
        <v>31393</v>
      </c>
      <c r="BA210" s="126">
        <f t="shared" si="110"/>
        <v>31898</v>
      </c>
      <c r="BB210" s="126">
        <f t="shared" si="110"/>
        <v>32125</v>
      </c>
      <c r="BC210" s="126">
        <f t="shared" si="110"/>
        <v>33497</v>
      </c>
      <c r="BD210" s="126">
        <f t="shared" si="110"/>
        <v>33188</v>
      </c>
      <c r="BE210" s="126">
        <f t="shared" si="110"/>
        <v>33020</v>
      </c>
      <c r="BF210" s="126">
        <f t="shared" si="111"/>
        <v>35660</v>
      </c>
      <c r="BG210" s="126">
        <f t="shared" si="111"/>
        <v>35142</v>
      </c>
      <c r="BH210" s="126">
        <f t="shared" si="111"/>
        <v>34798</v>
      </c>
      <c r="BI210" s="126">
        <f t="shared" si="111"/>
        <v>37973</v>
      </c>
      <c r="BJ210" s="126">
        <f t="shared" si="111"/>
        <v>37240</v>
      </c>
      <c r="BK210" s="126">
        <f t="shared" si="111"/>
        <v>36819</v>
      </c>
      <c r="BL210" s="126">
        <f t="shared" si="111"/>
        <v>40568</v>
      </c>
      <c r="BM210" s="126">
        <f t="shared" si="111"/>
        <v>39785</v>
      </c>
      <c r="BN210" s="126">
        <f t="shared" si="111"/>
        <v>39463</v>
      </c>
      <c r="BO210" s="126">
        <f t="shared" si="111"/>
        <v>40938</v>
      </c>
      <c r="BP210" s="126">
        <f t="shared" si="111"/>
        <v>40356</v>
      </c>
      <c r="BQ210" s="126">
        <f t="shared" si="111"/>
        <v>39814</v>
      </c>
      <c r="BR210" s="126">
        <f t="shared" si="111"/>
        <v>43037</v>
      </c>
      <c r="BS210" s="126">
        <f t="shared" si="111"/>
        <v>41889</v>
      </c>
      <c r="BT210" s="126">
        <f t="shared" si="111"/>
        <v>41285</v>
      </c>
      <c r="BU210" s="126">
        <f t="shared" si="111"/>
        <v>44469</v>
      </c>
      <c r="BV210" s="46"/>
      <c r="BW210" s="41">
        <f t="shared" si="112"/>
        <v>3184</v>
      </c>
      <c r="BX210" s="42">
        <f t="shared" si="113"/>
        <v>7.7122441564732955E-2</v>
      </c>
      <c r="BY210" s="35" t="e">
        <f>#REF!-#REF!</f>
        <v>#REF!</v>
      </c>
      <c r="BZ210" s="41">
        <f t="shared" si="114"/>
        <v>23695</v>
      </c>
      <c r="CA210" s="43">
        <f t="shared" si="115"/>
        <v>1.1406084528737845</v>
      </c>
    </row>
    <row r="211" spans="1:79" s="35" customFormat="1" ht="10.5" customHeight="1" x14ac:dyDescent="0.2">
      <c r="A211" s="28" t="s">
        <v>28</v>
      </c>
      <c r="D211" s="56"/>
      <c r="E211" s="56"/>
      <c r="F211" s="56"/>
      <c r="G211" s="56"/>
      <c r="J211" s="126">
        <f t="shared" si="108"/>
        <v>134862</v>
      </c>
      <c r="K211" s="126">
        <f t="shared" si="108"/>
        <v>137264</v>
      </c>
      <c r="L211" s="126">
        <f t="shared" si="108"/>
        <v>135686</v>
      </c>
      <c r="M211" s="126">
        <f t="shared" si="108"/>
        <v>134689</v>
      </c>
      <c r="N211" s="126">
        <f t="shared" si="108"/>
        <v>134116</v>
      </c>
      <c r="O211" s="126">
        <f t="shared" si="108"/>
        <v>133391</v>
      </c>
      <c r="P211" s="126">
        <f t="shared" si="108"/>
        <v>121731</v>
      </c>
      <c r="Q211" s="126">
        <f t="shared" si="108"/>
        <v>121668</v>
      </c>
      <c r="R211" s="126">
        <f t="shared" si="108"/>
        <v>122518</v>
      </c>
      <c r="S211" s="126">
        <f t="shared" si="108"/>
        <v>122761</v>
      </c>
      <c r="T211" s="126">
        <f t="shared" si="108"/>
        <v>123450</v>
      </c>
      <c r="U211" s="126">
        <f t="shared" si="108"/>
        <v>124007</v>
      </c>
      <c r="V211" s="126">
        <f t="shared" si="108"/>
        <v>122768</v>
      </c>
      <c r="W211" s="126">
        <f t="shared" si="108"/>
        <v>123327</v>
      </c>
      <c r="X211" s="126">
        <f t="shared" si="108"/>
        <v>125152</v>
      </c>
      <c r="Y211" s="126">
        <f t="shared" si="108"/>
        <v>121627</v>
      </c>
      <c r="Z211" s="126">
        <f t="shared" si="109"/>
        <v>121399</v>
      </c>
      <c r="AA211" s="126">
        <f t="shared" si="109"/>
        <v>120004</v>
      </c>
      <c r="AB211" s="126">
        <f t="shared" si="109"/>
        <v>105857</v>
      </c>
      <c r="AC211" s="126">
        <f t="shared" si="109"/>
        <v>105358</v>
      </c>
      <c r="AD211" s="126">
        <f t="shared" si="109"/>
        <v>102735</v>
      </c>
      <c r="AE211" s="126">
        <f t="shared" si="109"/>
        <v>105524</v>
      </c>
      <c r="AF211" s="126">
        <f t="shared" si="109"/>
        <v>107153</v>
      </c>
      <c r="AG211" s="126">
        <f t="shared" si="109"/>
        <v>108140</v>
      </c>
      <c r="AH211" s="126">
        <f t="shared" si="109"/>
        <v>108812</v>
      </c>
      <c r="AI211" s="126">
        <f t="shared" si="109"/>
        <v>112512</v>
      </c>
      <c r="AJ211" s="126">
        <f t="shared" si="109"/>
        <v>114027</v>
      </c>
      <c r="AK211" s="126">
        <f t="shared" si="109"/>
        <v>115304</v>
      </c>
      <c r="AL211" s="126">
        <f t="shared" si="109"/>
        <v>115693</v>
      </c>
      <c r="AM211" s="126">
        <f t="shared" si="109"/>
        <v>117337</v>
      </c>
      <c r="AN211" s="126">
        <f t="shared" si="109"/>
        <v>120507</v>
      </c>
      <c r="AO211" s="126">
        <f t="shared" si="109"/>
        <v>122277</v>
      </c>
      <c r="AP211" s="126">
        <f t="shared" si="110"/>
        <v>124180</v>
      </c>
      <c r="AQ211" s="126">
        <f t="shared" si="110"/>
        <v>125805</v>
      </c>
      <c r="AR211" s="126">
        <f t="shared" si="110"/>
        <v>127194</v>
      </c>
      <c r="AS211" s="126">
        <f t="shared" si="110"/>
        <v>128438</v>
      </c>
      <c r="AT211" s="126">
        <f t="shared" si="110"/>
        <v>129137</v>
      </c>
      <c r="AU211" s="126">
        <f t="shared" si="110"/>
        <v>129417</v>
      </c>
      <c r="AV211" s="126">
        <f t="shared" si="110"/>
        <v>130640</v>
      </c>
      <c r="AW211" s="126">
        <f t="shared" si="110"/>
        <v>130652</v>
      </c>
      <c r="AX211" s="126">
        <f t="shared" si="110"/>
        <v>131599</v>
      </c>
      <c r="AY211" s="126">
        <f t="shared" si="110"/>
        <v>132352</v>
      </c>
      <c r="AZ211" s="126">
        <f t="shared" si="110"/>
        <v>132169</v>
      </c>
      <c r="BA211" s="126">
        <f t="shared" si="110"/>
        <v>132799</v>
      </c>
      <c r="BB211" s="126">
        <f t="shared" si="110"/>
        <v>134004</v>
      </c>
      <c r="BC211" s="126">
        <f t="shared" si="110"/>
        <v>136938</v>
      </c>
      <c r="BD211" s="126">
        <f t="shared" si="110"/>
        <v>138177</v>
      </c>
      <c r="BE211" s="126">
        <f t="shared" si="110"/>
        <v>138896</v>
      </c>
      <c r="BF211" s="126">
        <f t="shared" si="111"/>
        <v>139392</v>
      </c>
      <c r="BG211" s="126">
        <f t="shared" si="111"/>
        <v>140124</v>
      </c>
      <c r="BH211" s="126">
        <f t="shared" si="111"/>
        <v>141168</v>
      </c>
      <c r="BI211" s="126">
        <f t="shared" si="111"/>
        <v>142269</v>
      </c>
      <c r="BJ211" s="126">
        <f t="shared" si="111"/>
        <v>143636</v>
      </c>
      <c r="BK211" s="126">
        <f t="shared" si="111"/>
        <v>144674</v>
      </c>
      <c r="BL211" s="126">
        <f t="shared" si="111"/>
        <v>145691</v>
      </c>
      <c r="BM211" s="126">
        <f t="shared" si="111"/>
        <v>148187</v>
      </c>
      <c r="BN211" s="126">
        <f t="shared" si="111"/>
        <v>150667</v>
      </c>
      <c r="BO211" s="126">
        <f t="shared" si="111"/>
        <v>84471</v>
      </c>
      <c r="BP211" s="126">
        <f t="shared" si="111"/>
        <v>83985</v>
      </c>
      <c r="BQ211" s="126">
        <f t="shared" si="111"/>
        <v>83582</v>
      </c>
      <c r="BR211" s="126">
        <f t="shared" si="111"/>
        <v>80957</v>
      </c>
      <c r="BS211" s="126">
        <f t="shared" si="111"/>
        <v>78929</v>
      </c>
      <c r="BT211" s="126">
        <f t="shared" si="111"/>
        <v>77880</v>
      </c>
      <c r="BU211" s="126">
        <f t="shared" si="111"/>
        <v>77397</v>
      </c>
      <c r="BV211" s="46"/>
      <c r="BW211" s="41">
        <f t="shared" si="112"/>
        <v>-483</v>
      </c>
      <c r="BX211" s="42">
        <f t="shared" si="113"/>
        <v>-6.201848998459168E-3</v>
      </c>
      <c r="BY211" s="35" t="e">
        <f>#REF!-#REF!</f>
        <v>#REF!</v>
      </c>
      <c r="BZ211" s="41">
        <f t="shared" si="114"/>
        <v>-57465</v>
      </c>
      <c r="CA211" s="43">
        <f t="shared" si="115"/>
        <v>-0.42610223784312851</v>
      </c>
    </row>
    <row r="212" spans="1:79" s="35" customFormat="1" ht="10.5" customHeight="1" x14ac:dyDescent="0.2">
      <c r="A212" s="28" t="s">
        <v>33</v>
      </c>
      <c r="D212" s="56"/>
      <c r="E212" s="56"/>
      <c r="F212" s="56"/>
      <c r="G212" s="56"/>
      <c r="J212" s="126">
        <f t="shared" si="108"/>
        <v>171113</v>
      </c>
      <c r="K212" s="126">
        <f t="shared" si="108"/>
        <v>165951</v>
      </c>
      <c r="L212" s="126">
        <f t="shared" si="108"/>
        <v>177755</v>
      </c>
      <c r="M212" s="126">
        <f t="shared" si="108"/>
        <v>172427</v>
      </c>
      <c r="N212" s="126">
        <f t="shared" si="108"/>
        <v>160834</v>
      </c>
      <c r="O212" s="126">
        <f t="shared" si="108"/>
        <v>164215</v>
      </c>
      <c r="P212" s="126">
        <f t="shared" si="108"/>
        <v>157266</v>
      </c>
      <c r="Q212" s="126">
        <f t="shared" si="108"/>
        <v>155881</v>
      </c>
      <c r="R212" s="126">
        <f t="shared" si="108"/>
        <v>160438</v>
      </c>
      <c r="S212" s="126">
        <f t="shared" si="108"/>
        <v>161525</v>
      </c>
      <c r="T212" s="126">
        <f t="shared" si="108"/>
        <v>160192</v>
      </c>
      <c r="U212" s="126">
        <f t="shared" si="108"/>
        <v>160057</v>
      </c>
      <c r="V212" s="126">
        <f t="shared" si="108"/>
        <v>157613</v>
      </c>
      <c r="W212" s="126">
        <f t="shared" si="108"/>
        <v>161847</v>
      </c>
      <c r="X212" s="126">
        <f t="shared" si="108"/>
        <v>164528</v>
      </c>
      <c r="Y212" s="126">
        <f t="shared" si="108"/>
        <v>162706</v>
      </c>
      <c r="Z212" s="126">
        <f t="shared" si="109"/>
        <v>161946</v>
      </c>
      <c r="AA212" s="126">
        <f t="shared" si="109"/>
        <v>155967</v>
      </c>
      <c r="AB212" s="126">
        <f t="shared" si="109"/>
        <v>154701</v>
      </c>
      <c r="AC212" s="126">
        <f t="shared" si="109"/>
        <v>154591</v>
      </c>
      <c r="AD212" s="126">
        <f t="shared" si="109"/>
        <v>156487</v>
      </c>
      <c r="AE212" s="126">
        <f t="shared" si="109"/>
        <v>160834</v>
      </c>
      <c r="AF212" s="126">
        <f t="shared" si="109"/>
        <v>162294</v>
      </c>
      <c r="AG212" s="126">
        <f t="shared" si="109"/>
        <v>164591</v>
      </c>
      <c r="AH212" s="126">
        <f t="shared" si="109"/>
        <v>167406</v>
      </c>
      <c r="AI212" s="126">
        <f t="shared" si="109"/>
        <v>162767</v>
      </c>
      <c r="AJ212" s="126">
        <f t="shared" si="109"/>
        <v>162775</v>
      </c>
      <c r="AK212" s="126">
        <f t="shared" si="109"/>
        <v>164120</v>
      </c>
      <c r="AL212" s="126">
        <f t="shared" si="109"/>
        <v>165816</v>
      </c>
      <c r="AM212" s="126">
        <f t="shared" si="109"/>
        <v>169085</v>
      </c>
      <c r="AN212" s="126">
        <f t="shared" si="109"/>
        <v>166641</v>
      </c>
      <c r="AO212" s="126">
        <f t="shared" si="109"/>
        <v>166303</v>
      </c>
      <c r="AP212" s="126">
        <f t="shared" si="110"/>
        <v>166350</v>
      </c>
      <c r="AQ212" s="126">
        <f t="shared" si="110"/>
        <v>165836</v>
      </c>
      <c r="AR212" s="126">
        <f t="shared" si="110"/>
        <v>169646</v>
      </c>
      <c r="AS212" s="126">
        <f t="shared" si="110"/>
        <v>170501</v>
      </c>
      <c r="AT212" s="126">
        <f t="shared" si="110"/>
        <v>172529</v>
      </c>
      <c r="AU212" s="126">
        <f t="shared" si="110"/>
        <v>174400</v>
      </c>
      <c r="AV212" s="126">
        <f t="shared" si="110"/>
        <v>174433</v>
      </c>
      <c r="AW212" s="126">
        <f t="shared" si="110"/>
        <v>177635</v>
      </c>
      <c r="AX212" s="126">
        <f t="shared" si="110"/>
        <v>177482</v>
      </c>
      <c r="AY212" s="126">
        <f t="shared" si="110"/>
        <v>180143</v>
      </c>
      <c r="AZ212" s="126">
        <f t="shared" si="110"/>
        <v>181137</v>
      </c>
      <c r="BA212" s="126">
        <f t="shared" si="110"/>
        <v>182873</v>
      </c>
      <c r="BB212" s="126">
        <f t="shared" si="110"/>
        <v>181575</v>
      </c>
      <c r="BC212" s="126">
        <f t="shared" si="110"/>
        <v>180985</v>
      </c>
      <c r="BD212" s="126">
        <f t="shared" si="110"/>
        <v>182625</v>
      </c>
      <c r="BE212" s="126">
        <f t="shared" si="110"/>
        <v>185163</v>
      </c>
      <c r="BF212" s="126">
        <f t="shared" si="111"/>
        <v>185416</v>
      </c>
      <c r="BG212" s="126">
        <f t="shared" si="111"/>
        <v>185872</v>
      </c>
      <c r="BH212" s="126">
        <f t="shared" si="111"/>
        <v>186952</v>
      </c>
      <c r="BI212" s="126">
        <f t="shared" si="111"/>
        <v>186208</v>
      </c>
      <c r="BJ212" s="126">
        <f t="shared" si="111"/>
        <v>186438</v>
      </c>
      <c r="BK212" s="126">
        <f t="shared" si="111"/>
        <v>187565</v>
      </c>
      <c r="BL212" s="126">
        <f t="shared" si="111"/>
        <v>184180</v>
      </c>
      <c r="BM212" s="126">
        <f t="shared" si="111"/>
        <v>186240</v>
      </c>
      <c r="BN212" s="126">
        <f t="shared" si="111"/>
        <v>186923</v>
      </c>
      <c r="BO212" s="126">
        <f t="shared" si="111"/>
        <v>186029</v>
      </c>
      <c r="BP212" s="126">
        <f t="shared" si="111"/>
        <v>186487</v>
      </c>
      <c r="BQ212" s="126">
        <f t="shared" si="111"/>
        <v>184826</v>
      </c>
      <c r="BR212" s="126">
        <f t="shared" si="111"/>
        <v>177374</v>
      </c>
      <c r="BS212" s="126">
        <f t="shared" si="111"/>
        <v>170430</v>
      </c>
      <c r="BT212" s="126">
        <f t="shared" si="111"/>
        <v>168133</v>
      </c>
      <c r="BU212" s="126">
        <f t="shared" si="111"/>
        <v>160503</v>
      </c>
      <c r="BV212" s="46"/>
      <c r="BW212" s="41">
        <f t="shared" si="112"/>
        <v>-7630</v>
      </c>
      <c r="BX212" s="42">
        <f t="shared" si="113"/>
        <v>-4.5380740247304215E-2</v>
      </c>
      <c r="BY212" s="35" t="e">
        <f>#REF!-#REF!</f>
        <v>#REF!</v>
      </c>
      <c r="BZ212" s="41">
        <f t="shared" si="114"/>
        <v>-10610</v>
      </c>
      <c r="CA212" s="43">
        <f t="shared" si="115"/>
        <v>-6.2005809026783473E-2</v>
      </c>
    </row>
    <row r="213" spans="1:79" s="35" customFormat="1" ht="10.5" customHeight="1" x14ac:dyDescent="0.2">
      <c r="A213" s="28" t="s">
        <v>38</v>
      </c>
      <c r="D213" s="56"/>
      <c r="E213" s="56"/>
      <c r="F213" s="56"/>
      <c r="G213" s="56"/>
      <c r="J213" s="126">
        <f t="shared" si="108"/>
        <v>56971</v>
      </c>
      <c r="K213" s="126">
        <f t="shared" si="108"/>
        <v>61378</v>
      </c>
      <c r="L213" s="126">
        <f t="shared" si="108"/>
        <v>58086</v>
      </c>
      <c r="M213" s="126">
        <f t="shared" si="108"/>
        <v>59240</v>
      </c>
      <c r="N213" s="126">
        <f t="shared" si="108"/>
        <v>58991</v>
      </c>
      <c r="O213" s="126">
        <f t="shared" si="108"/>
        <v>59484</v>
      </c>
      <c r="P213" s="126">
        <f t="shared" si="108"/>
        <v>60709</v>
      </c>
      <c r="Q213" s="126">
        <f t="shared" si="108"/>
        <v>57283</v>
      </c>
      <c r="R213" s="126">
        <f t="shared" si="108"/>
        <v>54025</v>
      </c>
      <c r="S213" s="126">
        <f t="shared" si="108"/>
        <v>55690</v>
      </c>
      <c r="T213" s="126">
        <f t="shared" si="108"/>
        <v>54921</v>
      </c>
      <c r="U213" s="126">
        <f t="shared" si="108"/>
        <v>50951</v>
      </c>
      <c r="V213" s="126">
        <f t="shared" si="108"/>
        <v>52978</v>
      </c>
      <c r="W213" s="126">
        <f t="shared" si="108"/>
        <v>53968</v>
      </c>
      <c r="X213" s="126">
        <f t="shared" si="108"/>
        <v>55509</v>
      </c>
      <c r="Y213" s="126">
        <f t="shared" si="108"/>
        <v>57595</v>
      </c>
      <c r="Z213" s="126">
        <f t="shared" si="109"/>
        <v>53386</v>
      </c>
      <c r="AA213" s="126">
        <f t="shared" si="109"/>
        <v>55260</v>
      </c>
      <c r="AB213" s="126">
        <f t="shared" si="109"/>
        <v>54566</v>
      </c>
      <c r="AC213" s="126">
        <f t="shared" si="109"/>
        <v>49346</v>
      </c>
      <c r="AD213" s="126">
        <f t="shared" si="109"/>
        <v>52578</v>
      </c>
      <c r="AE213" s="126">
        <f t="shared" si="109"/>
        <v>51446</v>
      </c>
      <c r="AF213" s="126">
        <f t="shared" si="109"/>
        <v>47363</v>
      </c>
      <c r="AG213" s="126">
        <f t="shared" si="109"/>
        <v>48442</v>
      </c>
      <c r="AH213" s="126">
        <f t="shared" si="109"/>
        <v>49420</v>
      </c>
      <c r="AI213" s="126">
        <f t="shared" si="109"/>
        <v>49563</v>
      </c>
      <c r="AJ213" s="126">
        <f t="shared" si="109"/>
        <v>50233</v>
      </c>
      <c r="AK213" s="126">
        <f t="shared" si="109"/>
        <v>48952</v>
      </c>
      <c r="AL213" s="126">
        <f t="shared" si="109"/>
        <v>50390</v>
      </c>
      <c r="AM213" s="126">
        <f t="shared" si="109"/>
        <v>51332</v>
      </c>
      <c r="AN213" s="126">
        <f t="shared" si="109"/>
        <v>50051</v>
      </c>
      <c r="AO213" s="126">
        <f t="shared" si="109"/>
        <v>49092</v>
      </c>
      <c r="AP213" s="126">
        <f t="shared" si="110"/>
        <v>50868</v>
      </c>
      <c r="AQ213" s="126">
        <f t="shared" si="110"/>
        <v>52736</v>
      </c>
      <c r="AR213" s="126">
        <f t="shared" si="110"/>
        <v>51318</v>
      </c>
      <c r="AS213" s="126">
        <f t="shared" si="110"/>
        <v>52997</v>
      </c>
      <c r="AT213" s="126">
        <f t="shared" si="110"/>
        <v>52806</v>
      </c>
      <c r="AU213" s="126">
        <f t="shared" si="110"/>
        <v>60937</v>
      </c>
      <c r="AV213" s="126">
        <f t="shared" si="110"/>
        <v>60846</v>
      </c>
      <c r="AW213" s="126">
        <f t="shared" si="110"/>
        <v>63491</v>
      </c>
      <c r="AX213" s="126">
        <f t="shared" si="110"/>
        <v>63969</v>
      </c>
      <c r="AY213" s="126">
        <f t="shared" si="110"/>
        <v>66779</v>
      </c>
      <c r="AZ213" s="126">
        <f t="shared" si="110"/>
        <v>63488</v>
      </c>
      <c r="BA213" s="126">
        <f t="shared" si="110"/>
        <v>65108</v>
      </c>
      <c r="BB213" s="126">
        <f t="shared" si="110"/>
        <v>64784</v>
      </c>
      <c r="BC213" s="126">
        <f t="shared" si="110"/>
        <v>64394</v>
      </c>
      <c r="BD213" s="126">
        <f t="shared" si="110"/>
        <v>64950</v>
      </c>
      <c r="BE213" s="126">
        <f t="shared" si="110"/>
        <v>65401</v>
      </c>
      <c r="BF213" s="126">
        <f t="shared" si="111"/>
        <v>64119</v>
      </c>
      <c r="BG213" s="126">
        <f t="shared" si="111"/>
        <v>67444</v>
      </c>
      <c r="BH213" s="126">
        <f t="shared" si="111"/>
        <v>67896</v>
      </c>
      <c r="BI213" s="126">
        <f t="shared" si="111"/>
        <v>70021</v>
      </c>
      <c r="BJ213" s="126">
        <f t="shared" si="111"/>
        <v>69760</v>
      </c>
      <c r="BK213" s="126">
        <f t="shared" si="111"/>
        <v>68702</v>
      </c>
      <c r="BL213" s="126">
        <f t="shared" si="111"/>
        <v>72287</v>
      </c>
      <c r="BM213" s="126">
        <f t="shared" si="111"/>
        <v>90101</v>
      </c>
      <c r="BN213" s="126">
        <f t="shared" si="111"/>
        <v>122636</v>
      </c>
      <c r="BO213" s="126">
        <f t="shared" si="111"/>
        <v>91756</v>
      </c>
      <c r="BP213" s="126">
        <f t="shared" si="111"/>
        <v>92825</v>
      </c>
      <c r="BQ213" s="126">
        <f t="shared" si="111"/>
        <v>100435</v>
      </c>
      <c r="BR213" s="126">
        <f t="shared" si="111"/>
        <v>101464</v>
      </c>
      <c r="BS213" s="126">
        <f t="shared" si="111"/>
        <v>100260</v>
      </c>
      <c r="BT213" s="126">
        <f t="shared" si="111"/>
        <v>102392</v>
      </c>
      <c r="BU213" s="126">
        <f t="shared" si="111"/>
        <v>98204</v>
      </c>
      <c r="BV213" s="46"/>
      <c r="BW213" s="41">
        <f t="shared" si="112"/>
        <v>-4188</v>
      </c>
      <c r="BX213" s="42">
        <f t="shared" si="113"/>
        <v>-4.0901632940073443E-2</v>
      </c>
      <c r="BY213" s="35" t="e">
        <f>#REF!-#REF!</f>
        <v>#REF!</v>
      </c>
      <c r="BZ213" s="41">
        <f t="shared" si="114"/>
        <v>41233</v>
      </c>
      <c r="CA213" s="43">
        <f t="shared" si="115"/>
        <v>0.72375419072861635</v>
      </c>
    </row>
    <row r="214" spans="1:79" s="35" customFormat="1" ht="10.5" customHeight="1" x14ac:dyDescent="0.2">
      <c r="A214" s="110" t="s">
        <v>79</v>
      </c>
      <c r="B214" s="129"/>
      <c r="C214" s="129"/>
      <c r="D214" s="131"/>
      <c r="E214" s="131"/>
      <c r="F214" s="131"/>
      <c r="G214" s="131"/>
      <c r="J214" s="126">
        <f t="shared" si="108"/>
        <v>94278</v>
      </c>
      <c r="K214" s="126">
        <f t="shared" si="108"/>
        <v>94409</v>
      </c>
      <c r="L214" s="126">
        <f t="shared" si="108"/>
        <v>94150</v>
      </c>
      <c r="M214" s="126">
        <f t="shared" si="108"/>
        <v>94372</v>
      </c>
      <c r="N214" s="126">
        <f t="shared" si="108"/>
        <v>92179</v>
      </c>
      <c r="O214" s="126">
        <f t="shared" si="108"/>
        <v>91881</v>
      </c>
      <c r="P214" s="126">
        <f t="shared" si="108"/>
        <v>91954</v>
      </c>
      <c r="Q214" s="126">
        <f t="shared" si="108"/>
        <v>91798</v>
      </c>
      <c r="R214" s="126">
        <f t="shared" si="108"/>
        <v>91780</v>
      </c>
      <c r="S214" s="126">
        <f t="shared" si="108"/>
        <v>91236</v>
      </c>
      <c r="T214" s="126">
        <f t="shared" si="108"/>
        <v>91378</v>
      </c>
      <c r="U214" s="126">
        <f t="shared" si="108"/>
        <v>91255</v>
      </c>
      <c r="V214" s="126">
        <f t="shared" si="108"/>
        <v>91151</v>
      </c>
      <c r="W214" s="126">
        <f t="shared" si="108"/>
        <v>90882</v>
      </c>
      <c r="X214" s="126">
        <f t="shared" si="108"/>
        <v>91023</v>
      </c>
      <c r="Y214" s="126">
        <f t="shared" si="108"/>
        <v>90821</v>
      </c>
      <c r="Z214" s="126">
        <f t="shared" si="109"/>
        <v>90995</v>
      </c>
      <c r="AA214" s="126">
        <f t="shared" si="109"/>
        <v>91249</v>
      </c>
      <c r="AB214" s="126">
        <f t="shared" si="109"/>
        <v>90589</v>
      </c>
      <c r="AC214" s="126">
        <f t="shared" si="109"/>
        <v>89922</v>
      </c>
      <c r="AD214" s="126">
        <f t="shared" si="109"/>
        <v>89966</v>
      </c>
      <c r="AE214" s="126">
        <f t="shared" si="109"/>
        <v>90761</v>
      </c>
      <c r="AF214" s="126">
        <f t="shared" si="109"/>
        <v>89868</v>
      </c>
      <c r="AG214" s="126">
        <f t="shared" si="109"/>
        <v>90367</v>
      </c>
      <c r="AH214" s="126">
        <f t="shared" si="109"/>
        <v>90262</v>
      </c>
      <c r="AI214" s="126">
        <f t="shared" si="109"/>
        <v>90465</v>
      </c>
      <c r="AJ214" s="126">
        <f t="shared" si="109"/>
        <v>90672</v>
      </c>
      <c r="AK214" s="126">
        <f t="shared" si="109"/>
        <v>90872</v>
      </c>
      <c r="AL214" s="126">
        <f t="shared" si="109"/>
        <v>91197</v>
      </c>
      <c r="AM214" s="126">
        <f t="shared" si="109"/>
        <v>91715</v>
      </c>
      <c r="AN214" s="126">
        <f t="shared" si="109"/>
        <v>91198</v>
      </c>
      <c r="AO214" s="126">
        <f t="shared" si="109"/>
        <v>91789</v>
      </c>
      <c r="AP214" s="126">
        <f t="shared" si="110"/>
        <v>92692</v>
      </c>
      <c r="AQ214" s="126">
        <f t="shared" si="110"/>
        <v>92990</v>
      </c>
      <c r="AR214" s="126">
        <f t="shared" si="110"/>
        <v>92884</v>
      </c>
      <c r="AS214" s="126">
        <f t="shared" si="110"/>
        <v>93338</v>
      </c>
      <c r="AT214" s="126">
        <f t="shared" si="110"/>
        <v>93545</v>
      </c>
      <c r="AU214" s="126">
        <f t="shared" si="110"/>
        <v>93858</v>
      </c>
      <c r="AV214" s="126">
        <f t="shared" si="110"/>
        <v>94488</v>
      </c>
      <c r="AW214" s="126">
        <f t="shared" si="110"/>
        <v>94745</v>
      </c>
      <c r="AX214" s="126">
        <f t="shared" si="110"/>
        <v>94879</v>
      </c>
      <c r="AY214" s="126">
        <f t="shared" si="110"/>
        <v>95442</v>
      </c>
      <c r="AZ214" s="126">
        <f t="shared" si="110"/>
        <v>94376</v>
      </c>
      <c r="BA214" s="126">
        <f t="shared" si="110"/>
        <v>94337</v>
      </c>
      <c r="BB214" s="126">
        <f t="shared" si="110"/>
        <v>97265</v>
      </c>
      <c r="BC214" s="126">
        <f t="shared" si="110"/>
        <v>98816</v>
      </c>
      <c r="BD214" s="126">
        <f t="shared" si="110"/>
        <v>99970</v>
      </c>
      <c r="BE214" s="126">
        <f t="shared" si="110"/>
        <v>102136</v>
      </c>
      <c r="BF214" s="126">
        <f t="shared" si="111"/>
        <v>103319</v>
      </c>
      <c r="BG214" s="126">
        <f t="shared" si="111"/>
        <v>104474</v>
      </c>
      <c r="BH214" s="126">
        <f t="shared" si="111"/>
        <v>105060</v>
      </c>
      <c r="BI214" s="126">
        <f t="shared" si="111"/>
        <v>105682</v>
      </c>
      <c r="BJ214" s="126">
        <f t="shared" si="111"/>
        <v>106868</v>
      </c>
      <c r="BK214" s="126">
        <f t="shared" si="111"/>
        <v>108262</v>
      </c>
      <c r="BL214" s="126">
        <f t="shared" si="111"/>
        <v>108934</v>
      </c>
      <c r="BM214" s="126">
        <f t="shared" si="111"/>
        <v>109496</v>
      </c>
      <c r="BN214" s="126">
        <f t="shared" si="111"/>
        <v>112168</v>
      </c>
      <c r="BO214" s="126">
        <f t="shared" si="111"/>
        <v>112706</v>
      </c>
      <c r="BP214" s="126">
        <f t="shared" si="111"/>
        <v>111933</v>
      </c>
      <c r="BQ214" s="126">
        <f t="shared" si="111"/>
        <v>111134</v>
      </c>
      <c r="BR214" s="126">
        <f t="shared" si="111"/>
        <v>108362</v>
      </c>
      <c r="BS214" s="126">
        <f t="shared" si="111"/>
        <v>98941</v>
      </c>
      <c r="BT214" s="126">
        <f t="shared" si="111"/>
        <v>93990</v>
      </c>
      <c r="BU214" s="126">
        <f t="shared" si="111"/>
        <v>96820</v>
      </c>
      <c r="BV214" s="46"/>
      <c r="BW214" s="41">
        <f t="shared" si="112"/>
        <v>2830</v>
      </c>
      <c r="BX214" s="42">
        <f t="shared" si="113"/>
        <v>3.0109586126183637E-2</v>
      </c>
      <c r="BY214" s="35" t="e">
        <f>#REF!-#REF!</f>
        <v>#REF!</v>
      </c>
      <c r="BZ214" s="41">
        <f t="shared" si="114"/>
        <v>2542</v>
      </c>
      <c r="CA214" s="43">
        <f t="shared" si="115"/>
        <v>2.6962812108869513E-2</v>
      </c>
    </row>
    <row r="215" spans="1:79" s="35" customFormat="1" ht="10.5" customHeight="1" x14ac:dyDescent="0.2">
      <c r="A215" s="28" t="s">
        <v>45</v>
      </c>
      <c r="D215" s="56"/>
      <c r="E215" s="56"/>
      <c r="F215" s="56"/>
      <c r="G215" s="56"/>
      <c r="J215" s="126">
        <f t="shared" si="108"/>
        <v>227681</v>
      </c>
      <c r="K215" s="126">
        <f t="shared" si="108"/>
        <v>214387</v>
      </c>
      <c r="L215" s="126">
        <f t="shared" si="108"/>
        <v>207531</v>
      </c>
      <c r="M215" s="126">
        <f t="shared" si="108"/>
        <v>214944</v>
      </c>
      <c r="N215" s="126">
        <f t="shared" si="108"/>
        <v>207675</v>
      </c>
      <c r="O215" s="126">
        <f t="shared" si="108"/>
        <v>209688</v>
      </c>
      <c r="P215" s="126">
        <f t="shared" si="108"/>
        <v>214501</v>
      </c>
      <c r="Q215" s="126">
        <f t="shared" si="108"/>
        <v>217168</v>
      </c>
      <c r="R215" s="126">
        <f t="shared" si="108"/>
        <v>223447</v>
      </c>
      <c r="S215" s="126">
        <f t="shared" si="108"/>
        <v>227041</v>
      </c>
      <c r="T215" s="126">
        <f t="shared" si="108"/>
        <v>233348</v>
      </c>
      <c r="U215" s="126">
        <f t="shared" si="108"/>
        <v>236895</v>
      </c>
      <c r="V215" s="126">
        <f t="shared" si="108"/>
        <v>242287</v>
      </c>
      <c r="W215" s="126">
        <f t="shared" si="108"/>
        <v>230967</v>
      </c>
      <c r="X215" s="126">
        <f t="shared" si="108"/>
        <v>224251</v>
      </c>
      <c r="Y215" s="126">
        <f t="shared" si="108"/>
        <v>228892</v>
      </c>
      <c r="Z215" s="126">
        <f t="shared" si="109"/>
        <v>220081</v>
      </c>
      <c r="AA215" s="126">
        <f t="shared" si="109"/>
        <v>229151</v>
      </c>
      <c r="AB215" s="126">
        <f t="shared" si="109"/>
        <v>238438</v>
      </c>
      <c r="AC215" s="126">
        <f t="shared" si="109"/>
        <v>243554</v>
      </c>
      <c r="AD215" s="126">
        <f t="shared" si="109"/>
        <v>240981</v>
      </c>
      <c r="AE215" s="126">
        <f t="shared" si="109"/>
        <v>255035</v>
      </c>
      <c r="AF215" s="126">
        <f t="shared" si="109"/>
        <v>260517</v>
      </c>
      <c r="AG215" s="126">
        <f t="shared" si="109"/>
        <v>263273</v>
      </c>
      <c r="AH215" s="126">
        <f t="shared" si="109"/>
        <v>265584</v>
      </c>
      <c r="AI215" s="126">
        <f t="shared" si="109"/>
        <v>262181</v>
      </c>
      <c r="AJ215" s="126">
        <f t="shared" si="109"/>
        <v>256560</v>
      </c>
      <c r="AK215" s="126">
        <f t="shared" si="109"/>
        <v>258393</v>
      </c>
      <c r="AL215" s="126">
        <f t="shared" si="109"/>
        <v>259148</v>
      </c>
      <c r="AM215" s="126">
        <f t="shared" si="109"/>
        <v>261654</v>
      </c>
      <c r="AN215" s="126">
        <f t="shared" si="109"/>
        <v>263214</v>
      </c>
      <c r="AO215" s="126">
        <f t="shared" si="109"/>
        <v>263779</v>
      </c>
      <c r="AP215" s="126">
        <f t="shared" si="110"/>
        <v>266383</v>
      </c>
      <c r="AQ215" s="126">
        <f t="shared" si="110"/>
        <v>270730</v>
      </c>
      <c r="AR215" s="126">
        <f t="shared" si="110"/>
        <v>274021</v>
      </c>
      <c r="AS215" s="126">
        <f t="shared" si="110"/>
        <v>278611</v>
      </c>
      <c r="AT215" s="126">
        <f t="shared" si="110"/>
        <v>283233</v>
      </c>
      <c r="AU215" s="126">
        <f t="shared" si="110"/>
        <v>290258</v>
      </c>
      <c r="AV215" s="126">
        <f t="shared" si="110"/>
        <v>297634</v>
      </c>
      <c r="AW215" s="126">
        <f t="shared" si="110"/>
        <v>300932</v>
      </c>
      <c r="AX215" s="126">
        <f t="shared" si="110"/>
        <v>307603</v>
      </c>
      <c r="AY215" s="126">
        <f t="shared" si="110"/>
        <v>311512</v>
      </c>
      <c r="AZ215" s="126">
        <f t="shared" si="110"/>
        <v>320729</v>
      </c>
      <c r="BA215" s="126">
        <f t="shared" si="110"/>
        <v>324611</v>
      </c>
      <c r="BB215" s="126">
        <f t="shared" si="110"/>
        <v>326906</v>
      </c>
      <c r="BC215" s="126">
        <f t="shared" si="110"/>
        <v>335245</v>
      </c>
      <c r="BD215" s="126">
        <f t="shared" si="110"/>
        <v>338928</v>
      </c>
      <c r="BE215" s="126">
        <f t="shared" si="110"/>
        <v>340546</v>
      </c>
      <c r="BF215" s="126">
        <f t="shared" si="111"/>
        <v>345339</v>
      </c>
      <c r="BG215" s="126">
        <f t="shared" si="111"/>
        <v>351113</v>
      </c>
      <c r="BH215" s="126">
        <f t="shared" si="111"/>
        <v>355783</v>
      </c>
      <c r="BI215" s="126">
        <f t="shared" si="111"/>
        <v>359843</v>
      </c>
      <c r="BJ215" s="126">
        <f t="shared" si="111"/>
        <v>362473</v>
      </c>
      <c r="BK215" s="126">
        <f t="shared" si="111"/>
        <v>363794</v>
      </c>
      <c r="BL215" s="126">
        <f t="shared" si="111"/>
        <v>370634</v>
      </c>
      <c r="BM215" s="126">
        <f t="shared" si="111"/>
        <v>375526</v>
      </c>
      <c r="BN215" s="126">
        <f t="shared" si="111"/>
        <v>385005</v>
      </c>
      <c r="BO215" s="126">
        <f t="shared" si="111"/>
        <v>391678</v>
      </c>
      <c r="BP215" s="126">
        <f t="shared" si="111"/>
        <v>394745</v>
      </c>
      <c r="BQ215" s="126">
        <f t="shared" si="111"/>
        <v>392939</v>
      </c>
      <c r="BR215" s="126">
        <f t="shared" si="111"/>
        <v>396551</v>
      </c>
      <c r="BS215" s="126">
        <f t="shared" si="111"/>
        <v>399653</v>
      </c>
      <c r="BT215" s="126">
        <f t="shared" si="111"/>
        <v>398166</v>
      </c>
      <c r="BU215" s="126">
        <f t="shared" si="111"/>
        <v>391213</v>
      </c>
      <c r="BV215" s="46"/>
      <c r="BW215" s="41">
        <f t="shared" si="112"/>
        <v>-6953</v>
      </c>
      <c r="BX215" s="42">
        <f t="shared" si="113"/>
        <v>-1.7462565864488681E-2</v>
      </c>
      <c r="BY215" s="35" t="e">
        <f>#REF!-#REF!</f>
        <v>#REF!</v>
      </c>
      <c r="BZ215" s="41">
        <f t="shared" si="114"/>
        <v>163532</v>
      </c>
      <c r="CA215" s="43">
        <f t="shared" si="115"/>
        <v>0.71825053473939415</v>
      </c>
    </row>
    <row r="216" spans="1:79" s="35" customFormat="1" ht="10.5" customHeight="1" thickBot="1" x14ac:dyDescent="0.25">
      <c r="A216" s="28" t="s">
        <v>240</v>
      </c>
      <c r="D216" s="56"/>
      <c r="E216" s="56"/>
      <c r="F216" s="56"/>
      <c r="G216" s="56"/>
      <c r="J216" s="126">
        <f t="shared" si="108"/>
        <v>0</v>
      </c>
      <c r="K216" s="126">
        <f t="shared" si="108"/>
        <v>0</v>
      </c>
      <c r="L216" s="126">
        <f t="shared" si="108"/>
        <v>0</v>
      </c>
      <c r="M216" s="126">
        <f t="shared" si="108"/>
        <v>0</v>
      </c>
      <c r="N216" s="126">
        <f t="shared" si="108"/>
        <v>0</v>
      </c>
      <c r="O216" s="126">
        <f t="shared" si="108"/>
        <v>0</v>
      </c>
      <c r="P216" s="126">
        <f t="shared" si="108"/>
        <v>0</v>
      </c>
      <c r="Q216" s="126">
        <f t="shared" si="108"/>
        <v>0</v>
      </c>
      <c r="R216" s="126">
        <f t="shared" si="108"/>
        <v>0</v>
      </c>
      <c r="S216" s="126">
        <f t="shared" si="108"/>
        <v>0</v>
      </c>
      <c r="T216" s="126">
        <f t="shared" si="108"/>
        <v>0</v>
      </c>
      <c r="U216" s="126">
        <f t="shared" si="108"/>
        <v>0</v>
      </c>
      <c r="V216" s="126">
        <f t="shared" si="108"/>
        <v>0</v>
      </c>
      <c r="W216" s="126">
        <f t="shared" si="108"/>
        <v>0</v>
      </c>
      <c r="X216" s="126">
        <f t="shared" si="108"/>
        <v>0</v>
      </c>
      <c r="Y216" s="126">
        <f t="shared" si="108"/>
        <v>0</v>
      </c>
      <c r="Z216" s="126">
        <f t="shared" si="109"/>
        <v>0</v>
      </c>
      <c r="AA216" s="126">
        <f t="shared" si="109"/>
        <v>0</v>
      </c>
      <c r="AB216" s="126">
        <f t="shared" si="109"/>
        <v>0</v>
      </c>
      <c r="AC216" s="126">
        <f t="shared" si="109"/>
        <v>0</v>
      </c>
      <c r="AD216" s="126">
        <f t="shared" si="109"/>
        <v>0</v>
      </c>
      <c r="AE216" s="132">
        <f t="shared" si="109"/>
        <v>0</v>
      </c>
      <c r="AF216" s="132">
        <f t="shared" si="109"/>
        <v>0</v>
      </c>
      <c r="AG216" s="132">
        <f t="shared" si="109"/>
        <v>0</v>
      </c>
      <c r="AH216" s="126">
        <f t="shared" si="109"/>
        <v>0</v>
      </c>
      <c r="AI216" s="126">
        <f t="shared" si="109"/>
        <v>0</v>
      </c>
      <c r="AJ216" s="132">
        <f t="shared" si="109"/>
        <v>0</v>
      </c>
      <c r="AK216" s="132">
        <f t="shared" si="109"/>
        <v>0</v>
      </c>
      <c r="AL216" s="132">
        <f t="shared" si="109"/>
        <v>0</v>
      </c>
      <c r="AM216" s="132">
        <f t="shared" si="109"/>
        <v>0</v>
      </c>
      <c r="AN216" s="132">
        <f t="shared" si="109"/>
        <v>2052</v>
      </c>
      <c r="AO216" s="132">
        <f t="shared" si="109"/>
        <v>2455</v>
      </c>
      <c r="AP216" s="132">
        <f t="shared" si="110"/>
        <v>5448</v>
      </c>
      <c r="AQ216" s="132">
        <f t="shared" si="110"/>
        <v>5709</v>
      </c>
      <c r="AR216" s="132">
        <f t="shared" si="110"/>
        <v>5635</v>
      </c>
      <c r="AS216" s="132">
        <f t="shared" si="110"/>
        <v>5764</v>
      </c>
      <c r="AT216" s="132">
        <f t="shared" si="110"/>
        <v>5763</v>
      </c>
      <c r="AU216" s="132">
        <f t="shared" si="110"/>
        <v>5728</v>
      </c>
      <c r="AV216" s="132">
        <f t="shared" si="110"/>
        <v>5642</v>
      </c>
      <c r="AW216" s="132">
        <f t="shared" si="110"/>
        <v>5608</v>
      </c>
      <c r="AX216" s="132">
        <f t="shared" si="110"/>
        <v>5576</v>
      </c>
      <c r="AY216" s="132">
        <f t="shared" si="110"/>
        <v>5552</v>
      </c>
      <c r="AZ216" s="132">
        <f t="shared" si="110"/>
        <v>5492</v>
      </c>
      <c r="BA216" s="132">
        <f t="shared" si="110"/>
        <v>5469</v>
      </c>
      <c r="BB216" s="132">
        <f t="shared" si="110"/>
        <v>5216</v>
      </c>
      <c r="BC216" s="132">
        <f t="shared" si="110"/>
        <v>5129</v>
      </c>
      <c r="BD216" s="132">
        <f t="shared" si="110"/>
        <v>5093</v>
      </c>
      <c r="BE216" s="132">
        <f t="shared" si="110"/>
        <v>5060</v>
      </c>
      <c r="BF216" s="132">
        <f t="shared" si="111"/>
        <v>5537</v>
      </c>
      <c r="BG216" s="132">
        <f t="shared" si="111"/>
        <v>6019</v>
      </c>
      <c r="BH216" s="132">
        <f t="shared" si="111"/>
        <v>5990</v>
      </c>
      <c r="BI216" s="132">
        <f t="shared" si="111"/>
        <v>5951</v>
      </c>
      <c r="BJ216" s="132">
        <f t="shared" si="111"/>
        <v>5879</v>
      </c>
      <c r="BK216" s="132">
        <f t="shared" si="111"/>
        <v>5825</v>
      </c>
      <c r="BL216" s="132">
        <f t="shared" si="111"/>
        <v>5737</v>
      </c>
      <c r="BM216" s="132">
        <f t="shared" si="111"/>
        <v>5681</v>
      </c>
      <c r="BN216" s="132">
        <f t="shared" si="111"/>
        <v>5602</v>
      </c>
      <c r="BO216" s="132">
        <f t="shared" si="111"/>
        <v>6641</v>
      </c>
      <c r="BP216" s="132">
        <f t="shared" si="111"/>
        <v>7073</v>
      </c>
      <c r="BQ216" s="132">
        <f t="shared" si="111"/>
        <v>6725</v>
      </c>
      <c r="BR216" s="132">
        <f t="shared" si="111"/>
        <v>14235</v>
      </c>
      <c r="BS216" s="132">
        <f t="shared" si="111"/>
        <v>13888</v>
      </c>
      <c r="BT216" s="132">
        <f t="shared" si="111"/>
        <v>12005</v>
      </c>
      <c r="BU216" s="132">
        <f t="shared" si="111"/>
        <v>11947</v>
      </c>
      <c r="BV216" s="46"/>
      <c r="BW216" s="41">
        <f t="shared" si="112"/>
        <v>-58</v>
      </c>
      <c r="BX216" s="42">
        <f t="shared" si="113"/>
        <v>-4.8313202832153271E-3</v>
      </c>
      <c r="BY216" s="35" t="e">
        <f>#REF!-#REF!</f>
        <v>#REF!</v>
      </c>
      <c r="BZ216" s="41">
        <f t="shared" si="114"/>
        <v>11947</v>
      </c>
      <c r="CA216" s="43" t="str">
        <f t="shared" si="115"/>
        <v>n/a</v>
      </c>
    </row>
    <row r="217" spans="1:79" s="35" customFormat="1" ht="12.6" thickBot="1" x14ac:dyDescent="0.25">
      <c r="A217" s="171" t="s">
        <v>243</v>
      </c>
      <c r="B217" s="172"/>
      <c r="C217" s="172"/>
      <c r="D217" s="172"/>
      <c r="E217" s="172"/>
      <c r="F217" s="172"/>
      <c r="G217" s="172"/>
      <c r="H217" s="172"/>
      <c r="I217" s="173"/>
      <c r="J217" s="125">
        <f t="shared" ref="J217:BH217" si="116">SUM(J203:J216)</f>
        <v>1790644</v>
      </c>
      <c r="K217" s="125">
        <f t="shared" si="116"/>
        <v>1791270</v>
      </c>
      <c r="L217" s="125">
        <f t="shared" si="116"/>
        <v>1789370</v>
      </c>
      <c r="M217" s="125">
        <f t="shared" si="116"/>
        <v>1792385</v>
      </c>
      <c r="N217" s="125">
        <f t="shared" si="116"/>
        <v>1764852</v>
      </c>
      <c r="O217" s="125">
        <f t="shared" si="116"/>
        <v>1761052</v>
      </c>
      <c r="P217" s="125">
        <f t="shared" si="116"/>
        <v>1730214</v>
      </c>
      <c r="Q217" s="125">
        <f t="shared" si="116"/>
        <v>1734687</v>
      </c>
      <c r="R217" s="125">
        <f t="shared" si="116"/>
        <v>1745084</v>
      </c>
      <c r="S217" s="125">
        <f t="shared" si="116"/>
        <v>1759284</v>
      </c>
      <c r="T217" s="125">
        <f t="shared" si="116"/>
        <v>1770598</v>
      </c>
      <c r="U217" s="125">
        <f t="shared" si="116"/>
        <v>1774071</v>
      </c>
      <c r="V217" s="125">
        <f t="shared" si="116"/>
        <v>1768423</v>
      </c>
      <c r="W217" s="125">
        <f t="shared" si="116"/>
        <v>1762859</v>
      </c>
      <c r="X217" s="125">
        <f t="shared" si="116"/>
        <v>1776146</v>
      </c>
      <c r="Y217" s="125">
        <f t="shared" si="116"/>
        <v>1769703</v>
      </c>
      <c r="Z217" s="125">
        <f t="shared" si="116"/>
        <v>1756480</v>
      </c>
      <c r="AA217" s="125">
        <f t="shared" si="116"/>
        <v>1750966</v>
      </c>
      <c r="AB217" s="125">
        <f t="shared" si="116"/>
        <v>1751455</v>
      </c>
      <c r="AC217" s="125">
        <f t="shared" si="116"/>
        <v>1757221</v>
      </c>
      <c r="AD217" s="125">
        <f t="shared" si="116"/>
        <v>1749595</v>
      </c>
      <c r="AE217" s="125">
        <f t="shared" si="116"/>
        <v>1811259</v>
      </c>
      <c r="AF217" s="125">
        <f t="shared" si="116"/>
        <v>1835042</v>
      </c>
      <c r="AG217" s="125">
        <f t="shared" si="116"/>
        <v>1854642</v>
      </c>
      <c r="AH217" s="125">
        <f t="shared" si="116"/>
        <v>1872492</v>
      </c>
      <c r="AI217" s="125">
        <f t="shared" si="116"/>
        <v>1891175</v>
      </c>
      <c r="AJ217" s="125">
        <f t="shared" si="116"/>
        <v>1910629</v>
      </c>
      <c r="AK217" s="125">
        <f t="shared" si="116"/>
        <v>1931824</v>
      </c>
      <c r="AL217" s="125">
        <f t="shared" si="116"/>
        <v>1947949</v>
      </c>
      <c r="AM217" s="125">
        <f t="shared" si="116"/>
        <v>1965510</v>
      </c>
      <c r="AN217" s="125">
        <f t="shared" si="116"/>
        <v>1981337</v>
      </c>
      <c r="AO217" s="125">
        <f t="shared" si="116"/>
        <v>1992787</v>
      </c>
      <c r="AP217" s="125">
        <f t="shared" si="116"/>
        <v>2010716</v>
      </c>
      <c r="AQ217" s="125">
        <f t="shared" si="116"/>
        <v>2025826</v>
      </c>
      <c r="AR217" s="125">
        <f t="shared" si="116"/>
        <v>2038568</v>
      </c>
      <c r="AS217" s="125">
        <f t="shared" si="116"/>
        <v>2053326</v>
      </c>
      <c r="AT217" s="125">
        <f t="shared" si="116"/>
        <v>2069234</v>
      </c>
      <c r="AU217" s="125">
        <f t="shared" si="116"/>
        <v>2086738</v>
      </c>
      <c r="AV217" s="125">
        <f t="shared" si="116"/>
        <v>2109519</v>
      </c>
      <c r="AW217" s="125">
        <f t="shared" si="116"/>
        <v>2124975</v>
      </c>
      <c r="AX217" s="125">
        <f t="shared" si="116"/>
        <v>2141259</v>
      </c>
      <c r="AY217" s="125">
        <f t="shared" si="116"/>
        <v>2160132</v>
      </c>
      <c r="AZ217" s="125">
        <f t="shared" si="116"/>
        <v>2176804</v>
      </c>
      <c r="BA217" s="125">
        <f t="shared" si="116"/>
        <v>2188239</v>
      </c>
      <c r="BB217" s="125">
        <f t="shared" si="116"/>
        <v>2200612</v>
      </c>
      <c r="BC217" s="125">
        <f t="shared" si="116"/>
        <v>2217769</v>
      </c>
      <c r="BD217" s="125">
        <f t="shared" si="116"/>
        <v>2231049</v>
      </c>
      <c r="BE217" s="125">
        <f t="shared" si="116"/>
        <v>2246430</v>
      </c>
      <c r="BF217" s="125">
        <f t="shared" si="116"/>
        <v>2260054</v>
      </c>
      <c r="BG217" s="125">
        <f t="shared" si="116"/>
        <v>2277294</v>
      </c>
      <c r="BH217" s="125">
        <f t="shared" si="116"/>
        <v>2292482</v>
      </c>
      <c r="BI217" s="125">
        <f t="shared" ref="BI217:BU217" si="117">SUM(BI203:BI216)</f>
        <v>2311561</v>
      </c>
      <c r="BJ217" s="125">
        <f t="shared" si="117"/>
        <v>2324510</v>
      </c>
      <c r="BK217" s="125">
        <f t="shared" si="117"/>
        <v>2337799</v>
      </c>
      <c r="BL217" s="125">
        <f t="shared" si="117"/>
        <v>2355790</v>
      </c>
      <c r="BM217" s="125">
        <f t="shared" si="117"/>
        <v>2366410</v>
      </c>
      <c r="BN217" s="125">
        <f t="shared" si="117"/>
        <v>2401978</v>
      </c>
      <c r="BO217" s="125">
        <f t="shared" si="117"/>
        <v>2416687</v>
      </c>
      <c r="BP217" s="125">
        <f t="shared" si="117"/>
        <v>2421703</v>
      </c>
      <c r="BQ217" s="125">
        <f t="shared" si="117"/>
        <v>2419230</v>
      </c>
      <c r="BR217" s="125">
        <f t="shared" si="117"/>
        <v>2408440</v>
      </c>
      <c r="BS217" s="125">
        <f t="shared" si="117"/>
        <v>2360244</v>
      </c>
      <c r="BT217" s="125">
        <f t="shared" si="117"/>
        <v>2335021</v>
      </c>
      <c r="BU217" s="125">
        <f t="shared" si="117"/>
        <v>2308225</v>
      </c>
      <c r="BV217" s="46"/>
      <c r="BW217" s="117">
        <f t="shared" si="112"/>
        <v>-26796</v>
      </c>
      <c r="BX217" s="118">
        <f t="shared" si="113"/>
        <v>-1.1475699790280259E-2</v>
      </c>
      <c r="BY217" s="91" t="e">
        <f>#REF!-#REF!</f>
        <v>#REF!</v>
      </c>
      <c r="BZ217" s="120">
        <f>INDEX($J217:$BV217,0,MATCH(MAX($J$3:$BV$3),$J$3:$BV$3,0))-J217</f>
        <v>517581</v>
      </c>
      <c r="CA217" s="121">
        <f t="shared" si="115"/>
        <v>0.28904740417414071</v>
      </c>
    </row>
    <row r="218" spans="1:79" s="99" customFormat="1" ht="12.6" thickBot="1" x14ac:dyDescent="0.25">
      <c r="A218" s="174" t="s">
        <v>244</v>
      </c>
      <c r="B218" s="175"/>
      <c r="C218" s="175"/>
      <c r="D218" s="175"/>
      <c r="E218" s="175"/>
      <c r="F218" s="175"/>
      <c r="G218" s="175"/>
      <c r="H218" s="175"/>
      <c r="I218" s="176"/>
      <c r="J218" s="94">
        <v>1831646.7542999999</v>
      </c>
      <c r="K218" s="94">
        <v>1820978.3581999999</v>
      </c>
      <c r="L218" s="94">
        <v>1822901.8446</v>
      </c>
      <c r="M218" s="94">
        <v>1818750.7102000001</v>
      </c>
      <c r="N218" s="94">
        <v>1804777.8717</v>
      </c>
      <c r="O218" s="94">
        <v>1797889.9053</v>
      </c>
      <c r="P218" s="94">
        <v>1769583.944200001</v>
      </c>
      <c r="Q218" s="94">
        <v>1775153.8816</v>
      </c>
      <c r="R218" s="94">
        <v>1780196.3086000001</v>
      </c>
      <c r="S218" s="94">
        <v>1784650.6183</v>
      </c>
      <c r="T218" s="94">
        <v>1793957.0475000001</v>
      </c>
      <c r="U218" s="94">
        <v>1800751.9193</v>
      </c>
      <c r="V218" s="94">
        <v>1800111.375999999</v>
      </c>
      <c r="W218" s="94">
        <v>1800151.191000001</v>
      </c>
      <c r="X218" s="94">
        <v>1798085.8752000011</v>
      </c>
      <c r="Y218" s="94">
        <v>1804287.3444999999</v>
      </c>
      <c r="Z218" s="94">
        <v>1791169.4454000001</v>
      </c>
      <c r="AA218" s="94">
        <v>1783220.7526</v>
      </c>
      <c r="AB218" s="94">
        <v>1776843.6165</v>
      </c>
      <c r="AC218" s="94">
        <v>1789603.144400001</v>
      </c>
      <c r="AD218" s="94">
        <v>1791395.2714</v>
      </c>
      <c r="AE218" s="94">
        <v>1820181.3650999989</v>
      </c>
      <c r="AF218" s="94">
        <v>1840586.103300001</v>
      </c>
      <c r="AG218" s="94">
        <v>1858200.668800001</v>
      </c>
      <c r="AH218" s="94">
        <v>1879113.7015</v>
      </c>
      <c r="AI218" s="94">
        <v>1900330.9175</v>
      </c>
      <c r="AJ218" s="94">
        <v>1921529.632500001</v>
      </c>
      <c r="AK218" s="94">
        <v>1944900.135999999</v>
      </c>
      <c r="AL218" s="94">
        <v>1963965.0121000011</v>
      </c>
      <c r="AM218" s="94">
        <v>1981291.9876999999</v>
      </c>
      <c r="AN218" s="94">
        <v>1997936.1165</v>
      </c>
      <c r="AO218" s="94">
        <v>2010777.5755</v>
      </c>
      <c r="AP218" s="94">
        <v>2023419.9214000001</v>
      </c>
      <c r="AQ218" s="94">
        <v>2038611.877899999</v>
      </c>
      <c r="AR218" s="94">
        <v>2053004.6342</v>
      </c>
      <c r="AS218" s="94">
        <v>2067419.3029</v>
      </c>
      <c r="AT218" s="94">
        <v>2085126.6463000011</v>
      </c>
      <c r="AU218" s="94">
        <v>2103493.3247999991</v>
      </c>
      <c r="AV218" s="94">
        <v>2125152.3582000011</v>
      </c>
      <c r="AW218" s="94">
        <v>2144425.9041000009</v>
      </c>
      <c r="AX218" s="94">
        <v>2163063.100300001</v>
      </c>
      <c r="AY218" s="94">
        <v>2181981.2505000001</v>
      </c>
      <c r="AZ218" s="94">
        <v>2199183.6968999989</v>
      </c>
      <c r="BA218" s="94">
        <v>2212695.413900001</v>
      </c>
      <c r="BB218" s="94">
        <v>2225983.3535000002</v>
      </c>
      <c r="BC218" s="94">
        <v>2241481.0342000001</v>
      </c>
      <c r="BD218" s="94">
        <v>2254971.1705</v>
      </c>
      <c r="BE218" s="94">
        <v>2269719.7853000001</v>
      </c>
      <c r="BF218" s="94">
        <v>2285574.7567999992</v>
      </c>
      <c r="BG218" s="94">
        <v>2301282.6732999999</v>
      </c>
      <c r="BH218" s="94">
        <v>2319005.3235999998</v>
      </c>
      <c r="BI218" s="94">
        <v>2340283.2679000022</v>
      </c>
      <c r="BJ218" s="94">
        <v>2356269.2877000002</v>
      </c>
      <c r="BK218" s="94">
        <v>2369609.5511999978</v>
      </c>
      <c r="BL218" s="94">
        <v>2387832.7349</v>
      </c>
      <c r="BM218" s="94">
        <v>2403953.1466999999</v>
      </c>
      <c r="BN218" s="94">
        <v>2420325.1399000012</v>
      </c>
      <c r="BO218" s="94">
        <v>2434647.0120000001</v>
      </c>
      <c r="BP218" s="94">
        <v>2444514.1383999982</v>
      </c>
      <c r="BQ218" s="94">
        <v>2449450.3997999998</v>
      </c>
      <c r="BR218" s="94">
        <v>2439015.9274000032</v>
      </c>
      <c r="BS218" s="94">
        <v>2402173.1661999989</v>
      </c>
      <c r="BT218" s="94"/>
      <c r="BU218" s="94"/>
      <c r="BV218" s="95"/>
      <c r="BW218" s="96"/>
      <c r="BX218" s="97"/>
      <c r="BY218" s="98"/>
      <c r="BZ218" s="96"/>
      <c r="CA218" s="97"/>
    </row>
    <row r="219" spans="1:79" ht="10.5" customHeight="1" x14ac:dyDescent="0.2">
      <c r="A219" s="133" t="s">
        <v>248</v>
      </c>
      <c r="J219" s="134"/>
      <c r="K219" s="134"/>
      <c r="L219" s="134"/>
      <c r="M219" s="134"/>
      <c r="N219" s="134"/>
      <c r="O219" s="134"/>
      <c r="P219" s="134"/>
      <c r="Q219" s="134"/>
      <c r="R219" s="134"/>
      <c r="S219" s="134"/>
      <c r="T219" s="134"/>
      <c r="U219" s="134"/>
      <c r="V219" s="134"/>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34"/>
      <c r="BK219" s="134"/>
      <c r="BL219" s="134"/>
      <c r="BM219" s="134"/>
      <c r="BN219" s="134"/>
      <c r="BO219" s="134"/>
      <c r="BP219" s="134"/>
      <c r="BQ219" s="134"/>
      <c r="BR219" s="134"/>
      <c r="BS219" s="134"/>
      <c r="BT219" s="134"/>
      <c r="BU219" s="134"/>
      <c r="BV219" s="134"/>
      <c r="BW219" s="134"/>
      <c r="BX219" s="135"/>
    </row>
    <row r="220" spans="1:79" ht="52.35" customHeight="1" x14ac:dyDescent="0.2">
      <c r="A220" s="177" t="s">
        <v>249</v>
      </c>
      <c r="B220" s="177"/>
      <c r="C220" s="177"/>
      <c r="D220" s="138"/>
      <c r="E220" s="138"/>
      <c r="F220" s="138"/>
      <c r="G220" s="138"/>
      <c r="J220" s="139"/>
      <c r="K220" s="139"/>
      <c r="L220" s="139"/>
      <c r="M220" s="139"/>
      <c r="N220" s="134"/>
      <c r="O220" s="134"/>
      <c r="P220" s="134"/>
      <c r="Q220" s="134"/>
      <c r="R220" s="134"/>
      <c r="S220" s="134"/>
      <c r="T220" s="134"/>
      <c r="U220" s="134"/>
      <c r="V220" s="134"/>
      <c r="W220" s="134"/>
      <c r="X220" s="134"/>
      <c r="Y220" s="134"/>
      <c r="Z220" s="134"/>
      <c r="AA220" s="134"/>
      <c r="AB220" s="134"/>
      <c r="AC220" s="134"/>
      <c r="AD220" s="134"/>
      <c r="AE220" s="134"/>
      <c r="AF220" s="134"/>
      <c r="AG220" s="140"/>
      <c r="AH220" s="140"/>
      <c r="AI220" s="140"/>
      <c r="AJ220" s="141"/>
      <c r="AK220" s="140"/>
      <c r="AL220" s="140"/>
      <c r="AM220" s="140"/>
      <c r="AN220" s="140"/>
      <c r="AO220" s="140"/>
      <c r="AP220" s="140"/>
      <c r="AQ220" s="140"/>
      <c r="AR220" s="134"/>
      <c r="AS220" s="140"/>
      <c r="AT220" s="140"/>
      <c r="AU220" s="140"/>
      <c r="AV220" s="140"/>
      <c r="AW220" s="140"/>
      <c r="AX220" s="140"/>
      <c r="AY220" s="140"/>
      <c r="AZ220" s="140"/>
      <c r="BA220" s="140"/>
      <c r="BB220" s="140"/>
      <c r="BC220" s="140"/>
      <c r="BD220" s="140"/>
      <c r="BE220" s="140"/>
      <c r="BF220" s="140"/>
      <c r="BG220" s="140"/>
      <c r="BH220" s="140"/>
      <c r="BI220" s="140"/>
      <c r="BJ220" s="140"/>
      <c r="BK220" s="140"/>
      <c r="BL220" s="134"/>
      <c r="BM220" s="140"/>
      <c r="BN220" s="140"/>
      <c r="BO220" s="140"/>
      <c r="BP220" s="140"/>
      <c r="BQ220" s="140"/>
      <c r="BR220" s="140"/>
      <c r="BS220" s="140"/>
      <c r="BT220" s="140"/>
      <c r="BU220" s="140"/>
      <c r="BV220" s="134"/>
      <c r="BW220" s="134"/>
      <c r="BX220" s="139"/>
      <c r="BY220" s="139"/>
      <c r="BZ220" s="139"/>
      <c r="CA220" s="139"/>
    </row>
    <row r="221" spans="1:79" ht="33.6" customHeight="1" x14ac:dyDescent="0.2">
      <c r="A221" s="178" t="s">
        <v>250</v>
      </c>
      <c r="B221" s="178"/>
      <c r="C221" s="178"/>
      <c r="D221" s="142"/>
      <c r="E221" s="142"/>
      <c r="F221" s="142"/>
      <c r="G221" s="142"/>
      <c r="J221" s="143"/>
      <c r="K221" s="143"/>
      <c r="L221" s="143"/>
      <c r="M221" s="143"/>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c r="AX221" s="134"/>
      <c r="AY221" s="134"/>
      <c r="AZ221" s="134"/>
      <c r="BA221" s="134"/>
      <c r="BB221" s="134"/>
      <c r="BC221" s="134"/>
      <c r="BD221" s="134"/>
      <c r="BE221" s="134"/>
      <c r="BF221" s="134"/>
      <c r="BG221" s="134"/>
      <c r="BH221" s="134"/>
      <c r="BI221" s="134"/>
      <c r="BJ221" s="134"/>
      <c r="BK221" s="134"/>
      <c r="BL221" s="134"/>
      <c r="BM221" s="134"/>
      <c r="BN221" s="134"/>
      <c r="BO221" s="134"/>
      <c r="BP221" s="134"/>
      <c r="BQ221" s="134"/>
      <c r="BR221" s="134"/>
      <c r="BS221" s="134"/>
      <c r="BT221" s="134"/>
      <c r="BU221" s="134"/>
      <c r="BV221" s="134"/>
      <c r="BW221" s="134"/>
      <c r="BX221" s="38"/>
    </row>
    <row r="222" spans="1:79" ht="37.35" customHeight="1" x14ac:dyDescent="0.2">
      <c r="A222" s="144"/>
      <c r="B222" s="144"/>
      <c r="C222" s="144"/>
      <c r="D222" s="142"/>
      <c r="E222" s="142"/>
      <c r="F222" s="142"/>
      <c r="G222" s="142"/>
      <c r="J222" s="143"/>
      <c r="K222" s="143"/>
      <c r="L222" s="143"/>
      <c r="M222" s="143"/>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c r="BA222" s="134"/>
      <c r="BB222" s="134"/>
      <c r="BC222" s="134"/>
      <c r="BD222" s="134"/>
      <c r="BE222" s="134"/>
      <c r="BF222" s="134"/>
      <c r="BG222" s="134"/>
      <c r="BH222" s="134"/>
      <c r="BI222" s="134"/>
      <c r="BJ222" s="134"/>
      <c r="BK222" s="134"/>
      <c r="BL222" s="134"/>
      <c r="BM222" s="134"/>
      <c r="BN222" s="134"/>
      <c r="BO222" s="134"/>
      <c r="BP222" s="134"/>
      <c r="BQ222" s="134"/>
      <c r="BR222" s="134"/>
      <c r="BS222" s="134"/>
      <c r="BT222" s="134"/>
      <c r="BU222" s="134"/>
      <c r="BV222" s="134"/>
      <c r="BW222" s="134"/>
      <c r="BX222" s="38"/>
    </row>
    <row r="223" spans="1:79" x14ac:dyDescent="0.2">
      <c r="BW223" s="145"/>
      <c r="BX223" s="38"/>
      <c r="BY223" s="146"/>
      <c r="BZ223" s="147"/>
    </row>
    <row r="224" spans="1:79" x14ac:dyDescent="0.2">
      <c r="BW224" s="145"/>
      <c r="BX224" s="38"/>
      <c r="BY224" s="146"/>
      <c r="BZ224" s="147"/>
    </row>
    <row r="225" spans="75:78" x14ac:dyDescent="0.2">
      <c r="BW225" s="134"/>
      <c r="BX225" s="38"/>
      <c r="BY225" s="146"/>
      <c r="BZ225" s="147"/>
    </row>
  </sheetData>
  <mergeCells count="10">
    <mergeCell ref="BW2:BX2"/>
    <mergeCell ref="A3:H3"/>
    <mergeCell ref="A41:C41"/>
    <mergeCell ref="A178:I178"/>
    <mergeCell ref="A179:I179"/>
    <mergeCell ref="A217:I217"/>
    <mergeCell ref="A218:I218"/>
    <mergeCell ref="A220:C220"/>
    <mergeCell ref="A221:C221"/>
    <mergeCell ref="A1:H1"/>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2023-11-15T21:19:50Z</dcterms:created>
  <dcterms:modified xsi:type="dcterms:W3CDTF">2023-11-24T16:47:47Z</dcterms:modified>
</cp:coreProperties>
</file>