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lesliemonteiro/Downloads/FW_ FY25 Buy-Out Rates/"/>
    </mc:Choice>
  </mc:AlternateContent>
  <xr:revisionPtr revIDLastSave="0" documentId="13_ncr:1_{C3D76A0E-1F68-D24C-949E-BC172ABE4721}" xr6:coauthVersionLast="47" xr6:coauthVersionMax="47" xr10:uidLastSave="{00000000-0000-0000-0000-000000000000}"/>
  <bookViews>
    <workbookView xWindow="0" yWindow="760" windowWidth="34560" windowHeight="19640" xr2:uid="{00000000-000D-0000-FFFF-FFFF00000000}"/>
  </bookViews>
  <sheets>
    <sheet name="FY25" sheetId="1" r:id="rId1"/>
  </sheets>
  <definedNames>
    <definedName name="_xlnm.Print_Area" localSheetId="0">'FY25'!$A$1:$O$22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7" i="1" l="1"/>
  <c r="J12" i="1"/>
  <c r="J13" i="1"/>
  <c r="J8" i="1"/>
  <c r="J11" i="1"/>
  <c r="J10" i="1"/>
  <c r="J14" i="1"/>
  <c r="K14" i="1" s="1"/>
  <c r="J9" i="1"/>
  <c r="C7" i="1"/>
  <c r="C12" i="1"/>
  <c r="C13" i="1"/>
  <c r="C8" i="1"/>
  <c r="C11" i="1"/>
  <c r="C10" i="1"/>
  <c r="C14" i="1"/>
  <c r="C9" i="1"/>
  <c r="F14" i="1" l="1"/>
  <c r="D14" i="1"/>
  <c r="M13" i="1"/>
  <c r="K13" i="1"/>
  <c r="F13" i="1"/>
  <c r="D13" i="1"/>
  <c r="M12" i="1"/>
  <c r="K12" i="1"/>
  <c r="F12" i="1"/>
  <c r="D12" i="1"/>
  <c r="M11" i="1"/>
  <c r="K11" i="1"/>
  <c r="F11" i="1"/>
  <c r="D11" i="1"/>
  <c r="M10" i="1"/>
  <c r="K10" i="1"/>
  <c r="F10" i="1"/>
  <c r="D10" i="1"/>
  <c r="M9" i="1"/>
  <c r="K9" i="1"/>
  <c r="F9" i="1"/>
  <c r="D9" i="1"/>
  <c r="M8" i="1"/>
  <c r="K8" i="1"/>
  <c r="F8" i="1"/>
  <c r="D8" i="1"/>
  <c r="M7" i="1"/>
  <c r="K7" i="1"/>
  <c r="F7" i="1"/>
  <c r="D7" i="1"/>
  <c r="L14" i="1"/>
  <c r="M14" i="1"/>
  <c r="L12" i="1"/>
  <c r="L9" i="1"/>
  <c r="L8" i="1"/>
  <c r="L7" i="1"/>
  <c r="L10" i="1"/>
  <c r="L11" i="1"/>
  <c r="L13" i="1"/>
  <c r="E9" i="1"/>
  <c r="E14" i="1"/>
  <c r="E13" i="1"/>
  <c r="E10" i="1"/>
  <c r="E11" i="1"/>
  <c r="E12" i="1"/>
  <c r="E8" i="1"/>
  <c r="E7" i="1"/>
  <c r="G14" i="1" l="1"/>
  <c r="H14" i="1" s="1"/>
  <c r="N10" i="1"/>
  <c r="O10" i="1" s="1"/>
  <c r="G12" i="1"/>
  <c r="H12" i="1" s="1"/>
  <c r="G9" i="1"/>
  <c r="H9" i="1" s="1"/>
  <c r="N13" i="1"/>
  <c r="O13" i="1" s="1"/>
  <c r="G7" i="1"/>
  <c r="H7" i="1" s="1"/>
  <c r="G11" i="1"/>
  <c r="H11" i="1" s="1"/>
  <c r="G10" i="1"/>
  <c r="H10" i="1" s="1"/>
  <c r="N7" i="1"/>
  <c r="O7" i="1" s="1"/>
  <c r="N8" i="1"/>
  <c r="O8" i="1" s="1"/>
  <c r="N9" i="1"/>
  <c r="O9" i="1" s="1"/>
  <c r="N12" i="1"/>
  <c r="O12" i="1" s="1"/>
  <c r="G8" i="1"/>
  <c r="H8" i="1" s="1"/>
  <c r="G13" i="1"/>
  <c r="H13" i="1" s="1"/>
  <c r="N14" i="1"/>
  <c r="O14" i="1" s="1"/>
  <c r="N11" i="1"/>
  <c r="O11" i="1" s="1"/>
</calcChain>
</file>

<file path=xl/sharedStrings.xml><?xml version="1.0" encoding="utf-8"?>
<sst xmlns="http://schemas.openxmlformats.org/spreadsheetml/2006/main" count="51" uniqueCount="33">
  <si>
    <t>NON-MEDICARE PLANS</t>
  </si>
  <si>
    <t>INDIVIDUAL COVERAGE</t>
  </si>
  <si>
    <t>FAMILY COVERAGE</t>
  </si>
  <si>
    <t>NAME</t>
  </si>
  <si>
    <t>INDIVIDUAL</t>
  </si>
  <si>
    <t>GROSS AMT.</t>
  </si>
  <si>
    <t>FEDERAL</t>
  </si>
  <si>
    <t>STATE</t>
  </si>
  <si>
    <t>FAMILY</t>
  </si>
  <si>
    <t xml:space="preserve">OF </t>
  </si>
  <si>
    <t>FULL</t>
  </si>
  <si>
    <t>25% OF</t>
  </si>
  <si>
    <t>TAX</t>
  </si>
  <si>
    <t>HEALTH PLAN</t>
  </si>
  <si>
    <t>COST</t>
  </si>
  <si>
    <t>F/C IND.</t>
  </si>
  <si>
    <t>F/C FAM.</t>
  </si>
  <si>
    <t>Health New England</t>
  </si>
  <si>
    <t>MEDICARE</t>
  </si>
  <si>
    <t>TOTAL</t>
  </si>
  <si>
    <t>FOR</t>
  </si>
  <si>
    <t>ALL TAX</t>
  </si>
  <si>
    <t>ESTIMATED</t>
  </si>
  <si>
    <t>NET</t>
  </si>
  <si>
    <t>PAY</t>
  </si>
  <si>
    <t>Harvard Pilgrim Access America</t>
  </si>
  <si>
    <t>Harvard Pilgrim Explorer</t>
  </si>
  <si>
    <t>Mass General Brigham Health Plan</t>
  </si>
  <si>
    <t>Harvard Pilgrim Quality</t>
  </si>
  <si>
    <t>MONTHLY BUY OUT RATES FOR ACTIVE EMPLOYEES EFFECTIVE JULY 1, 2024</t>
  </si>
  <si>
    <t>Wellpoint Total Choice</t>
  </si>
  <si>
    <t>Wellpoint PLUS</t>
  </si>
  <si>
    <t>Wellpoint Community Choice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</si>
</sst>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_);\(&quot;$&quot;#,##0.00\)"/>
    <numFmt numFmtId="8" formatCode="&quot;$&quot;#,##0.00_);[Red]\(&quot;$&quot;#,##0.00\)"/>
    <numFmt numFmtId="164" formatCode="0.00_);[Red]\(0.00\)"/>
    <numFmt numFmtId="165" formatCode="&quot;$&quot;#,##0.00"/>
  </numFmts>
  <fonts count="15">
    <font>
      <sz val="10"/>
      <name val="Arial"/>
    </font>
    <font>
      <sz val="10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6"/>
      <name val="Arial"/>
      <family val="2"/>
    </font>
    <font>
      <sz val="5"/>
      <name val="Arial"/>
      <family val="2"/>
    </font>
    <font>
      <sz val="9"/>
      <name val="Arial"/>
      <family val="2"/>
    </font>
    <font>
      <sz val="8"/>
      <name val="Arial"/>
      <family val="2"/>
    </font>
    <font>
      <sz val="9.5"/>
      <name val="Arial"/>
      <family val="2"/>
    </font>
    <font>
      <sz val="12"/>
      <name val="Arial"/>
      <family val="2"/>
    </font>
    <font>
      <sz val="9"/>
      <name val="Univers (WN)"/>
      <family val="2"/>
    </font>
    <font>
      <sz val="8"/>
      <name val="Univers (WN)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6">
    <xf numFmtId="0" fontId="0" fillId="0" borderId="0" xfId="0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centerContinuous"/>
    </xf>
    <xf numFmtId="0" fontId="3" fillId="0" borderId="0" xfId="0" applyFont="1" applyAlignment="1">
      <alignment horizontal="centerContinuous"/>
    </xf>
    <xf numFmtId="0" fontId="0" fillId="0" borderId="2" xfId="0" applyBorder="1"/>
    <xf numFmtId="0" fontId="0" fillId="0" borderId="0" xfId="0" applyAlignment="1">
      <alignment horizontal="centerContinuous"/>
    </xf>
    <xf numFmtId="0" fontId="5" fillId="0" borderId="3" xfId="0" applyFont="1" applyBorder="1" applyAlignment="1">
      <alignment horizontal="centerContinuous"/>
    </xf>
    <xf numFmtId="0" fontId="5" fillId="0" borderId="4" xfId="0" applyFont="1" applyBorder="1" applyAlignment="1">
      <alignment horizontal="centerContinuous"/>
    </xf>
    <xf numFmtId="0" fontId="6" fillId="0" borderId="2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9" fontId="8" fillId="0" borderId="0" xfId="0" quotePrefix="1" applyNumberFormat="1" applyFont="1" applyAlignment="1">
      <alignment horizontal="center"/>
    </xf>
    <xf numFmtId="0" fontId="10" fillId="0" borderId="0" xfId="0" applyFont="1"/>
    <xf numFmtId="7" fontId="0" fillId="0" borderId="0" xfId="0" applyNumberFormat="1"/>
    <xf numFmtId="40" fontId="10" fillId="0" borderId="0" xfId="0" applyNumberFormat="1" applyFont="1" applyAlignment="1">
      <alignment horizontal="center"/>
    </xf>
    <xf numFmtId="40" fontId="9" fillId="0" borderId="0" xfId="0" applyNumberFormat="1" applyFont="1"/>
    <xf numFmtId="0" fontId="13" fillId="0" borderId="0" xfId="0" applyFont="1"/>
    <xf numFmtId="0" fontId="0" fillId="0" borderId="7" xfId="0" applyBorder="1"/>
    <xf numFmtId="0" fontId="5" fillId="0" borderId="6" xfId="0" applyFont="1" applyBorder="1" applyAlignment="1">
      <alignment horizontal="centerContinuous"/>
    </xf>
    <xf numFmtId="0" fontId="7" fillId="0" borderId="8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5" fillId="0" borderId="11" xfId="0" applyFont="1" applyBorder="1" applyAlignment="1">
      <alignment horizontal="centerContinuous"/>
    </xf>
    <xf numFmtId="0" fontId="0" fillId="0" borderId="11" xfId="0" applyBorder="1"/>
    <xf numFmtId="0" fontId="6" fillId="0" borderId="0" xfId="0" applyFont="1"/>
    <xf numFmtId="9" fontId="7" fillId="0" borderId="0" xfId="0" quotePrefix="1" applyNumberFormat="1" applyFont="1" applyAlignment="1">
      <alignment horizontal="center"/>
    </xf>
    <xf numFmtId="0" fontId="11" fillId="0" borderId="0" xfId="0" applyFont="1"/>
    <xf numFmtId="8" fontId="9" fillId="0" borderId="0" xfId="0" applyNumberFormat="1" applyFont="1"/>
    <xf numFmtId="7" fontId="9" fillId="0" borderId="0" xfId="0" applyNumberFormat="1" applyFont="1"/>
    <xf numFmtId="164" fontId="9" fillId="0" borderId="0" xfId="0" applyNumberFormat="1" applyFont="1"/>
    <xf numFmtId="0" fontId="12" fillId="0" borderId="0" xfId="0" applyFont="1"/>
    <xf numFmtId="9" fontId="7" fillId="0" borderId="5" xfId="0" quotePrefix="1" applyNumberFormat="1" applyFont="1" applyBorder="1" applyAlignment="1">
      <alignment horizontal="center"/>
    </xf>
    <xf numFmtId="10" fontId="7" fillId="0" borderId="5" xfId="1" quotePrefix="1" applyNumberFormat="1" applyFont="1" applyBorder="1" applyAlignment="1">
      <alignment horizontal="center"/>
    </xf>
    <xf numFmtId="10" fontId="7" fillId="0" borderId="5" xfId="0" quotePrefix="1" applyNumberFormat="1" applyFont="1" applyBorder="1" applyAlignment="1">
      <alignment horizontal="center"/>
    </xf>
    <xf numFmtId="10" fontId="7" fillId="0" borderId="0" xfId="0" quotePrefix="1" applyNumberFormat="1" applyFont="1" applyAlignment="1">
      <alignment horizontal="center"/>
    </xf>
    <xf numFmtId="4" fontId="10" fillId="0" borderId="16" xfId="0" applyNumberFormat="1" applyFont="1" applyBorder="1"/>
    <xf numFmtId="4" fontId="10" fillId="0" borderId="18" xfId="0" applyNumberFormat="1" applyFont="1" applyBorder="1"/>
    <xf numFmtId="4" fontId="10" fillId="0" borderId="15" xfId="0" applyNumberFormat="1" applyFont="1" applyBorder="1"/>
    <xf numFmtId="4" fontId="10" fillId="0" borderId="14" xfId="0" applyNumberFormat="1" applyFont="1" applyBorder="1"/>
    <xf numFmtId="0" fontId="14" fillId="0" borderId="20" xfId="0" applyFont="1" applyBorder="1"/>
    <xf numFmtId="0" fontId="10" fillId="0" borderId="20" xfId="0" applyFont="1" applyBorder="1"/>
    <xf numFmtId="0" fontId="10" fillId="0" borderId="21" xfId="0" applyFont="1" applyBorder="1"/>
    <xf numFmtId="165" fontId="10" fillId="0" borderId="16" xfId="0" applyNumberFormat="1" applyFont="1" applyBorder="1"/>
    <xf numFmtId="165" fontId="10" fillId="0" borderId="15" xfId="0" applyNumberFormat="1" applyFont="1" applyBorder="1"/>
    <xf numFmtId="4" fontId="10" fillId="0" borderId="22" xfId="0" applyNumberFormat="1" applyFont="1" applyBorder="1"/>
    <xf numFmtId="4" fontId="10" fillId="0" borderId="23" xfId="0" applyNumberFormat="1" applyFont="1" applyBorder="1"/>
    <xf numFmtId="4" fontId="10" fillId="2" borderId="17" xfId="0" applyNumberFormat="1" applyFont="1" applyFill="1" applyBorder="1"/>
    <xf numFmtId="4" fontId="10" fillId="2" borderId="19" xfId="0" applyNumberFormat="1" applyFont="1" applyFill="1" applyBorder="1"/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32"/>
  <sheetViews>
    <sheetView tabSelected="1" zoomScale="150" zoomScaleNormal="150" workbookViewId="0">
      <selection activeCell="A15" sqref="A15"/>
    </sheetView>
  </sheetViews>
  <sheetFormatPr baseColWidth="10" defaultColWidth="8.83203125" defaultRowHeight="13"/>
  <cols>
    <col min="1" max="1" width="33.5" customWidth="1"/>
    <col min="2" max="2" width="11.6640625" customWidth="1"/>
    <col min="3" max="3" width="7.83203125" customWidth="1"/>
    <col min="4" max="4" width="6.5" customWidth="1"/>
    <col min="5" max="5" width="8.1640625" customWidth="1"/>
    <col min="6" max="6" width="7" customWidth="1"/>
    <col min="7" max="7" width="6" customWidth="1"/>
    <col min="8" max="8" width="7.5" customWidth="1"/>
    <col min="9" max="9" width="8.5" bestFit="1" customWidth="1"/>
    <col min="10" max="10" width="7.83203125" customWidth="1"/>
    <col min="11" max="11" width="6.5" customWidth="1"/>
    <col min="12" max="12" width="6.33203125" customWidth="1"/>
    <col min="13" max="13" width="7" customWidth="1"/>
    <col min="14" max="14" width="6.83203125" customWidth="1"/>
    <col min="15" max="16" width="7.5" customWidth="1"/>
    <col min="17" max="17" width="6.5" customWidth="1"/>
    <col min="18" max="18" width="5.5" customWidth="1"/>
    <col min="19" max="19" width="6.83203125" customWidth="1"/>
    <col min="20" max="20" width="6.5" customWidth="1"/>
  </cols>
  <sheetData>
    <row r="1" spans="1:21" ht="25.5" customHeight="1" thickBot="1">
      <c r="A1" s="53" t="s">
        <v>29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1"/>
      <c r="P1" s="1"/>
      <c r="Q1" s="2"/>
      <c r="R1" s="2"/>
      <c r="S1" s="2"/>
      <c r="T1" s="3"/>
    </row>
    <row r="2" spans="1:21" ht="21.75" customHeight="1" thickBot="1">
      <c r="A2" s="17"/>
      <c r="B2" s="49" t="s">
        <v>0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23"/>
      <c r="P2" s="5"/>
      <c r="Q2" s="5"/>
      <c r="R2" s="5"/>
      <c r="S2" s="5"/>
      <c r="T2" s="5"/>
    </row>
    <row r="3" spans="1:21" ht="21.75" customHeight="1" thickBot="1">
      <c r="A3" s="4"/>
      <c r="B3" s="18" t="s">
        <v>1</v>
      </c>
      <c r="C3" s="6"/>
      <c r="D3" s="6"/>
      <c r="E3" s="6"/>
      <c r="F3" s="6"/>
      <c r="G3" s="6"/>
      <c r="H3" s="7"/>
      <c r="I3" s="6" t="s">
        <v>2</v>
      </c>
      <c r="J3" s="6"/>
      <c r="K3" s="6"/>
      <c r="L3" s="6"/>
      <c r="M3" s="6"/>
      <c r="N3" s="6"/>
      <c r="O3" s="24"/>
    </row>
    <row r="4" spans="1:21" ht="21.75" customHeight="1">
      <c r="A4" s="8" t="s">
        <v>3</v>
      </c>
      <c r="B4" s="19" t="s">
        <v>4</v>
      </c>
      <c r="C4" s="9" t="s">
        <v>5</v>
      </c>
      <c r="D4" s="9" t="s">
        <v>6</v>
      </c>
      <c r="E4" s="9" t="s">
        <v>7</v>
      </c>
      <c r="F4" s="9" t="s">
        <v>18</v>
      </c>
      <c r="G4" s="20" t="s">
        <v>19</v>
      </c>
      <c r="H4" s="21" t="s">
        <v>22</v>
      </c>
      <c r="I4" s="9" t="s">
        <v>8</v>
      </c>
      <c r="J4" s="9" t="s">
        <v>5</v>
      </c>
      <c r="K4" s="9" t="s">
        <v>6</v>
      </c>
      <c r="L4" s="9" t="s">
        <v>7</v>
      </c>
      <c r="M4" s="9" t="s">
        <v>18</v>
      </c>
      <c r="N4" s="20" t="s">
        <v>19</v>
      </c>
      <c r="O4" s="21" t="s">
        <v>22</v>
      </c>
      <c r="P4" s="10"/>
      <c r="Q4" s="10"/>
      <c r="R4" s="10"/>
      <c r="S4" s="10"/>
      <c r="T4" s="10"/>
    </row>
    <row r="5" spans="1:21" ht="21.75" customHeight="1">
      <c r="A5" s="8" t="s">
        <v>9</v>
      </c>
      <c r="B5" s="19" t="s">
        <v>10</v>
      </c>
      <c r="C5" s="9" t="s">
        <v>11</v>
      </c>
      <c r="D5" s="9" t="s">
        <v>12</v>
      </c>
      <c r="E5" s="9" t="s">
        <v>12</v>
      </c>
      <c r="F5" s="9" t="s">
        <v>12</v>
      </c>
      <c r="G5" s="20" t="s">
        <v>20</v>
      </c>
      <c r="H5" s="22" t="s">
        <v>23</v>
      </c>
      <c r="I5" s="9" t="s">
        <v>10</v>
      </c>
      <c r="J5" s="9" t="s">
        <v>11</v>
      </c>
      <c r="K5" s="9" t="s">
        <v>12</v>
      </c>
      <c r="L5" s="9" t="s">
        <v>12</v>
      </c>
      <c r="M5" s="9" t="s">
        <v>12</v>
      </c>
      <c r="N5" s="20" t="s">
        <v>20</v>
      </c>
      <c r="O5" s="22" t="s">
        <v>23</v>
      </c>
      <c r="P5" s="10"/>
      <c r="Q5" s="10"/>
      <c r="R5" s="10"/>
      <c r="S5" s="10"/>
      <c r="T5" s="10"/>
    </row>
    <row r="6" spans="1:21" ht="21.75" customHeight="1">
      <c r="A6" s="8" t="s">
        <v>13</v>
      </c>
      <c r="B6" s="19" t="s">
        <v>14</v>
      </c>
      <c r="C6" s="9" t="s">
        <v>15</v>
      </c>
      <c r="D6" s="32">
        <v>0.22</v>
      </c>
      <c r="E6" s="33">
        <v>5.2499999999999998E-2</v>
      </c>
      <c r="F6" s="34">
        <v>1.4500000000000001E-2</v>
      </c>
      <c r="G6" s="35" t="s">
        <v>21</v>
      </c>
      <c r="H6" s="22" t="s">
        <v>24</v>
      </c>
      <c r="I6" s="9" t="s">
        <v>14</v>
      </c>
      <c r="J6" s="9" t="s">
        <v>16</v>
      </c>
      <c r="K6" s="32">
        <v>0.22</v>
      </c>
      <c r="L6" s="33">
        <v>5.2499999999999998E-2</v>
      </c>
      <c r="M6" s="34">
        <v>1.4500000000000001E-2</v>
      </c>
      <c r="N6" s="35" t="s">
        <v>21</v>
      </c>
      <c r="O6" s="22" t="s">
        <v>24</v>
      </c>
      <c r="P6" s="10"/>
      <c r="Q6" s="11"/>
      <c r="R6" s="11"/>
      <c r="S6" s="10"/>
      <c r="T6" s="10"/>
    </row>
    <row r="7" spans="1:21" ht="21.75" customHeight="1">
      <c r="A7" s="40" t="s">
        <v>25</v>
      </c>
      <c r="B7" s="47">
        <v>1255.6199999999999</v>
      </c>
      <c r="C7" s="36">
        <f t="shared" ref="C7:C13" si="0">ROUND((B7*0.25),2)</f>
        <v>313.91000000000003</v>
      </c>
      <c r="D7" s="43">
        <f t="shared" ref="D7:D14" si="1">ROUND((C7*0.22),2)</f>
        <v>69.06</v>
      </c>
      <c r="E7" s="36">
        <f t="shared" ref="E7:E13" si="2">ROUND((C7*0.0525),2)</f>
        <v>16.48</v>
      </c>
      <c r="F7" s="36">
        <f t="shared" ref="F7:F13" si="3">ROUND((C7*0.0145),2)</f>
        <v>4.55</v>
      </c>
      <c r="G7" s="36">
        <f t="shared" ref="G7:G13" si="4">D7+E7+F7</f>
        <v>90.09</v>
      </c>
      <c r="H7" s="45">
        <f t="shared" ref="H7:H13" si="5">C7-G7</f>
        <v>223.82000000000002</v>
      </c>
      <c r="I7" s="47">
        <v>2800.86</v>
      </c>
      <c r="J7" s="36">
        <f t="shared" ref="J7:J13" si="6">ROUND((I7*0.25),2)</f>
        <v>700.22</v>
      </c>
      <c r="K7" s="43">
        <f t="shared" ref="K7:K14" si="7">ROUND((J7*0.22),2)</f>
        <v>154.05000000000001</v>
      </c>
      <c r="L7" s="36">
        <f t="shared" ref="L7:L13" si="8">ROUND((J7*0.0525),2)</f>
        <v>36.76</v>
      </c>
      <c r="M7" s="36">
        <f t="shared" ref="M7:M13" si="9">ROUND((J7*0.0145),2)</f>
        <v>10.15</v>
      </c>
      <c r="N7" s="36">
        <f t="shared" ref="N7:N13" si="10">K7+L7+M7</f>
        <v>200.96</v>
      </c>
      <c r="O7" s="37">
        <f t="shared" ref="O7:O13" si="11">J7-N7</f>
        <v>499.26</v>
      </c>
      <c r="P7" s="10"/>
      <c r="Q7" s="11"/>
      <c r="R7" s="11"/>
      <c r="S7" s="10"/>
      <c r="T7" s="10"/>
    </row>
    <row r="8" spans="1:21" ht="21.75" customHeight="1">
      <c r="A8" s="41" t="s">
        <v>30</v>
      </c>
      <c r="B8" s="47">
        <v>1496.86</v>
      </c>
      <c r="C8" s="36">
        <f t="shared" si="0"/>
        <v>374.22</v>
      </c>
      <c r="D8" s="43">
        <f t="shared" si="1"/>
        <v>82.33</v>
      </c>
      <c r="E8" s="36">
        <f t="shared" si="2"/>
        <v>19.649999999999999</v>
      </c>
      <c r="F8" s="36">
        <f t="shared" si="3"/>
        <v>5.43</v>
      </c>
      <c r="G8" s="36">
        <f t="shared" si="4"/>
        <v>107.41</v>
      </c>
      <c r="H8" s="45">
        <f t="shared" si="5"/>
        <v>266.81000000000006</v>
      </c>
      <c r="I8" s="47">
        <v>3321.75</v>
      </c>
      <c r="J8" s="36">
        <f t="shared" si="6"/>
        <v>830.44</v>
      </c>
      <c r="K8" s="43">
        <f t="shared" si="7"/>
        <v>182.7</v>
      </c>
      <c r="L8" s="36">
        <f t="shared" si="8"/>
        <v>43.6</v>
      </c>
      <c r="M8" s="36">
        <f t="shared" si="9"/>
        <v>12.04</v>
      </c>
      <c r="N8" s="36">
        <f t="shared" si="10"/>
        <v>238.33999999999997</v>
      </c>
      <c r="O8" s="37">
        <f t="shared" si="11"/>
        <v>592.10000000000014</v>
      </c>
      <c r="P8" s="10"/>
      <c r="Q8" s="11"/>
      <c r="R8" s="11"/>
      <c r="S8" s="10"/>
      <c r="T8" s="10"/>
    </row>
    <row r="9" spans="1:21" ht="21.75" customHeight="1">
      <c r="A9" s="41" t="s">
        <v>31</v>
      </c>
      <c r="B9" s="47">
        <v>955.75</v>
      </c>
      <c r="C9" s="36">
        <f t="shared" si="0"/>
        <v>238.94</v>
      </c>
      <c r="D9" s="43">
        <f t="shared" si="1"/>
        <v>52.57</v>
      </c>
      <c r="E9" s="36">
        <f t="shared" si="2"/>
        <v>12.54</v>
      </c>
      <c r="F9" s="36">
        <f t="shared" si="3"/>
        <v>3.46</v>
      </c>
      <c r="G9" s="36">
        <f t="shared" si="4"/>
        <v>68.569999999999993</v>
      </c>
      <c r="H9" s="45">
        <f t="shared" si="5"/>
        <v>170.37</v>
      </c>
      <c r="I9" s="47">
        <v>2277.2199999999998</v>
      </c>
      <c r="J9" s="36">
        <f t="shared" si="6"/>
        <v>569.30999999999995</v>
      </c>
      <c r="K9" s="43">
        <f t="shared" si="7"/>
        <v>125.25</v>
      </c>
      <c r="L9" s="36">
        <f t="shared" si="8"/>
        <v>29.89</v>
      </c>
      <c r="M9" s="36">
        <f t="shared" si="9"/>
        <v>8.25</v>
      </c>
      <c r="N9" s="36">
        <f t="shared" si="10"/>
        <v>163.38999999999999</v>
      </c>
      <c r="O9" s="37">
        <f t="shared" si="11"/>
        <v>405.91999999999996</v>
      </c>
      <c r="P9" s="10"/>
      <c r="Q9" s="11"/>
      <c r="R9" s="11"/>
      <c r="S9" s="10"/>
      <c r="T9" s="10"/>
    </row>
    <row r="10" spans="1:21" ht="21.75" customHeight="1">
      <c r="A10" s="41" t="s">
        <v>26</v>
      </c>
      <c r="B10" s="47">
        <v>1064.68</v>
      </c>
      <c r="C10" s="36">
        <f t="shared" si="0"/>
        <v>266.17</v>
      </c>
      <c r="D10" s="43">
        <f t="shared" si="1"/>
        <v>58.56</v>
      </c>
      <c r="E10" s="36">
        <f t="shared" si="2"/>
        <v>13.97</v>
      </c>
      <c r="F10" s="36">
        <f t="shared" si="3"/>
        <v>3.86</v>
      </c>
      <c r="G10" s="36">
        <f t="shared" si="4"/>
        <v>76.39</v>
      </c>
      <c r="H10" s="45">
        <f t="shared" si="5"/>
        <v>189.78000000000003</v>
      </c>
      <c r="I10" s="47">
        <v>2637.99</v>
      </c>
      <c r="J10" s="36">
        <f t="shared" si="6"/>
        <v>659.5</v>
      </c>
      <c r="K10" s="43">
        <f t="shared" si="7"/>
        <v>145.09</v>
      </c>
      <c r="L10" s="36">
        <f t="shared" si="8"/>
        <v>34.619999999999997</v>
      </c>
      <c r="M10" s="36">
        <f t="shared" si="9"/>
        <v>9.56</v>
      </c>
      <c r="N10" s="36">
        <f t="shared" si="10"/>
        <v>189.27</v>
      </c>
      <c r="O10" s="37">
        <f t="shared" si="11"/>
        <v>470.23</v>
      </c>
      <c r="P10" s="10"/>
      <c r="Q10" s="11"/>
      <c r="R10" s="11"/>
      <c r="S10" s="10"/>
      <c r="T10" s="10"/>
    </row>
    <row r="11" spans="1:21" ht="21.75" customHeight="1">
      <c r="A11" s="41" t="s">
        <v>27</v>
      </c>
      <c r="B11" s="47">
        <v>974.74</v>
      </c>
      <c r="C11" s="36">
        <f t="shared" si="0"/>
        <v>243.69</v>
      </c>
      <c r="D11" s="43">
        <f t="shared" si="1"/>
        <v>53.61</v>
      </c>
      <c r="E11" s="36">
        <f t="shared" si="2"/>
        <v>12.79</v>
      </c>
      <c r="F11" s="36">
        <f t="shared" si="3"/>
        <v>3.53</v>
      </c>
      <c r="G11" s="36">
        <f t="shared" si="4"/>
        <v>69.930000000000007</v>
      </c>
      <c r="H11" s="45">
        <f t="shared" si="5"/>
        <v>173.76</v>
      </c>
      <c r="I11" s="47">
        <v>2577.69</v>
      </c>
      <c r="J11" s="36">
        <f t="shared" si="6"/>
        <v>644.41999999999996</v>
      </c>
      <c r="K11" s="43">
        <f t="shared" si="7"/>
        <v>141.77000000000001</v>
      </c>
      <c r="L11" s="36">
        <f t="shared" si="8"/>
        <v>33.83</v>
      </c>
      <c r="M11" s="36">
        <f t="shared" si="9"/>
        <v>9.34</v>
      </c>
      <c r="N11" s="36">
        <f t="shared" si="10"/>
        <v>184.94000000000003</v>
      </c>
      <c r="O11" s="37">
        <f t="shared" si="11"/>
        <v>459.4799999999999</v>
      </c>
      <c r="P11" s="10"/>
      <c r="Q11" s="11"/>
      <c r="R11" s="11"/>
      <c r="S11" s="10"/>
      <c r="T11" s="10"/>
    </row>
    <row r="12" spans="1:21" ht="21.75" customHeight="1">
      <c r="A12" s="40" t="s">
        <v>28</v>
      </c>
      <c r="B12" s="47">
        <v>785.68</v>
      </c>
      <c r="C12" s="36">
        <f t="shared" si="0"/>
        <v>196.42</v>
      </c>
      <c r="D12" s="43">
        <f t="shared" si="1"/>
        <v>43.21</v>
      </c>
      <c r="E12" s="36">
        <f t="shared" si="2"/>
        <v>10.31</v>
      </c>
      <c r="F12" s="36">
        <f t="shared" si="3"/>
        <v>2.85</v>
      </c>
      <c r="G12" s="36">
        <f t="shared" si="4"/>
        <v>56.370000000000005</v>
      </c>
      <c r="H12" s="45">
        <f t="shared" si="5"/>
        <v>140.04999999999998</v>
      </c>
      <c r="I12" s="47">
        <v>1999.81</v>
      </c>
      <c r="J12" s="36">
        <f t="shared" si="6"/>
        <v>499.95</v>
      </c>
      <c r="K12" s="43">
        <f t="shared" si="7"/>
        <v>109.99</v>
      </c>
      <c r="L12" s="36">
        <f t="shared" si="8"/>
        <v>26.25</v>
      </c>
      <c r="M12" s="36">
        <f t="shared" si="9"/>
        <v>7.25</v>
      </c>
      <c r="N12" s="36">
        <f t="shared" si="10"/>
        <v>143.49</v>
      </c>
      <c r="O12" s="37">
        <f t="shared" si="11"/>
        <v>356.46</v>
      </c>
      <c r="P12" s="10"/>
      <c r="Q12" s="11"/>
      <c r="R12" s="11"/>
      <c r="S12" s="10"/>
      <c r="T12" s="10"/>
    </row>
    <row r="13" spans="1:21" ht="21.75" customHeight="1">
      <c r="A13" s="41" t="s">
        <v>32</v>
      </c>
      <c r="B13" s="47">
        <v>742.74</v>
      </c>
      <c r="C13" s="36">
        <f t="shared" si="0"/>
        <v>185.69</v>
      </c>
      <c r="D13" s="43">
        <f t="shared" si="1"/>
        <v>40.85</v>
      </c>
      <c r="E13" s="36">
        <f t="shared" si="2"/>
        <v>9.75</v>
      </c>
      <c r="F13" s="36">
        <f t="shared" si="3"/>
        <v>2.69</v>
      </c>
      <c r="G13" s="36">
        <f t="shared" si="4"/>
        <v>53.29</v>
      </c>
      <c r="H13" s="45">
        <f t="shared" si="5"/>
        <v>132.4</v>
      </c>
      <c r="I13" s="47">
        <v>1843.56</v>
      </c>
      <c r="J13" s="36">
        <f t="shared" si="6"/>
        <v>460.89</v>
      </c>
      <c r="K13" s="43">
        <f t="shared" si="7"/>
        <v>101.4</v>
      </c>
      <c r="L13" s="36">
        <f t="shared" si="8"/>
        <v>24.2</v>
      </c>
      <c r="M13" s="36">
        <f t="shared" si="9"/>
        <v>6.68</v>
      </c>
      <c r="N13" s="36">
        <f t="shared" si="10"/>
        <v>132.28</v>
      </c>
      <c r="O13" s="37">
        <f t="shared" si="11"/>
        <v>328.61</v>
      </c>
      <c r="P13" s="10"/>
      <c r="Q13" s="11"/>
      <c r="R13" s="11"/>
      <c r="S13" s="10"/>
      <c r="T13" s="10"/>
    </row>
    <row r="14" spans="1:21" ht="25" customHeight="1" thickBot="1">
      <c r="A14" s="42" t="s">
        <v>17</v>
      </c>
      <c r="B14" s="48">
        <v>775.92</v>
      </c>
      <c r="C14" s="38">
        <f t="shared" ref="C14" si="12">ROUND((B14*0.25),2)</f>
        <v>193.98</v>
      </c>
      <c r="D14" s="44">
        <f t="shared" si="1"/>
        <v>42.68</v>
      </c>
      <c r="E14" s="38">
        <f t="shared" ref="E14" si="13">ROUND((C14*0.0525),2)</f>
        <v>10.18</v>
      </c>
      <c r="F14" s="38">
        <f t="shared" ref="F14" si="14">ROUND((C14*0.0145),2)</f>
        <v>2.81</v>
      </c>
      <c r="G14" s="38">
        <f t="shared" ref="G14" si="15">D14+E14+F14</f>
        <v>55.67</v>
      </c>
      <c r="H14" s="46">
        <f t="shared" ref="H14" si="16">C14-G14</f>
        <v>138.31</v>
      </c>
      <c r="I14" s="48">
        <v>1861.38</v>
      </c>
      <c r="J14" s="38">
        <f t="shared" ref="J14" si="17">ROUND((I14*0.25),2)</f>
        <v>465.35</v>
      </c>
      <c r="K14" s="44">
        <f t="shared" si="7"/>
        <v>102.38</v>
      </c>
      <c r="L14" s="38">
        <f t="shared" ref="L14" si="18">ROUND((J14*0.0525),2)</f>
        <v>24.43</v>
      </c>
      <c r="M14" s="38">
        <f t="shared" ref="M14" si="19">ROUND((J14*0.0145),2)</f>
        <v>6.75</v>
      </c>
      <c r="N14" s="38">
        <f t="shared" ref="N14" si="20">K14+L14+M14</f>
        <v>133.56</v>
      </c>
      <c r="O14" s="39">
        <f t="shared" ref="O14" si="21">J14-N14</f>
        <v>331.79</v>
      </c>
      <c r="P14" s="12"/>
      <c r="Q14" s="12"/>
      <c r="R14" s="12"/>
      <c r="S14" s="12"/>
      <c r="T14" s="12"/>
    </row>
    <row r="15" spans="1:21" ht="25" customHeight="1">
      <c r="P15" s="14"/>
      <c r="Q15" s="14"/>
      <c r="R15" s="14"/>
      <c r="S15" s="14"/>
      <c r="T15" s="14"/>
      <c r="U15" s="13"/>
    </row>
    <row r="16" spans="1:21" ht="11.25" customHeight="1">
      <c r="A16" s="16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4"/>
      <c r="P16" s="14"/>
      <c r="Q16" s="14"/>
      <c r="R16" s="14"/>
      <c r="S16" s="14"/>
      <c r="T16" s="14"/>
      <c r="U16" s="13"/>
    </row>
    <row r="17" spans="1:21" ht="20.25" customHeight="1">
      <c r="A17" s="51"/>
      <c r="B17" s="51"/>
      <c r="C17" s="51"/>
      <c r="D17" s="51"/>
      <c r="E17" s="51"/>
      <c r="F17" s="51"/>
      <c r="G17" s="51"/>
      <c r="H17" s="51"/>
      <c r="I17" s="51"/>
      <c r="J17" s="51"/>
      <c r="K17" s="15"/>
      <c r="L17" s="15"/>
      <c r="M17" s="15"/>
      <c r="N17" s="15"/>
      <c r="O17" s="14"/>
      <c r="P17" s="14"/>
      <c r="Q17" s="14"/>
      <c r="R17" s="14"/>
      <c r="S17" s="14"/>
      <c r="T17" s="14"/>
      <c r="U17" s="13"/>
    </row>
    <row r="18" spans="1:21" ht="20.25" customHeight="1">
      <c r="A18" s="25"/>
      <c r="B18" s="15"/>
      <c r="C18" s="15"/>
      <c r="D18" s="20"/>
      <c r="E18" s="20"/>
      <c r="F18" s="20"/>
      <c r="G18" s="20"/>
      <c r="H18" s="20"/>
      <c r="I18" s="20"/>
      <c r="J18" s="20"/>
      <c r="K18" s="15"/>
      <c r="L18" s="15"/>
      <c r="M18" s="15"/>
      <c r="N18" s="15"/>
      <c r="O18" s="14"/>
      <c r="P18" s="14"/>
      <c r="Q18" s="14"/>
      <c r="R18" s="14"/>
      <c r="S18" s="14"/>
      <c r="T18" s="14"/>
      <c r="U18" s="13"/>
    </row>
    <row r="19" spans="1:21" ht="20.25" customHeight="1">
      <c r="A19" s="52"/>
      <c r="B19" s="52"/>
      <c r="C19" s="52"/>
      <c r="D19" s="20"/>
      <c r="E19" s="20"/>
      <c r="F19" s="20"/>
      <c r="G19" s="20"/>
      <c r="H19" s="20"/>
      <c r="I19" s="20"/>
      <c r="J19" s="20"/>
      <c r="K19" s="15"/>
      <c r="L19" s="55"/>
      <c r="M19" s="15"/>
      <c r="N19" s="15"/>
      <c r="O19" s="14"/>
      <c r="P19" s="14"/>
      <c r="Q19" s="14"/>
      <c r="R19" s="14"/>
      <c r="S19" s="14"/>
      <c r="T19" s="14"/>
      <c r="U19" s="13"/>
    </row>
    <row r="20" spans="1:21" ht="20.25" customHeight="1">
      <c r="D20" s="20"/>
      <c r="E20" s="20"/>
      <c r="F20" s="26"/>
      <c r="G20" s="26"/>
      <c r="H20" s="26"/>
      <c r="I20" s="20"/>
      <c r="J20" s="20"/>
      <c r="L20" s="55"/>
    </row>
    <row r="21" spans="1:21" ht="20.5" customHeight="1">
      <c r="A21" s="27"/>
      <c r="D21" s="28"/>
      <c r="E21" s="28"/>
      <c r="F21" s="28"/>
      <c r="G21" s="28"/>
      <c r="H21" s="28"/>
      <c r="I21" s="28"/>
      <c r="J21" s="29"/>
      <c r="L21" s="55"/>
    </row>
    <row r="22" spans="1:21" ht="20.5" customHeight="1">
      <c r="D22" s="30"/>
      <c r="E22" s="30"/>
      <c r="F22" s="30"/>
      <c r="G22" s="30"/>
      <c r="H22" s="30"/>
      <c r="I22" s="30"/>
      <c r="J22" s="30"/>
      <c r="L22" s="55"/>
    </row>
    <row r="23" spans="1:21" ht="20.5" customHeight="1">
      <c r="D23" s="30"/>
      <c r="E23" s="30"/>
      <c r="F23" s="30"/>
      <c r="G23" s="30"/>
      <c r="H23" s="30"/>
      <c r="I23" s="30"/>
      <c r="J23" s="30"/>
      <c r="L23" s="55"/>
    </row>
    <row r="24" spans="1:21" ht="20.5" customHeight="1">
      <c r="D24" s="30"/>
      <c r="E24" s="30"/>
      <c r="F24" s="30"/>
      <c r="G24" s="30"/>
      <c r="H24" s="30"/>
      <c r="I24" s="30"/>
      <c r="J24" s="30"/>
      <c r="L24" s="55"/>
    </row>
    <row r="25" spans="1:21" ht="20.5" customHeight="1">
      <c r="D25" s="30"/>
      <c r="E25" s="30"/>
      <c r="F25" s="30"/>
      <c r="G25" s="30"/>
      <c r="H25" s="30"/>
      <c r="I25" s="30"/>
      <c r="J25" s="30"/>
      <c r="L25" s="55"/>
    </row>
    <row r="26" spans="1:21" ht="20.5" customHeight="1">
      <c r="D26" s="30"/>
      <c r="E26" s="30"/>
      <c r="F26" s="30"/>
      <c r="G26" s="30"/>
      <c r="H26" s="30"/>
      <c r="I26" s="30"/>
      <c r="J26" s="30"/>
      <c r="L26" s="55"/>
    </row>
    <row r="27" spans="1:21" ht="20.5" customHeight="1">
      <c r="A27" s="31"/>
      <c r="L27" s="55"/>
    </row>
    <row r="28" spans="1:21" ht="30" customHeight="1"/>
    <row r="29" spans="1:21" ht="30" customHeight="1"/>
    <row r="30" spans="1:21" ht="30" customHeight="1"/>
    <row r="31" spans="1:21" ht="30" customHeight="1"/>
    <row r="32" spans="1:21" ht="30" customHeight="1"/>
  </sheetData>
  <mergeCells count="5">
    <mergeCell ref="B2:N2"/>
    <mergeCell ref="A17:J17"/>
    <mergeCell ref="A19:C19"/>
    <mergeCell ref="A1:N1"/>
    <mergeCell ref="L19:L27"/>
  </mergeCells>
  <phoneticPr fontId="0" type="noConversion"/>
  <pageMargins left="0.25" right="0.25" top="0.5" bottom="0.5" header="0.5" footer="0.5"/>
  <pageSetup scale="9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08218398-255d-4417-a386-ad589d921abe" xsi:nil="true"/>
    <lcf76f155ced4ddcb4097134ff3c332f xmlns="08218398-255d-4417-a386-ad589d921abe">
      <Terms xmlns="http://schemas.microsoft.com/office/infopath/2007/PartnerControls"/>
    </lcf76f155ced4ddcb4097134ff3c332f>
    <TaxCatchAll xmlns="3f83906a-44c9-40a5-b57b-580814ca79c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33A68BDE80F94084F00EA5690B8FBE" ma:contentTypeVersion="16" ma:contentTypeDescription="Create a new document." ma:contentTypeScope="" ma:versionID="0d86fadbe7c7011d3b69682bbb456cc5">
  <xsd:schema xmlns:xsd="http://www.w3.org/2001/XMLSchema" xmlns:xs="http://www.w3.org/2001/XMLSchema" xmlns:p="http://schemas.microsoft.com/office/2006/metadata/properties" xmlns:ns2="08218398-255d-4417-a386-ad589d921abe" xmlns:ns3="3f83906a-44c9-40a5-b57b-580814ca79c1" targetNamespace="http://schemas.microsoft.com/office/2006/metadata/properties" ma:root="true" ma:fieldsID="2bdd5016b8e48e7dd764bca7ec883dd0" ns2:_="" ns3:_="">
    <xsd:import namespace="08218398-255d-4417-a386-ad589d921abe"/>
    <xsd:import namespace="3f83906a-44c9-40a5-b57b-580814ca79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218398-255d-4417-a386-ad589d921a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83906a-44c9-40a5-b57b-580814ca79c1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0995a80-313d-48f1-a580-ec387798ddd5}" ma:internalName="TaxCatchAll" ma:showField="CatchAllData" ma:web="3f83906a-44c9-40a5-b57b-580814ca79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0269411-41E5-4E14-A40D-DB6648AD7FD6}">
  <ds:schemaRefs>
    <ds:schemaRef ds:uri="http://schemas.microsoft.com/office/2006/metadata/properties"/>
    <ds:schemaRef ds:uri="http://schemas.microsoft.com/office/infopath/2007/PartnerControls"/>
    <ds:schemaRef ds:uri="08218398-255d-4417-a386-ad589d921abe"/>
    <ds:schemaRef ds:uri="3f83906a-44c9-40a5-b57b-580814ca79c1"/>
  </ds:schemaRefs>
</ds:datastoreItem>
</file>

<file path=customXml/itemProps2.xml><?xml version="1.0" encoding="utf-8"?>
<ds:datastoreItem xmlns:ds="http://schemas.openxmlformats.org/officeDocument/2006/customXml" ds:itemID="{BEE14D66-BFF9-4441-BA65-0FC1BF4B94D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843B79C-CD75-4076-8A97-FCCE08DF5F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218398-255d-4417-a386-ad589d921abe"/>
    <ds:schemaRef ds:uri="3f83906a-44c9-40a5-b57b-580814ca79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FY25</vt:lpstr>
      <vt:lpstr>'FY25'!Print_Area</vt:lpstr>
    </vt:vector>
  </TitlesOfParts>
  <Company>Group Insurance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Winnie Yee</dc:creator>
  <cp:lastModifiedBy>Monteiro, Leslie (GIC)</cp:lastModifiedBy>
  <cp:lastPrinted>2022-03-11T20:45:11Z</cp:lastPrinted>
  <dcterms:created xsi:type="dcterms:W3CDTF">2005-02-25T22:01:24Z</dcterms:created>
  <dcterms:modified xsi:type="dcterms:W3CDTF">2024-04-08T17:11:37Z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0x010100E533A68BDE80F94084F00EA5690B8FBE</vt:lpwstr>
  </property>
  <property fmtid="{D5CDD505-2E9C-101B-9397-08002B2CF9AE}" pid="3" name="Order">
    <vt:r8>2485600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TemplateUrl">
    <vt:lpwstr/>
  </property>
  <property fmtid="{D5CDD505-2E9C-101B-9397-08002B2CF9AE}" pid="9" name="ComplianceAssetId">
    <vt:lpwstr/>
  </property>
  <property fmtid="{D5CDD505-2E9C-101B-9397-08002B2CF9AE}" pid="10" name="MediaServiceImageTags">
    <vt:lpwstr/>
  </property>
</Properties>
</file>