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jdiaz\Downloads\"/>
    </mc:Choice>
  </mc:AlternateContent>
  <xr:revisionPtr revIDLastSave="0" documentId="8_{84239056-D0D5-4BB0-8472-F447FD21E578}"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Annual_Plan_Year">Sheet1!#REF!</definedName>
    <definedName name="FYE">#REF!</definedName>
    <definedName name="FYE_Re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5" i="1"/>
  <c r="C13" i="1"/>
  <c r="C14" i="1" s="1"/>
  <c r="C12" i="1"/>
  <c r="C11" i="1"/>
  <c r="C10" i="1"/>
  <c r="C9" i="1"/>
  <c r="C5" i="1"/>
  <c r="C3" i="1"/>
  <c r="C4" i="1" s="1"/>
  <c r="D6" i="1"/>
  <c r="C17" i="1" l="1"/>
  <c r="C16" i="1"/>
</calcChain>
</file>

<file path=xl/sharedStrings.xml><?xml version="1.0" encoding="utf-8"?>
<sst xmlns="http://schemas.openxmlformats.org/spreadsheetml/2006/main" count="21" uniqueCount="21">
  <si>
    <t>Annual Plan Date Calculator and Event Record for AP Preparation by LHAs</t>
  </si>
  <si>
    <t>LHA Fiscal Year End:</t>
  </si>
  <si>
    <t>&lt;--Enter the LHA's next FYE</t>
  </si>
  <si>
    <t>AP Year FY Start</t>
  </si>
  <si>
    <t>AP Year FY End</t>
  </si>
  <si>
    <t>Recommended Hearing Month:</t>
  </si>
  <si>
    <t>Public Hearing Date:</t>
  </si>
  <si>
    <t>Description</t>
  </si>
  <si>
    <t>Recommended Date</t>
  </si>
  <si>
    <t>Actual Dates</t>
  </si>
  <si>
    <t>Take AP training session</t>
  </si>
  <si>
    <t>Complete CIP Preparation</t>
  </si>
  <si>
    <t>Gather information for AP</t>
  </si>
  <si>
    <t xml:space="preserve">Complete AP Draft
 </t>
  </si>
  <si>
    <t>Post draft AP and hearing notice (46 days before hearing date).  See note below.</t>
  </si>
  <si>
    <t>Review draft AP with LTOs</t>
  </si>
  <si>
    <t>Hold public hearing</t>
  </si>
  <si>
    <t>Revise CIP for new projects or other changes if needed.</t>
  </si>
  <si>
    <t>Revise AP and Obtain Board approval</t>
  </si>
  <si>
    <t>Submit to EOHLC (Date Due)</t>
  </si>
  <si>
    <t xml:space="preserve">EOHLC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</si>
</sst>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d"/>
    <numFmt numFmtId="165" formatCode="[$-409]mmmm\ d\,\ yyyy;@"/>
  </numFmts>
  <fonts count="5" x14ac:knownFonts="1">
    <font>
      <sz val="11"/>
      <color theme="1"/>
      <name val="Calibri"/>
      <family val="2"/>
      <scheme val="minor"/>
    </font>
    <font>
      <b/>
      <sz val="12"/>
      <color rgb="FF000000"/>
      <name val="Cambria"/>
      <family val="1"/>
    </font>
    <font>
      <sz val="12"/>
      <color rgb="FF000000"/>
      <name val="Cambria"/>
      <family val="1"/>
    </font>
    <font>
      <b/>
      <sz val="12"/>
      <color rgb="FFFF0000"/>
      <name val="Cambria"/>
      <family val="1"/>
    </font>
    <font>
      <b/>
      <sz val="12"/>
      <color theme="1"/>
      <name val="Cambria"/>
      <family val="1"/>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double">
        <color indexed="64"/>
      </right>
      <top/>
      <bottom/>
      <diagonal/>
    </border>
    <border>
      <left/>
      <right style="double">
        <color indexed="64"/>
      </right>
      <top/>
      <bottom style="double">
        <color indexed="64"/>
      </bottom>
      <diagonal/>
    </border>
    <border>
      <left style="medium">
        <color indexed="64"/>
      </left>
      <right/>
      <top/>
      <bottom style="medium">
        <color indexed="64"/>
      </bottom>
      <diagonal/>
    </border>
    <border>
      <left/>
      <right style="double">
        <color indexed="64"/>
      </right>
      <top style="double">
        <color indexed="64"/>
      </top>
      <bottom style="double">
        <color indexed="64"/>
      </bottom>
      <diagonal/>
    </border>
    <border>
      <left/>
      <right/>
      <top/>
      <bottom style="double">
        <color indexed="64"/>
      </bottom>
      <diagonal/>
    </border>
  </borders>
  <cellStyleXfs count="1">
    <xf numFmtId="0" fontId="0" fillId="0" borderId="0"/>
  </cellStyleXfs>
  <cellXfs count="27">
    <xf numFmtId="0" fontId="0" fillId="0" borderId="0" xfId="0"/>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1" xfId="0" applyFont="1" applyBorder="1" applyAlignment="1">
      <alignment horizontal="center" vertical="center" wrapText="1"/>
    </xf>
    <xf numFmtId="164" fontId="2" fillId="0" borderId="1" xfId="0" applyNumberFormat="1" applyFont="1" applyBorder="1" applyAlignment="1" applyProtection="1">
      <alignment horizontal="center" vertical="center" wrapText="1"/>
      <protection locked="0"/>
    </xf>
    <xf numFmtId="0" fontId="1" fillId="0" borderId="2" xfId="0" applyFont="1" applyBorder="1" applyAlignment="1">
      <alignment vertical="center" wrapText="1"/>
    </xf>
    <xf numFmtId="16" fontId="3" fillId="0" borderId="0" xfId="0" applyNumberFormat="1" applyFont="1" applyAlignment="1">
      <alignment horizontal="center" vertical="center" wrapText="1"/>
    </xf>
    <xf numFmtId="165" fontId="1" fillId="0" borderId="4" xfId="0" applyNumberFormat="1" applyFont="1" applyBorder="1" applyAlignment="1" applyProtection="1">
      <alignment horizontal="center" vertical="center" wrapText="1"/>
      <protection locked="0"/>
    </xf>
    <xf numFmtId="0" fontId="2" fillId="0" borderId="0" xfId="0" applyFont="1" applyAlignment="1">
      <alignment vertical="center" wrapText="1"/>
    </xf>
    <xf numFmtId="16" fontId="3" fillId="0" borderId="0" xfId="0" applyNumberFormat="1" applyFont="1" applyAlignment="1">
      <alignment horizontal="left" vertical="center" wrapText="1"/>
    </xf>
    <xf numFmtId="164" fontId="2" fillId="0" borderId="5" xfId="0" applyNumberFormat="1" applyFont="1" applyBorder="1" applyAlignment="1">
      <alignment horizontal="left" vertical="center" wrapText="1"/>
    </xf>
    <xf numFmtId="165" fontId="2" fillId="0" borderId="3" xfId="0" applyNumberFormat="1" applyFont="1" applyBorder="1" applyAlignment="1" applyProtection="1">
      <alignment horizontal="center" vertical="center" wrapText="1"/>
      <protection locked="0"/>
    </xf>
    <xf numFmtId="165" fontId="1" fillId="0" borderId="3" xfId="0" applyNumberFormat="1" applyFont="1" applyBorder="1" applyAlignment="1" applyProtection="1">
      <alignment horizontal="center" vertical="center" wrapText="1"/>
      <protection locked="0"/>
    </xf>
    <xf numFmtId="164" fontId="2" fillId="0" borderId="1"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4" fontId="2" fillId="0" borderId="0" xfId="0" applyNumberFormat="1" applyFont="1" applyAlignment="1">
      <alignment horizontal="left" vertical="center" wrapText="1"/>
    </xf>
    <xf numFmtId="0" fontId="0" fillId="0" borderId="6" xfId="0" applyBorder="1"/>
    <xf numFmtId="0" fontId="1" fillId="0" borderId="8" xfId="0" applyFont="1" applyBorder="1" applyAlignment="1">
      <alignment vertical="center" wrapText="1"/>
    </xf>
    <xf numFmtId="165" fontId="1" fillId="0" borderId="4"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1" fillId="0" borderId="4" xfId="0" applyNumberFormat="1" applyFont="1" applyBorder="1" applyAlignment="1">
      <alignment horizontal="center" vertical="center" wrapText="1"/>
    </xf>
    <xf numFmtId="0" fontId="4" fillId="0" borderId="10" xfId="0" applyFont="1" applyBorder="1" applyAlignment="1">
      <alignment vertical="top"/>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165" fontId="4" fillId="0" borderId="4" xfId="0" applyNumberFormat="1" applyFont="1" applyBorder="1" applyAlignment="1">
      <alignment horizontal="center" vertical="center"/>
    </xf>
  </cellXfs>
  <cellStyles count="1">
    <cellStyle name="Normal" xfId="0" builtinId="0"/>
  </cellStyles>
  <dxfs count="3">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FF00"/>
        </patternFill>
      </fill>
    </dxf>
    <dxf>
      <fill>
        <patternFill>
          <bgColor rgb="FFFFFF00"/>
        </patternFill>
      </fill>
    </dxf>
  </dxfs>
  <tableStyles count="0" defaultTableStyle="TableStyleMedium2" defaultPivotStyle="PivotStyleLight16"/>
  <colors>
    <mruColors>
      <color rgb="FF00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19</xdr:row>
      <xdr:rowOff>125731</xdr:rowOff>
    </xdr:from>
    <xdr:to>
      <xdr:col>3</xdr:col>
      <xdr:colOff>1904999</xdr:colOff>
      <xdr:row>29</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7283088"/>
          <a:ext cx="5990317" cy="187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a:effectLst/>
            </a:rPr>
            <a:t>REQUIREMENT FOR POSTING HEARING NOTICE:</a:t>
          </a:r>
        </a:p>
        <a:p>
          <a:r>
            <a:rPr lang="en-US">
              <a:effectLst/>
            </a:rPr>
            <a:t>760 </a:t>
          </a:r>
          <a:r>
            <a:rPr lang="en-US" sz="1100">
              <a:solidFill>
                <a:schemeClr val="dk1"/>
              </a:solidFill>
              <a:effectLst/>
              <a:latin typeface="+mn-lt"/>
              <a:ea typeface="+mn-ea"/>
              <a:cs typeface="+mn-cs"/>
            </a:rPr>
            <a:t>CMR 4.16(6)(b) requires that the public hearing be advertised on the LHA website, in public postings, and by contacting</a:t>
          </a:r>
          <a:r>
            <a:rPr lang="en-US" sz="1100" baseline="0">
              <a:solidFill>
                <a:schemeClr val="dk1"/>
              </a:solidFill>
              <a:effectLst/>
              <a:latin typeface="+mn-lt"/>
              <a:ea typeface="+mn-ea"/>
              <a:cs typeface="+mn-cs"/>
            </a:rPr>
            <a:t> LTOs at least 45 calendar days before the hearing.</a:t>
          </a:r>
          <a:endParaRPr lang="en-US">
            <a:effectLst/>
          </a:endParaRPr>
        </a:p>
        <a:p>
          <a:endParaRPr lang="en-US">
            <a:effectLst/>
          </a:endParaRPr>
        </a:p>
        <a:p>
          <a:r>
            <a:rPr lang="en-US">
              <a:effectLst/>
            </a:rPr>
            <a:t>REQUIREMENT FOR POSTING DRAFT ANNUAL PLAN:</a:t>
          </a:r>
        </a:p>
        <a:p>
          <a:r>
            <a:rPr lang="en-US">
              <a:effectLst/>
            </a:rPr>
            <a:t>760 CMR 6.09(3)(h) requires that the draft Annual Plan be posted on the LHA website with</a:t>
          </a:r>
          <a:r>
            <a:rPr lang="en-US" baseline="0">
              <a:effectLst/>
            </a:rPr>
            <a:t> a copy in the LHA office</a:t>
          </a:r>
          <a:r>
            <a:rPr lang="en-US">
              <a:effectLst/>
            </a:rPr>
            <a:t> and distributed to each LTO 30 business days before the hearing.  To simplify date calculations, EOHLC is requiring that the draft be posted 46 calendar days before the hearing, which will always meet the 30 business days requirement.  For posting on the LHA website it is sufficient to post a link to the CIMS public portal </a:t>
          </a:r>
          <a:r>
            <a:rPr lang="en-US" sz="1100">
              <a:solidFill>
                <a:schemeClr val="dk1"/>
              </a:solidFill>
              <a:effectLst/>
              <a:latin typeface="+mn-lt"/>
              <a:ea typeface="+mn-ea"/>
              <a:cs typeface="+mn-cs"/>
            </a:rPr>
            <a:t>(</a:t>
          </a:r>
          <a:r>
            <a:rPr lang="en-US" sz="1100" b="1" u="sng">
              <a:solidFill>
                <a:srgbClr val="0066FF"/>
              </a:solidFill>
              <a:effectLst/>
              <a:latin typeface="+mn-lt"/>
              <a:ea typeface="+mn-ea"/>
              <a:cs typeface="+mn-cs"/>
            </a:rPr>
            <a:t>https://publichousingfacilityreview.mass.gov/Public</a:t>
          </a:r>
          <a:r>
            <a:rPr lang="en-US" sz="1100">
              <a:solidFill>
                <a:schemeClr val="dk1"/>
              </a:solidFill>
              <a:effectLst/>
              <a:latin typeface="+mn-lt"/>
              <a:ea typeface="+mn-ea"/>
              <a:cs typeface="+mn-cs"/>
            </a:rPr>
            <a:t>) rather </a:t>
          </a:r>
          <a:r>
            <a:rPr lang="en-US">
              <a:effectLst/>
            </a:rPr>
            <a:t>than posting the pdf file.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1"/>
  <sheetViews>
    <sheetView showGridLines="0" tabSelected="1" zoomScale="70" zoomScaleNormal="70" workbookViewId="0">
      <selection activeCell="C3" sqref="C3"/>
    </sheetView>
  </sheetViews>
  <sheetFormatPr defaultRowHeight="14.5" x14ac:dyDescent="0.35"/>
  <cols>
    <col min="1" max="1" width="2" customWidth="1"/>
    <col min="2" max="2" width="29.54296875" customWidth="1"/>
    <col min="3" max="3" width="28.7265625" customWidth="1"/>
    <col min="4" max="4" width="52.453125" customWidth="1"/>
  </cols>
  <sheetData>
    <row r="1" spans="1:4" ht="23.25" customHeight="1" thickBot="1" x14ac:dyDescent="0.4">
      <c r="B1" s="22" t="s">
        <v>0</v>
      </c>
    </row>
    <row r="2" spans="1:4" ht="31.5" customHeight="1" x14ac:dyDescent="0.35">
      <c r="A2" s="17"/>
      <c r="B2" s="23" t="s">
        <v>1</v>
      </c>
      <c r="C2" s="7">
        <v>46386</v>
      </c>
      <c r="D2" s="10" t="s">
        <v>2</v>
      </c>
    </row>
    <row r="3" spans="1:4" ht="31.5" customHeight="1" thickTop="1" thickBot="1" x14ac:dyDescent="0.4">
      <c r="A3" s="17"/>
      <c r="B3" s="23" t="s">
        <v>3</v>
      </c>
      <c r="C3" s="19">
        <f>IF(C2="","Enter FYE Above",(C2+1))</f>
        <v>46387</v>
      </c>
      <c r="D3" s="16"/>
    </row>
    <row r="4" spans="1:4" ht="32.5" customHeight="1" thickTop="1" thickBot="1" x14ac:dyDescent="0.4">
      <c r="A4" s="17"/>
      <c r="B4" s="23" t="s">
        <v>4</v>
      </c>
      <c r="C4" s="26">
        <f>IF(C2="","Enter FYE Above",DATE(YEAR(C3+365),MONTH(C2),DAY(C2)))</f>
        <v>46751</v>
      </c>
      <c r="D4" s="16"/>
    </row>
    <row r="5" spans="1:4" ht="36" customHeight="1" thickTop="1" thickBot="1" x14ac:dyDescent="0.4">
      <c r="A5" s="17"/>
      <c r="B5" s="24" t="s">
        <v>5</v>
      </c>
      <c r="C5" s="21" t="str">
        <f>IF(C$2="","Enter FYE Above",TEXT(C$2-100,"mmmm"))</f>
        <v>September</v>
      </c>
      <c r="D5" s="20"/>
    </row>
    <row r="6" spans="1:4" ht="27.65" customHeight="1" thickTop="1" thickBot="1" x14ac:dyDescent="0.4">
      <c r="A6" s="17"/>
      <c r="B6" s="25" t="s">
        <v>6</v>
      </c>
      <c r="C6" s="7"/>
      <c r="D6" s="9" t="str">
        <f>IF(C6="","&lt;--Enter hearing date.","")</f>
        <v>&lt;--Enter hearing date.</v>
      </c>
    </row>
    <row r="7" spans="1:4" ht="16" thickTop="1" thickBot="1" x14ac:dyDescent="0.4">
      <c r="B7" s="18"/>
      <c r="D7" s="6"/>
    </row>
    <row r="8" spans="1:4" ht="15.5" thickBot="1" x14ac:dyDescent="0.4">
      <c r="B8" s="1" t="s">
        <v>7</v>
      </c>
      <c r="C8" s="3" t="s">
        <v>8</v>
      </c>
      <c r="D8" s="3" t="s">
        <v>9</v>
      </c>
    </row>
    <row r="9" spans="1:4" ht="32.25" customHeight="1" thickBot="1" x14ac:dyDescent="0.4">
      <c r="B9" s="2" t="s">
        <v>10</v>
      </c>
      <c r="C9" s="13" t="str">
        <f>IF(C$2="","Enter FYE Above",TEXT(C$2-190,"mmmm"))</f>
        <v>June</v>
      </c>
      <c r="D9" s="4"/>
    </row>
    <row r="10" spans="1:4" ht="32.25" customHeight="1" thickBot="1" x14ac:dyDescent="0.4">
      <c r="B10" s="2" t="s">
        <v>11</v>
      </c>
      <c r="C10" s="14">
        <f>IF(C$2="","Enter FYE Above",(C13-14))</f>
        <v>46206</v>
      </c>
      <c r="D10" s="11"/>
    </row>
    <row r="11" spans="1:4" ht="32.25" customHeight="1" thickBot="1" x14ac:dyDescent="0.4">
      <c r="B11" s="2" t="s">
        <v>12</v>
      </c>
      <c r="C11" s="14">
        <f>IF(C$2="","Enter FYE Above",(C12-14))</f>
        <v>46204</v>
      </c>
      <c r="D11" s="11"/>
    </row>
    <row r="12" spans="1:4" ht="32.25" customHeight="1" thickBot="1" x14ac:dyDescent="0.4">
      <c r="B12" s="2" t="s">
        <v>13</v>
      </c>
      <c r="C12" s="14">
        <f>IF(C$2="","Enter FYE Above",(C$13-2))</f>
        <v>46218</v>
      </c>
      <c r="D12" s="11"/>
    </row>
    <row r="13" spans="1:4" ht="60.5" thickBot="1" x14ac:dyDescent="0.4">
      <c r="B13" s="5" t="s">
        <v>14</v>
      </c>
      <c r="C13" s="15">
        <f>IF(C$2="","Enter FYE Above",IF(C$6&lt;&gt;"",+C$6-46,EOMONTH(C$2,-4)-45))</f>
        <v>46220</v>
      </c>
      <c r="D13" s="12"/>
    </row>
    <row r="14" spans="1:4" ht="32.25" customHeight="1" thickBot="1" x14ac:dyDescent="0.4">
      <c r="B14" s="2" t="s">
        <v>15</v>
      </c>
      <c r="C14" s="14">
        <f>IF(C$2="","Enter FYE Above",(C$13+32))</f>
        <v>46252</v>
      </c>
      <c r="D14" s="11"/>
    </row>
    <row r="15" spans="1:4" ht="32.25" customHeight="1" thickBot="1" x14ac:dyDescent="0.4">
      <c r="B15" s="2" t="s">
        <v>16</v>
      </c>
      <c r="C15" s="14">
        <f>IF(C$2="","Enter FYE Above",IF(C$6&lt;&gt;"",+C$6,EOMONTH(C$2,-4)+1))</f>
        <v>46266</v>
      </c>
      <c r="D15" s="11"/>
    </row>
    <row r="16" spans="1:4" ht="32.25" customHeight="1" thickBot="1" x14ac:dyDescent="0.4">
      <c r="B16" s="2" t="s">
        <v>17</v>
      </c>
      <c r="C16" s="14">
        <f>IF(C$2="","Enter FYE Above",MIN(+C15+28,C18))</f>
        <v>46294</v>
      </c>
      <c r="D16" s="11"/>
    </row>
    <row r="17" spans="2:4" ht="32.25" customHeight="1" thickBot="1" x14ac:dyDescent="0.4">
      <c r="B17" s="2" t="s">
        <v>18</v>
      </c>
      <c r="C17" s="14">
        <f>IF(C$2="","Enter FYE Above",MIN(+C15+31,C18))</f>
        <v>46297</v>
      </c>
      <c r="D17" s="11"/>
    </row>
    <row r="18" spans="2:4" ht="32.25" customHeight="1" thickBot="1" x14ac:dyDescent="0.4">
      <c r="B18" s="2" t="s">
        <v>19</v>
      </c>
      <c r="C18" s="14">
        <f>IF(C$2="","Enter FYE Above",EOMONTH(C2,-2))</f>
        <v>46326</v>
      </c>
      <c r="D18" s="11"/>
    </row>
    <row r="19" spans="2:4" ht="32.25" customHeight="1" thickBot="1" x14ac:dyDescent="0.4">
      <c r="B19" s="2" t="s">
        <v>20</v>
      </c>
      <c r="C19" s="13" t="str">
        <f>IF(C$2="","Enter FYE Above",(TEXT(C$2-45,"mmmm") &amp; " - " &amp; TEXT(C$2-15,"mmmm")))</f>
        <v>November - December</v>
      </c>
      <c r="D19" s="4"/>
    </row>
    <row r="21" spans="2:4" ht="15" x14ac:dyDescent="0.35">
      <c r="B21" s="8"/>
    </row>
  </sheetData>
  <sheetProtection sheet="1" objects="1" scenarios="1"/>
  <conditionalFormatting sqref="C2:C3">
    <cfRule type="expression" dxfId="2" priority="7">
      <formula>YEAR($C$2)&lt;&gt;#REF!-1</formula>
    </cfRule>
  </conditionalFormatting>
  <conditionalFormatting sqref="C6">
    <cfRule type="expression" dxfId="1" priority="4">
      <formula>OR(C$6&gt;C$2-60,C$6&lt;C$2-150)</formula>
    </cfRule>
    <cfRule type="expression" dxfId="0" priority="5">
      <formula>$C$6=""</formula>
    </cfRule>
  </conditionalFormatting>
  <dataValidations count="2">
    <dataValidation type="date" showInputMessage="1" showErrorMessage="1" errorTitle="Select a date" error="Select a date in the month shown above or, in special circumstances, the month before or after." promptTitle="Select a date for the hearing." prompt="Typically, the hearing should be held during the month shown above.  In special circumstances it might be held in the month before or after that month." sqref="C6" xr:uid="{00000000-0002-0000-0000-000001000000}">
      <formula1>C2-150</formula1>
      <formula2>EOMONTH(C2,-2)</formula2>
    </dataValidation>
    <dataValidation type="date" operator="greaterThan" showInputMessage="1" showErrorMessage="1" errorTitle="Enter the LHA's FYE" error="Enter the LHA's FYE" promptTitle="Enter LHA's FYE" prompt="Enter the LHA's FYE" sqref="C2" xr:uid="{C81980FE-84EA-4E68-80AD-489AEEE51B66}">
      <formula1>45292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Holland, William (OCD)</dc:creator>
  <cp:keywords/>
  <dc:description/>
  <cp:lastModifiedBy>Diaz, Jesenia (EOHLC)</cp:lastModifiedBy>
  <cp:revision/>
  <dcterms:created xsi:type="dcterms:W3CDTF">2020-02-03T17:00:09Z</dcterms:created>
  <dcterms:modified xsi:type="dcterms:W3CDTF">2025-07-29T22:35:15Z</dcterms:modified>
  <cp:category/>
  <cp:contentStatus/>
</cp:coreProperties>
</file>