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DCioffari-Macph\Desktop\Heywood Healthcare, Inc. 7.16.21 Application\Docs for Posting\"/>
    </mc:Choice>
  </mc:AlternateContent>
  <bookViews>
    <workbookView xWindow="0" yWindow="0" windowWidth="17310" windowHeight="6525" activeTab="5"/>
  </bookViews>
  <sheets>
    <sheet name="HH Pop Growth" sheetId="1" r:id="rId1"/>
    <sheet name="HH Age Distr " sheetId="6" r:id="rId2"/>
    <sheet name="HH Median Age" sheetId="8" r:id="rId3"/>
    <sheet name="HH Race-Ethnicity" sheetId="4" r:id="rId4"/>
    <sheet name="HH Disability" sheetId="15" r:id="rId5"/>
    <sheet name="HH Vet Status" sheetId="1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6" l="1"/>
  <c r="F22" i="6"/>
  <c r="G22" i="6"/>
  <c r="H22" i="6"/>
  <c r="I22" i="6"/>
  <c r="J22" i="6"/>
  <c r="K22" i="6"/>
  <c r="L22" i="6"/>
  <c r="M22" i="6"/>
  <c r="D22" i="6"/>
  <c r="D21" i="6"/>
  <c r="E14" i="6"/>
  <c r="F14" i="6"/>
  <c r="G14" i="6"/>
  <c r="H14" i="6"/>
  <c r="I14" i="6"/>
  <c r="J14" i="6"/>
  <c r="K14" i="6"/>
  <c r="L14" i="6"/>
  <c r="M14" i="6"/>
  <c r="D14" i="6"/>
  <c r="E23" i="8"/>
  <c r="F23" i="8"/>
  <c r="G23" i="8"/>
  <c r="F22" i="8"/>
  <c r="F15" i="8"/>
  <c r="E22" i="8"/>
  <c r="D23" i="8"/>
  <c r="F25" i="17"/>
  <c r="E25" i="17"/>
  <c r="D25" i="17"/>
  <c r="J21" i="4" l="1"/>
  <c r="E21" i="4"/>
  <c r="F21" i="4"/>
  <c r="G21" i="4"/>
  <c r="H21" i="4"/>
  <c r="I21" i="4"/>
  <c r="D21" i="4"/>
  <c r="F24" i="17"/>
  <c r="E24" i="17"/>
  <c r="D24" i="17"/>
  <c r="E17" i="17"/>
  <c r="F17" i="17"/>
  <c r="D17" i="17"/>
  <c r="D22" i="8"/>
  <c r="E20" i="4"/>
  <c r="F20" i="4"/>
  <c r="G20" i="4"/>
  <c r="H20" i="4"/>
  <c r="I20" i="4"/>
  <c r="J20" i="4"/>
  <c r="D20" i="4"/>
  <c r="E13" i="4"/>
  <c r="F13" i="4"/>
  <c r="G13" i="4"/>
  <c r="H13" i="4"/>
  <c r="I13" i="4"/>
  <c r="J13" i="4"/>
  <c r="D13" i="4"/>
  <c r="E15" i="8"/>
  <c r="G22" i="8"/>
  <c r="G15" i="8" l="1"/>
  <c r="D15" i="8"/>
  <c r="E21" i="6"/>
  <c r="F21" i="6"/>
  <c r="G21" i="6"/>
  <c r="H21" i="6"/>
  <c r="I21" i="6"/>
  <c r="J21" i="6"/>
  <c r="K21" i="6"/>
  <c r="L21" i="6"/>
  <c r="M21" i="6"/>
  <c r="D24" i="1"/>
  <c r="E24" i="1"/>
  <c r="E17" i="1"/>
  <c r="D17" i="1"/>
  <c r="D25" i="1" l="1"/>
  <c r="F24" i="1"/>
  <c r="F17" i="1"/>
  <c r="F25" i="1" l="1"/>
</calcChain>
</file>

<file path=xl/sharedStrings.xml><?xml version="1.0" encoding="utf-8"?>
<sst xmlns="http://schemas.openxmlformats.org/spreadsheetml/2006/main" count="188" uniqueCount="80">
  <si>
    <t>Community</t>
  </si>
  <si>
    <t>2010 Census</t>
  </si>
  <si>
    <t>Ashburnham</t>
  </si>
  <si>
    <t>Athol</t>
  </si>
  <si>
    <t>Erving</t>
  </si>
  <si>
    <t>Gardner</t>
  </si>
  <si>
    <t>Hubbardston</t>
  </si>
  <si>
    <t>New Salem</t>
  </si>
  <si>
    <t>Orange</t>
  </si>
  <si>
    <t>Petersham</t>
  </si>
  <si>
    <t>Phillipston</t>
  </si>
  <si>
    <t>Royalston</t>
  </si>
  <si>
    <t>Templeton</t>
  </si>
  <si>
    <t>Warwick</t>
  </si>
  <si>
    <t>Wendell</t>
  </si>
  <si>
    <t>Westminster</t>
  </si>
  <si>
    <t>Winchendon</t>
  </si>
  <si>
    <t>Service Area Total</t>
  </si>
  <si>
    <t>Franklin County*</t>
  </si>
  <si>
    <t>Worcester County*</t>
  </si>
  <si>
    <t>Massachusetts*</t>
  </si>
  <si>
    <t>U.S.*</t>
  </si>
  <si>
    <t>2015-2019 ACS</t>
  </si>
  <si>
    <t>% change                        (from 2010)</t>
  </si>
  <si>
    <t>&lt; 5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</si>
  <si>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</si>
  <si>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</si>
  <si>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</si>
  <si>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</si>
  <si>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</si>
  <si>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</si>
  <si>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</si>
  <si>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</si>
  <si>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Franklin County</t>
  </si>
  <si>
    <t>Worcester County</t>
  </si>
  <si>
    <t>Massachusetts</t>
  </si>
  <si>
    <r>
      <t>PC - 1</t>
    </r>
    <r>
      <rPr>
        <sz val="11"/>
        <color rgb="FF000000"/>
        <rFont val="Corbel"/>
        <family val="2"/>
      </rPr>
      <t xml:space="preserve"> Population Growth in the Service Area from 2010 to 2020</t>
    </r>
  </si>
  <si>
    <t xml:space="preserve">Sources: 2010 Census; 2020 Census; ACS 2015-2019 5-Year Estimates U.S. Census Bureau                                                              </t>
  </si>
  <si>
    <t xml:space="preserve">Sources: American Community Survey 2015-2019 5-Year Estimates U.S. Census Bureau; * 2019 American Community Survey 1-Year Estimates                                                                     </t>
  </si>
  <si>
    <t>Service Area Average</t>
  </si>
  <si>
    <t>Median age (years)</t>
  </si>
  <si>
    <t>% aged 65+</t>
  </si>
  <si>
    <t>% of 65+ living alone</t>
  </si>
  <si>
    <t>Sex ratio (males/100 females)</t>
  </si>
  <si>
    <r>
      <t xml:space="preserve">PC - 7 </t>
    </r>
    <r>
      <rPr>
        <sz val="11"/>
        <color rgb="FF000000"/>
        <rFont val="Corbel"/>
        <family val="2"/>
      </rPr>
      <t>Median Age, 65 and Older, and 65 and Older Living Alone in the Service Area 2019</t>
    </r>
  </si>
  <si>
    <t>White</t>
  </si>
  <si>
    <t>Black or African American</t>
  </si>
  <si>
    <t>Native American</t>
  </si>
  <si>
    <t>Asian</t>
  </si>
  <si>
    <t>Other</t>
  </si>
  <si>
    <t>Two or More Races</t>
  </si>
  <si>
    <t>Hispanic/ Latino</t>
  </si>
  <si>
    <t xml:space="preserve">Athol </t>
  </si>
  <si>
    <t>Heywood</t>
  </si>
  <si>
    <t>Service Area Aver</t>
  </si>
  <si>
    <t>PC - 4 Age Group Distribution in the Service Area by Community 2019</t>
  </si>
  <si>
    <t>5-14</t>
  </si>
  <si>
    <r>
      <t xml:space="preserve">PC - 4 </t>
    </r>
    <r>
      <rPr>
        <sz val="11"/>
        <color rgb="FF000000"/>
        <rFont val="Corbel"/>
        <family val="2"/>
      </rPr>
      <t>Racial Makeup of Service Area Communities 2019</t>
    </r>
  </si>
  <si>
    <t>Racial makeup over time???? PC-11</t>
  </si>
  <si>
    <t>Source: American Community Survey 2015-2019 5-Year Estimates</t>
  </si>
  <si>
    <t>Disability Type</t>
  </si>
  <si>
    <t>United States</t>
  </si>
  <si>
    <r>
      <t xml:space="preserve">PC - 19 </t>
    </r>
    <r>
      <rPr>
        <sz val="11"/>
        <color rgb="FF000000"/>
        <rFont val="Corbel"/>
        <family val="2"/>
      </rPr>
      <t>Disability Status as Percentage of the Population by County, State and Nation 2019</t>
    </r>
  </si>
  <si>
    <t>Hearing Difficulty</t>
  </si>
  <si>
    <t>Total Population with Disability</t>
  </si>
  <si>
    <t>% Population with Disability</t>
  </si>
  <si>
    <t>Vision Difficulty</t>
  </si>
  <si>
    <t>Cognitive Difficulty</t>
  </si>
  <si>
    <t>Ambulatory Difficulty</t>
  </si>
  <si>
    <t>Self-Care Difficulty</t>
  </si>
  <si>
    <t>Independent Living Difficulty</t>
  </si>
  <si>
    <t># of Vets</t>
  </si>
  <si>
    <t>% of Civilian Population Over Age 18 w/ Veteran Status</t>
  </si>
  <si>
    <t>% of Veterans with a Disability</t>
  </si>
  <si>
    <t xml:space="preserve">Source: American Community Survey 2015-2019 5-Year Estimates    </t>
  </si>
  <si>
    <r>
      <t xml:space="preserve">          PC - 20 </t>
    </r>
    <r>
      <rPr>
        <sz val="11"/>
        <color rgb="FF000000"/>
        <rFont val="Corbel"/>
        <family val="2"/>
      </rPr>
      <t>Veteran Status of Service Area Residents 2019</t>
    </r>
  </si>
  <si>
    <t>Health Area Average</t>
  </si>
  <si>
    <t>Health Area Total</t>
  </si>
  <si>
    <t>Service Area Total/Average</t>
  </si>
  <si>
    <t>Health Area Total/Average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</si>
</sst>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orbel"/>
      <family val="2"/>
    </font>
    <font>
      <sz val="11"/>
      <color rgb="FF000000"/>
      <name val="Corbel"/>
      <family val="2"/>
    </font>
    <font>
      <sz val="9"/>
      <color rgb="FF000000"/>
      <name val="Corbe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sz val="8"/>
      <color rgb="FF000000"/>
      <name val="Corbel"/>
      <family val="2"/>
    </font>
    <font>
      <b/>
      <sz val="12"/>
      <color rgb="FF000000"/>
      <name val="Corbel"/>
      <family val="2"/>
    </font>
    <font>
      <b/>
      <sz val="11"/>
      <name val="Corbel"/>
      <family val="2"/>
    </font>
    <font>
      <sz val="11"/>
      <name val="Corbel"/>
      <family val="2"/>
    </font>
    <font>
      <sz val="8"/>
      <name val="Calibri"/>
      <family val="2"/>
      <scheme val="minor"/>
    </font>
    <font>
      <b/>
      <sz val="8"/>
      <color rgb="FF000000"/>
      <name val="Corbe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7" borderId="8" xfId="0" applyFont="1" applyFill="1" applyBorder="1"/>
    <xf numFmtId="3" fontId="5" fillId="7" borderId="8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7" fillId="0" borderId="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center" vertical="center"/>
    </xf>
    <xf numFmtId="164" fontId="5" fillId="7" borderId="8" xfId="0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3" fontId="11" fillId="0" borderId="5" xfId="1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/>
    </xf>
    <xf numFmtId="164" fontId="6" fillId="7" borderId="8" xfId="0" applyNumberFormat="1" applyFont="1" applyFill="1" applyBorder="1" applyAlignment="1">
      <alignment horizontal="center"/>
    </xf>
    <xf numFmtId="164" fontId="7" fillId="0" borderId="8" xfId="1" applyNumberFormat="1" applyFont="1" applyFill="1" applyBorder="1" applyAlignment="1">
      <alignment horizontal="center"/>
    </xf>
    <xf numFmtId="10" fontId="6" fillId="0" borderId="8" xfId="1" applyNumberFormat="1" applyFont="1" applyFill="1" applyBorder="1" applyAlignment="1">
      <alignment horizontal="center"/>
    </xf>
    <xf numFmtId="0" fontId="6" fillId="7" borderId="8" xfId="0" applyFont="1" applyFill="1" applyBorder="1"/>
    <xf numFmtId="0" fontId="7" fillId="0" borderId="0" xfId="0" applyFont="1"/>
    <xf numFmtId="164" fontId="5" fillId="7" borderId="8" xfId="1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vertical="center"/>
    </xf>
    <xf numFmtId="164" fontId="10" fillId="4" borderId="5" xfId="1" applyNumberFormat="1" applyFont="1" applyFill="1" applyBorder="1" applyAlignment="1">
      <alignment horizontal="center" vertical="center"/>
    </xf>
    <xf numFmtId="165" fontId="5" fillId="7" borderId="8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164" fontId="6" fillId="7" borderId="8" xfId="1" applyNumberFormat="1" applyFon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5" fillId="6" borderId="8" xfId="1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 textRotation="90"/>
    </xf>
    <xf numFmtId="0" fontId="5" fillId="8" borderId="2" xfId="0" applyFont="1" applyFill="1" applyBorder="1" applyAlignment="1">
      <alignment horizontal="center" vertical="center" textRotation="90"/>
    </xf>
    <xf numFmtId="0" fontId="5" fillId="8" borderId="13" xfId="0" applyFont="1" applyFill="1" applyBorder="1" applyAlignment="1">
      <alignment horizontal="center" vertical="center" textRotation="90"/>
    </xf>
    <xf numFmtId="0" fontId="5" fillId="8" borderId="10" xfId="0" applyFont="1" applyFill="1" applyBorder="1" applyAlignment="1">
      <alignment horizontal="center" vertical="center" textRotation="90"/>
    </xf>
    <xf numFmtId="0" fontId="5" fillId="9" borderId="12" xfId="0" applyFont="1" applyFill="1" applyBorder="1" applyAlignment="1">
      <alignment horizontal="center" vertical="center" textRotation="90"/>
    </xf>
    <xf numFmtId="0" fontId="5" fillId="9" borderId="13" xfId="0" applyFont="1" applyFill="1" applyBorder="1" applyAlignment="1">
      <alignment horizontal="center" vertical="center" textRotation="90"/>
    </xf>
    <xf numFmtId="0" fontId="5" fillId="9" borderId="2" xfId="0" applyFont="1" applyFill="1" applyBorder="1" applyAlignment="1">
      <alignment horizontal="center" vertical="center" textRotation="90"/>
    </xf>
    <xf numFmtId="0" fontId="5" fillId="9" borderId="10" xfId="0" applyFont="1" applyFill="1" applyBorder="1" applyAlignment="1">
      <alignment horizontal="center" vertical="center" textRotation="90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textRotation="90"/>
    </xf>
    <xf numFmtId="0" fontId="6" fillId="8" borderId="2" xfId="0" applyFont="1" applyFill="1" applyBorder="1" applyAlignment="1">
      <alignment horizontal="center" vertical="center" textRotation="90"/>
    </xf>
    <xf numFmtId="0" fontId="6" fillId="8" borderId="13" xfId="0" applyFont="1" applyFill="1" applyBorder="1" applyAlignment="1">
      <alignment horizontal="center" vertical="center" textRotation="90"/>
    </xf>
    <xf numFmtId="0" fontId="6" fillId="8" borderId="10" xfId="0" applyFont="1" applyFill="1" applyBorder="1" applyAlignment="1">
      <alignment horizontal="center" vertical="center" textRotation="90"/>
    </xf>
    <xf numFmtId="0" fontId="6" fillId="9" borderId="12" xfId="0" applyFont="1" applyFill="1" applyBorder="1" applyAlignment="1">
      <alignment horizontal="center" vertical="center" textRotation="90"/>
    </xf>
    <xf numFmtId="0" fontId="6" fillId="9" borderId="13" xfId="0" applyFont="1" applyFill="1" applyBorder="1" applyAlignment="1">
      <alignment horizontal="center" vertical="center" textRotation="90"/>
    </xf>
    <xf numFmtId="0" fontId="6" fillId="9" borderId="2" xfId="0" applyFont="1" applyFill="1" applyBorder="1" applyAlignment="1">
      <alignment horizontal="center" vertical="center" textRotation="90"/>
    </xf>
    <xf numFmtId="0" fontId="6" fillId="9" borderId="10" xfId="0" applyFont="1" applyFill="1" applyBorder="1" applyAlignment="1">
      <alignment horizontal="center" vertical="center" textRotation="90"/>
    </xf>
    <xf numFmtId="0" fontId="8" fillId="5" borderId="6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30"/>
  <sheetViews>
    <sheetView workbookViewId="0">
      <selection activeCell="E1" sqref="E1:F1048576"/>
    </sheetView>
  </sheetViews>
  <sheetFormatPr defaultRowHeight="15" x14ac:dyDescent="0.25"/>
  <cols>
    <col min="2" max="2" width="3.7109375" customWidth="1"/>
    <col min="3" max="3" width="19" customWidth="1"/>
    <col min="4" max="4" width="11.85546875" customWidth="1"/>
    <col min="5" max="5" width="12.140625" customWidth="1"/>
    <col min="6" max="6" width="9.7109375" customWidth="1"/>
    <col min="7" max="7" width="21.7109375" customWidth="1"/>
    <col min="8" max="8" width="11.28515625" customWidth="1"/>
    <col min="9" max="9" width="10" customWidth="1"/>
    <col min="10" max="10" width="12" customWidth="1"/>
    <col min="11" max="11" width="12.5703125" customWidth="1"/>
  </cols>
  <sheetData>
    <row r="4" spans="2:6" ht="15.75" thickBot="1" x14ac:dyDescent="0.3">
      <c r="C4" s="20" t="s">
        <v>36</v>
      </c>
    </row>
    <row r="5" spans="2:6" ht="14.45" customHeight="1" x14ac:dyDescent="0.25">
      <c r="C5" s="74" t="s">
        <v>0</v>
      </c>
      <c r="D5" s="74" t="s">
        <v>1</v>
      </c>
      <c r="E5" s="74" t="s">
        <v>22</v>
      </c>
      <c r="F5" s="74" t="s">
        <v>23</v>
      </c>
    </row>
    <row r="6" spans="2:6" x14ac:dyDescent="0.25">
      <c r="C6" s="75"/>
      <c r="D6" s="75"/>
      <c r="E6" s="75"/>
      <c r="F6" s="75"/>
    </row>
    <row r="7" spans="2:6" ht="15.75" thickBot="1" x14ac:dyDescent="0.3">
      <c r="C7" s="76"/>
      <c r="D7" s="76"/>
      <c r="E7" s="76"/>
      <c r="F7" s="76"/>
    </row>
    <row r="8" spans="2:6" ht="15" customHeight="1" thickBot="1" x14ac:dyDescent="0.3">
      <c r="B8" s="63" t="s">
        <v>52</v>
      </c>
      <c r="C8" s="2" t="s">
        <v>3</v>
      </c>
      <c r="D8" s="10">
        <v>11584</v>
      </c>
      <c r="E8" s="4">
        <v>11713</v>
      </c>
      <c r="F8" s="30">
        <v>3.2000000000000001E-2</v>
      </c>
    </row>
    <row r="9" spans="2:6" ht="15.75" thickBot="1" x14ac:dyDescent="0.3">
      <c r="B9" s="64"/>
      <c r="C9" s="2" t="s">
        <v>4</v>
      </c>
      <c r="D9" s="10">
        <v>1800</v>
      </c>
      <c r="E9" s="4">
        <v>1740</v>
      </c>
      <c r="F9" s="30">
        <v>1.0999999999999999E-2</v>
      </c>
    </row>
    <row r="10" spans="2:6" ht="15.75" thickBot="1" x14ac:dyDescent="0.3">
      <c r="B10" s="64"/>
      <c r="C10" s="2" t="s">
        <v>7</v>
      </c>
      <c r="D10" s="11">
        <v>990</v>
      </c>
      <c r="E10" s="4">
        <v>1009</v>
      </c>
      <c r="F10" s="30">
        <v>-3.4000000000000002E-2</v>
      </c>
    </row>
    <row r="11" spans="2:6" ht="15.75" thickBot="1" x14ac:dyDescent="0.3">
      <c r="B11" s="64"/>
      <c r="C11" s="2" t="s">
        <v>8</v>
      </c>
      <c r="D11" s="10">
        <v>7839</v>
      </c>
      <c r="E11" s="4">
        <v>7644</v>
      </c>
      <c r="F11" s="30">
        <v>1.7999999999999999E-2</v>
      </c>
    </row>
    <row r="12" spans="2:6" ht="15.75" thickBot="1" x14ac:dyDescent="0.3">
      <c r="B12" s="64"/>
      <c r="C12" s="2" t="s">
        <v>9</v>
      </c>
      <c r="D12" s="10">
        <v>1234</v>
      </c>
      <c r="E12" s="4">
        <v>1188</v>
      </c>
      <c r="F12" s="30">
        <v>7.3999999999999996E-2</v>
      </c>
    </row>
    <row r="13" spans="2:6" ht="15.75" thickBot="1" x14ac:dyDescent="0.3">
      <c r="B13" s="64"/>
      <c r="C13" s="2" t="s">
        <v>10</v>
      </c>
      <c r="D13" s="10">
        <v>1682</v>
      </c>
      <c r="E13" s="4">
        <v>1784</v>
      </c>
      <c r="F13" s="30">
        <v>1.9E-2</v>
      </c>
    </row>
    <row r="14" spans="2:6" ht="15.75" thickBot="1" x14ac:dyDescent="0.3">
      <c r="B14" s="64"/>
      <c r="C14" s="2" t="s">
        <v>11</v>
      </c>
      <c r="D14" s="10">
        <v>1258</v>
      </c>
      <c r="E14" s="4">
        <v>1366</v>
      </c>
      <c r="F14" s="30">
        <v>-2.5000000000000001E-2</v>
      </c>
    </row>
    <row r="15" spans="2:6" ht="15.75" thickBot="1" x14ac:dyDescent="0.3">
      <c r="B15" s="64"/>
      <c r="C15" s="2" t="s">
        <v>13</v>
      </c>
      <c r="D15" s="11">
        <v>780</v>
      </c>
      <c r="E15" s="5">
        <v>796</v>
      </c>
      <c r="F15" s="30">
        <v>-3.9E-2</v>
      </c>
    </row>
    <row r="16" spans="2:6" ht="15.75" thickBot="1" x14ac:dyDescent="0.3">
      <c r="B16" s="65"/>
      <c r="C16" s="13" t="s">
        <v>14</v>
      </c>
      <c r="D16" s="11">
        <v>848</v>
      </c>
      <c r="E16" s="5">
        <v>862</v>
      </c>
      <c r="F16" s="30">
        <v>6.0999999999999999E-2</v>
      </c>
    </row>
    <row r="17" spans="2:6" ht="15.75" thickBot="1" x14ac:dyDescent="0.3">
      <c r="B17" s="66"/>
      <c r="C17" s="17" t="s">
        <v>77</v>
      </c>
      <c r="D17" s="18">
        <f>SUM(D8:D16)</f>
        <v>28015</v>
      </c>
      <c r="E17" s="18">
        <f>SUM(E8:E16)</f>
        <v>28102</v>
      </c>
      <c r="F17" s="49">
        <f>E17/D17-1</f>
        <v>3.1054792075673188E-3</v>
      </c>
    </row>
    <row r="18" spans="2:6" ht="15.75" thickBot="1" x14ac:dyDescent="0.3">
      <c r="B18" s="67" t="s">
        <v>53</v>
      </c>
      <c r="C18" s="2" t="s">
        <v>2</v>
      </c>
      <c r="D18" s="9">
        <v>6081</v>
      </c>
      <c r="E18" s="3">
        <v>6281</v>
      </c>
      <c r="F18" s="30">
        <v>7.9000000000000001E-2</v>
      </c>
    </row>
    <row r="19" spans="2:6" ht="15.75" thickBot="1" x14ac:dyDescent="0.3">
      <c r="B19" s="68"/>
      <c r="C19" s="2" t="s">
        <v>5</v>
      </c>
      <c r="D19" s="10">
        <v>20228</v>
      </c>
      <c r="E19" s="4">
        <v>20610</v>
      </c>
      <c r="F19" s="30">
        <v>1.4E-2</v>
      </c>
    </row>
    <row r="20" spans="2:6" ht="15.75" thickBot="1" x14ac:dyDescent="0.3">
      <c r="B20" s="69"/>
      <c r="C20" s="2" t="s">
        <v>6</v>
      </c>
      <c r="D20" s="10">
        <v>4382</v>
      </c>
      <c r="E20" s="4">
        <v>4708</v>
      </c>
      <c r="F20" s="30">
        <v>0.02</v>
      </c>
    </row>
    <row r="21" spans="2:6" ht="15.75" thickBot="1" x14ac:dyDescent="0.3">
      <c r="B21" s="69"/>
      <c r="C21" s="2" t="s">
        <v>12</v>
      </c>
      <c r="D21" s="10">
        <v>8013</v>
      </c>
      <c r="E21" s="4">
        <v>8130</v>
      </c>
      <c r="F21" s="30">
        <v>1.6E-2</v>
      </c>
    </row>
    <row r="22" spans="2:6" ht="15.75" thickBot="1" x14ac:dyDescent="0.3">
      <c r="B22" s="69"/>
      <c r="C22" s="2" t="s">
        <v>15</v>
      </c>
      <c r="D22" s="10">
        <v>7277</v>
      </c>
      <c r="E22" s="4">
        <v>7766</v>
      </c>
      <c r="F22" s="30">
        <v>6.2899999999999998E-2</v>
      </c>
    </row>
    <row r="23" spans="2:6" ht="15.75" thickBot="1" x14ac:dyDescent="0.3">
      <c r="B23" s="69"/>
      <c r="C23" s="2" t="s">
        <v>16</v>
      </c>
      <c r="D23" s="10">
        <v>10300</v>
      </c>
      <c r="E23" s="4">
        <v>10841</v>
      </c>
      <c r="F23" s="30">
        <v>0.05</v>
      </c>
    </row>
    <row r="24" spans="2:6" ht="15.75" thickBot="1" x14ac:dyDescent="0.3">
      <c r="B24" s="70"/>
      <c r="C24" s="17" t="s">
        <v>77</v>
      </c>
      <c r="D24" s="18">
        <f>SUM(D18:D23)</f>
        <v>56281</v>
      </c>
      <c r="E24" s="18">
        <f>SUM(E18:E23)</f>
        <v>58336</v>
      </c>
      <c r="F24" s="49">
        <f>E24/D24-1</f>
        <v>3.651321049732581E-2</v>
      </c>
    </row>
    <row r="25" spans="2:6" ht="15.75" thickBot="1" x14ac:dyDescent="0.3">
      <c r="C25" s="19" t="s">
        <v>17</v>
      </c>
      <c r="D25" s="12">
        <f>(D17+D24)</f>
        <v>84296</v>
      </c>
      <c r="E25" s="12">
        <v>86438</v>
      </c>
      <c r="F25" s="62">
        <f>E25/D25-1</f>
        <v>2.5410458384739432E-2</v>
      </c>
    </row>
    <row r="26" spans="2:6" ht="15.75" thickBot="1" x14ac:dyDescent="0.3">
      <c r="C26" s="14" t="s">
        <v>18</v>
      </c>
      <c r="D26" s="10">
        <v>71372</v>
      </c>
      <c r="E26" s="4">
        <v>70577</v>
      </c>
      <c r="F26" s="30">
        <v>-1.0999999999999999E-2</v>
      </c>
    </row>
    <row r="27" spans="2:6" ht="30.75" thickBot="1" x14ac:dyDescent="0.3">
      <c r="C27" s="14" t="s">
        <v>19</v>
      </c>
      <c r="D27" s="10">
        <v>798552</v>
      </c>
      <c r="E27" s="4">
        <v>824772</v>
      </c>
      <c r="F27" s="30">
        <v>3.2000000000000001E-2</v>
      </c>
    </row>
    <row r="28" spans="2:6" ht="15.75" thickBot="1" x14ac:dyDescent="0.3">
      <c r="C28" s="14" t="s">
        <v>20</v>
      </c>
      <c r="D28" s="10">
        <v>6547629</v>
      </c>
      <c r="E28" s="4">
        <v>6892503</v>
      </c>
      <c r="F28" s="30">
        <v>0.05</v>
      </c>
    </row>
    <row r="29" spans="2:6" ht="15.75" thickBot="1" x14ac:dyDescent="0.3">
      <c r="C29" s="14" t="s">
        <v>21</v>
      </c>
      <c r="D29" s="10">
        <v>308745538</v>
      </c>
      <c r="E29" s="4">
        <v>328239523</v>
      </c>
      <c r="F29" s="30">
        <v>5.8999999999999997E-2</v>
      </c>
    </row>
    <row r="30" spans="2:6" ht="15" customHeight="1" thickBot="1" x14ac:dyDescent="0.3">
      <c r="C30" s="71" t="s">
        <v>37</v>
      </c>
      <c r="D30" s="72"/>
      <c r="E30" s="72"/>
      <c r="F30" s="73"/>
    </row>
  </sheetData>
  <mergeCells count="7">
    <mergeCell ref="B8:B17"/>
    <mergeCell ref="B18:B24"/>
    <mergeCell ref="C30:F30"/>
    <mergeCell ref="C5:C7"/>
    <mergeCell ref="D5:D7"/>
    <mergeCell ref="E5:E7"/>
    <mergeCell ref="F5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opLeftCell="A2" workbookViewId="0">
      <selection activeCell="P23" sqref="P23"/>
    </sheetView>
  </sheetViews>
  <sheetFormatPr defaultRowHeight="15" x14ac:dyDescent="0.25"/>
  <cols>
    <col min="2" max="2" width="3.28515625" customWidth="1"/>
    <col min="3" max="3" width="22" customWidth="1"/>
    <col min="4" max="4" width="10.85546875" customWidth="1"/>
    <col min="6" max="6" width="11.7109375" customWidth="1"/>
  </cols>
  <sheetData>
    <row r="2" spans="1:13" ht="14.45" customHeight="1" x14ac:dyDescent="0.25">
      <c r="C2" s="21"/>
      <c r="D2" s="21"/>
      <c r="E2" s="21"/>
      <c r="F2" s="21"/>
      <c r="G2" s="21"/>
      <c r="H2" s="21"/>
    </row>
    <row r="3" spans="1:13" ht="19.899999999999999" customHeight="1" thickBot="1" x14ac:dyDescent="0.3">
      <c r="A3" s="48"/>
      <c r="B3" s="48"/>
      <c r="C3" s="88" t="s">
        <v>55</v>
      </c>
      <c r="D3" s="88"/>
      <c r="E3" s="88"/>
      <c r="F3" s="88"/>
      <c r="G3" s="88"/>
      <c r="H3" s="88"/>
      <c r="I3" s="88"/>
      <c r="J3" s="88"/>
      <c r="K3" s="88"/>
      <c r="L3" s="88"/>
      <c r="M3" s="48"/>
    </row>
    <row r="4" spans="1:13" ht="15.75" thickBot="1" x14ac:dyDescent="0.3">
      <c r="A4" s="48"/>
      <c r="B4" s="48"/>
      <c r="C4" s="23" t="s">
        <v>0</v>
      </c>
      <c r="D4" s="22" t="s">
        <v>24</v>
      </c>
      <c r="E4" s="24" t="s">
        <v>56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</row>
    <row r="5" spans="1:13" ht="15.75" thickBot="1" x14ac:dyDescent="0.3">
      <c r="A5" s="48"/>
      <c r="B5" s="77" t="s">
        <v>52</v>
      </c>
      <c r="C5" s="2" t="s">
        <v>3</v>
      </c>
      <c r="D5" s="32">
        <v>7.2999999999999995E-2</v>
      </c>
      <c r="E5" s="32">
        <v>0.111</v>
      </c>
      <c r="F5" s="32">
        <v>0.13</v>
      </c>
      <c r="G5" s="32">
        <v>0.121</v>
      </c>
      <c r="H5" s="32">
        <v>0.14799999999999999</v>
      </c>
      <c r="I5" s="32">
        <v>0.125</v>
      </c>
      <c r="J5" s="32">
        <v>0.156</v>
      </c>
      <c r="K5" s="32">
        <v>7.9000000000000001E-2</v>
      </c>
      <c r="L5" s="32">
        <v>3.5999999999999997E-2</v>
      </c>
      <c r="M5" s="32">
        <v>0.02</v>
      </c>
    </row>
    <row r="6" spans="1:13" ht="15.75" thickBot="1" x14ac:dyDescent="0.3">
      <c r="A6" s="48"/>
      <c r="B6" s="78"/>
      <c r="C6" s="2" t="s">
        <v>4</v>
      </c>
      <c r="D6" s="32">
        <v>5.6000000000000001E-2</v>
      </c>
      <c r="E6" s="32">
        <v>0.11799999999999999</v>
      </c>
      <c r="F6" s="32">
        <v>0.111</v>
      </c>
      <c r="G6" s="32">
        <v>8.8999999999999996E-2</v>
      </c>
      <c r="H6" s="32">
        <v>0.161</v>
      </c>
      <c r="I6" s="32">
        <v>0.129</v>
      </c>
      <c r="J6" s="32">
        <v>0.14899999999999999</v>
      </c>
      <c r="K6" s="32">
        <v>0.129</v>
      </c>
      <c r="L6" s="32">
        <v>0.05</v>
      </c>
      <c r="M6" s="32">
        <v>1.0999999999999999E-2</v>
      </c>
    </row>
    <row r="7" spans="1:13" ht="15.75" thickBot="1" x14ac:dyDescent="0.3">
      <c r="A7" s="48"/>
      <c r="B7" s="78"/>
      <c r="C7" s="2" t="s">
        <v>7</v>
      </c>
      <c r="D7" s="32">
        <v>0.05</v>
      </c>
      <c r="E7" s="32">
        <v>5.8999999999999997E-2</v>
      </c>
      <c r="F7" s="32">
        <v>0.187</v>
      </c>
      <c r="G7" s="32">
        <v>0.13500000000000001</v>
      </c>
      <c r="H7" s="32">
        <v>0.17599999999999999</v>
      </c>
      <c r="I7" s="32">
        <v>0.157</v>
      </c>
      <c r="J7" s="32">
        <v>9.6000000000000002E-2</v>
      </c>
      <c r="K7" s="32">
        <v>9.2999999999999999E-2</v>
      </c>
      <c r="L7" s="32">
        <v>2.1000000000000001E-2</v>
      </c>
      <c r="M7" s="32">
        <v>2.5999999999999999E-2</v>
      </c>
    </row>
    <row r="8" spans="1:13" ht="15.75" thickBot="1" x14ac:dyDescent="0.3">
      <c r="A8" s="48"/>
      <c r="B8" s="78"/>
      <c r="C8" s="2" t="s">
        <v>8</v>
      </c>
      <c r="D8" s="32">
        <v>4.9000000000000002E-2</v>
      </c>
      <c r="E8" s="32">
        <v>0.11</v>
      </c>
      <c r="F8" s="32">
        <v>0.112</v>
      </c>
      <c r="G8" s="32">
        <v>0.13600000000000001</v>
      </c>
      <c r="H8" s="32">
        <v>0.122</v>
      </c>
      <c r="I8" s="32">
        <v>0.17299999999999999</v>
      </c>
      <c r="J8" s="32">
        <v>0.152</v>
      </c>
      <c r="K8" s="32">
        <v>9.1999999999999998E-2</v>
      </c>
      <c r="L8" s="32">
        <v>3.7999999999999999E-2</v>
      </c>
      <c r="M8" s="32">
        <v>1.6E-2</v>
      </c>
    </row>
    <row r="9" spans="1:13" ht="15.75" thickBot="1" x14ac:dyDescent="0.3">
      <c r="A9" s="48"/>
      <c r="B9" s="78"/>
      <c r="C9" s="2" t="s">
        <v>9</v>
      </c>
      <c r="D9" s="32">
        <v>1.4999999999999999E-2</v>
      </c>
      <c r="E9" s="32">
        <v>6.6000000000000003E-2</v>
      </c>
      <c r="F9" s="32">
        <v>0.13900000000000001</v>
      </c>
      <c r="G9" s="32">
        <v>7.6999999999999999E-2</v>
      </c>
      <c r="H9" s="32">
        <v>7.0000000000000007E-2</v>
      </c>
      <c r="I9" s="32">
        <v>0.20899999999999999</v>
      </c>
      <c r="J9" s="32">
        <v>0.104</v>
      </c>
      <c r="K9" s="32">
        <v>0.22800000000000001</v>
      </c>
      <c r="L9" s="32">
        <v>0</v>
      </c>
      <c r="M9" s="32">
        <v>9.2999999999999999E-2</v>
      </c>
    </row>
    <row r="10" spans="1:13" ht="15.75" thickBot="1" x14ac:dyDescent="0.3">
      <c r="A10" s="48"/>
      <c r="B10" s="78"/>
      <c r="C10" s="2" t="s">
        <v>10</v>
      </c>
      <c r="D10" s="32">
        <v>5.8000000000000003E-2</v>
      </c>
      <c r="E10" s="32">
        <v>0.105</v>
      </c>
      <c r="F10" s="32">
        <v>0.11899999999999999</v>
      </c>
      <c r="G10" s="32">
        <v>0.11</v>
      </c>
      <c r="H10" s="32">
        <v>0.13200000000000001</v>
      </c>
      <c r="I10" s="32">
        <v>0.13400000000000001</v>
      </c>
      <c r="J10" s="32">
        <v>0.17399999999999999</v>
      </c>
      <c r="K10" s="32">
        <v>0.10100000000000001</v>
      </c>
      <c r="L10" s="32">
        <v>4.4999999999999998E-2</v>
      </c>
      <c r="M10" s="32">
        <v>2.1999999999999999E-2</v>
      </c>
    </row>
    <row r="11" spans="1:13" ht="15.75" thickBot="1" x14ac:dyDescent="0.3">
      <c r="A11" s="48"/>
      <c r="B11" s="78"/>
      <c r="C11" s="2" t="s">
        <v>11</v>
      </c>
      <c r="D11" s="32">
        <v>3.4000000000000002E-2</v>
      </c>
      <c r="E11" s="32">
        <v>9.8000000000000004E-2</v>
      </c>
      <c r="F11" s="32">
        <v>6.9000000000000006E-2</v>
      </c>
      <c r="G11" s="32">
        <v>9.5000000000000001E-2</v>
      </c>
      <c r="H11" s="32">
        <v>8.8999999999999996E-2</v>
      </c>
      <c r="I11" s="32">
        <v>0.19900000000000001</v>
      </c>
      <c r="J11" s="32">
        <v>0.188</v>
      </c>
      <c r="K11" s="32">
        <v>0.158</v>
      </c>
      <c r="L11" s="32">
        <v>6.0999999999999999E-2</v>
      </c>
      <c r="M11" s="32">
        <v>6.0000000000000001E-3</v>
      </c>
    </row>
    <row r="12" spans="1:13" ht="15.75" thickBot="1" x14ac:dyDescent="0.3">
      <c r="A12" s="48"/>
      <c r="B12" s="78"/>
      <c r="C12" s="2" t="s">
        <v>13</v>
      </c>
      <c r="D12" s="32">
        <v>2.4E-2</v>
      </c>
      <c r="E12" s="32">
        <v>0.115</v>
      </c>
      <c r="F12" s="32">
        <v>8.3000000000000004E-2</v>
      </c>
      <c r="G12" s="32">
        <v>8.4000000000000005E-2</v>
      </c>
      <c r="H12" s="32">
        <v>6.2E-2</v>
      </c>
      <c r="I12" s="32">
        <v>0.13400000000000001</v>
      </c>
      <c r="J12" s="32">
        <v>0.29899999999999999</v>
      </c>
      <c r="K12" s="32">
        <v>0.13300000000000001</v>
      </c>
      <c r="L12" s="32">
        <v>5.8000000000000003E-2</v>
      </c>
      <c r="M12" s="32">
        <v>8.9999999999999993E-3</v>
      </c>
    </row>
    <row r="13" spans="1:13" ht="15.75" thickBot="1" x14ac:dyDescent="0.3">
      <c r="A13" s="48"/>
      <c r="B13" s="79"/>
      <c r="C13" s="13" t="s">
        <v>14</v>
      </c>
      <c r="D13" s="32">
        <v>3.5999999999999997E-2</v>
      </c>
      <c r="E13" s="32">
        <v>0.115</v>
      </c>
      <c r="F13" s="32">
        <v>5.0999999999999997E-2</v>
      </c>
      <c r="G13" s="32">
        <v>8.8999999999999996E-2</v>
      </c>
      <c r="H13" s="32">
        <v>0.123</v>
      </c>
      <c r="I13" s="32">
        <v>0.14399999999999999</v>
      </c>
      <c r="J13" s="32">
        <v>0.214</v>
      </c>
      <c r="K13" s="32">
        <v>0.184</v>
      </c>
      <c r="L13" s="32">
        <v>3.5000000000000003E-2</v>
      </c>
      <c r="M13" s="32">
        <v>8.0000000000000002E-3</v>
      </c>
    </row>
    <row r="14" spans="1:13" ht="15.75" thickBot="1" x14ac:dyDescent="0.3">
      <c r="A14" s="48"/>
      <c r="B14" s="80"/>
      <c r="C14" s="15" t="s">
        <v>76</v>
      </c>
      <c r="D14" s="58">
        <f>AVERAGE(D5:D13)</f>
        <v>4.3888888888888887E-2</v>
      </c>
      <c r="E14" s="58">
        <f t="shared" ref="E14:M14" si="0">AVERAGE(E5:E13)</f>
        <v>9.9666666666666653E-2</v>
      </c>
      <c r="F14" s="58">
        <f t="shared" si="0"/>
        <v>0.11122222222222221</v>
      </c>
      <c r="G14" s="58">
        <f t="shared" si="0"/>
        <v>0.10399999999999998</v>
      </c>
      <c r="H14" s="58">
        <f t="shared" si="0"/>
        <v>0.12033333333333333</v>
      </c>
      <c r="I14" s="58">
        <f t="shared" si="0"/>
        <v>0.15600000000000003</v>
      </c>
      <c r="J14" s="58">
        <f t="shared" si="0"/>
        <v>0.17022222222222219</v>
      </c>
      <c r="K14" s="58">
        <f t="shared" si="0"/>
        <v>0.13299999999999998</v>
      </c>
      <c r="L14" s="58">
        <f t="shared" si="0"/>
        <v>3.822222222222222E-2</v>
      </c>
      <c r="M14" s="58">
        <f t="shared" si="0"/>
        <v>2.3444444444444445E-2</v>
      </c>
    </row>
    <row r="15" spans="1:13" ht="15.75" thickBot="1" x14ac:dyDescent="0.3">
      <c r="A15" s="48"/>
      <c r="B15" s="81" t="s">
        <v>53</v>
      </c>
      <c r="C15" s="2" t="s">
        <v>2</v>
      </c>
      <c r="D15" s="32">
        <v>7.8E-2</v>
      </c>
      <c r="E15" s="32">
        <v>0.13500000000000001</v>
      </c>
      <c r="F15" s="32">
        <v>0.113</v>
      </c>
      <c r="G15" s="32">
        <v>0.11700000000000001</v>
      </c>
      <c r="H15" s="32">
        <v>0.13200000000000001</v>
      </c>
      <c r="I15" s="32">
        <v>0.11899999999999999</v>
      </c>
      <c r="J15" s="32">
        <v>0.17499999999999999</v>
      </c>
      <c r="K15" s="32">
        <v>0.114</v>
      </c>
      <c r="L15" s="32">
        <v>1.2E-2</v>
      </c>
      <c r="M15" s="32">
        <v>7.0000000000000001E-3</v>
      </c>
    </row>
    <row r="16" spans="1:13" x14ac:dyDescent="0.25">
      <c r="A16" s="48"/>
      <c r="B16" s="82"/>
      <c r="C16" s="2" t="s">
        <v>5</v>
      </c>
      <c r="D16" s="32">
        <v>6.2E-2</v>
      </c>
      <c r="E16" s="32">
        <v>0.107</v>
      </c>
      <c r="F16" s="32">
        <v>0.10199999999999999</v>
      </c>
      <c r="G16" s="32">
        <v>0.152</v>
      </c>
      <c r="H16" s="32">
        <v>0.11799999999999999</v>
      </c>
      <c r="I16" s="32">
        <v>0.14000000000000001</v>
      </c>
      <c r="J16" s="32">
        <v>0.16500000000000001</v>
      </c>
      <c r="K16" s="32">
        <v>8.6999999999999994E-2</v>
      </c>
      <c r="L16" s="32">
        <v>3.7999999999999999E-2</v>
      </c>
      <c r="M16" s="32">
        <v>2.9000000000000001E-2</v>
      </c>
    </row>
    <row r="17" spans="1:13" ht="15.75" thickBot="1" x14ac:dyDescent="0.3">
      <c r="A17" s="48"/>
      <c r="B17" s="83"/>
      <c r="C17" s="2" t="s">
        <v>6</v>
      </c>
      <c r="D17" s="32">
        <v>4.8000000000000001E-2</v>
      </c>
      <c r="E17" s="32">
        <v>0.104</v>
      </c>
      <c r="F17" s="32">
        <v>0.13900000000000001</v>
      </c>
      <c r="G17" s="32">
        <v>0.112</v>
      </c>
      <c r="H17" s="32">
        <v>0.09</v>
      </c>
      <c r="I17" s="32">
        <v>0.14799999999999999</v>
      </c>
      <c r="J17" s="32">
        <v>0.17199999999999999</v>
      </c>
      <c r="K17" s="32">
        <v>0.123</v>
      </c>
      <c r="L17" s="32">
        <v>0.05</v>
      </c>
      <c r="M17" s="32">
        <v>1.2E-2</v>
      </c>
    </row>
    <row r="18" spans="1:13" ht="15.75" thickBot="1" x14ac:dyDescent="0.3">
      <c r="A18" s="48"/>
      <c r="B18" s="83"/>
      <c r="C18" s="2" t="s">
        <v>12</v>
      </c>
      <c r="D18" s="32">
        <v>4.1000000000000002E-2</v>
      </c>
      <c r="E18" s="32">
        <v>0.11600000000000001</v>
      </c>
      <c r="F18" s="32">
        <v>0.11</v>
      </c>
      <c r="G18" s="32">
        <v>0.13600000000000001</v>
      </c>
      <c r="H18" s="32">
        <v>0.109</v>
      </c>
      <c r="I18" s="32">
        <v>0.16500000000000001</v>
      </c>
      <c r="J18" s="32">
        <v>0.151</v>
      </c>
      <c r="K18" s="32">
        <v>9.5000000000000001E-2</v>
      </c>
      <c r="L18" s="32">
        <v>5.5E-2</v>
      </c>
      <c r="M18" s="32">
        <v>2.5000000000000001E-2</v>
      </c>
    </row>
    <row r="19" spans="1:13" ht="15.75" thickBot="1" x14ac:dyDescent="0.3">
      <c r="A19" s="48"/>
      <c r="B19" s="83"/>
      <c r="C19" s="2" t="s">
        <v>15</v>
      </c>
      <c r="D19" s="32">
        <v>4.2000000000000003E-2</v>
      </c>
      <c r="E19" s="32">
        <v>6.8000000000000005E-2</v>
      </c>
      <c r="F19" s="32">
        <v>9.2999999999999999E-2</v>
      </c>
      <c r="G19" s="32">
        <v>0.124</v>
      </c>
      <c r="H19" s="32">
        <v>0.107</v>
      </c>
      <c r="I19" s="32">
        <v>0.105</v>
      </c>
      <c r="J19" s="32">
        <v>0.21199999999999999</v>
      </c>
      <c r="K19" s="32">
        <v>0.13</v>
      </c>
      <c r="L19" s="32">
        <v>3.7999999999999999E-2</v>
      </c>
      <c r="M19" s="32">
        <v>7.0000000000000001E-3</v>
      </c>
    </row>
    <row r="20" spans="1:13" ht="15.75" thickBot="1" x14ac:dyDescent="0.3">
      <c r="A20" s="48"/>
      <c r="B20" s="83"/>
      <c r="C20" s="2" t="s">
        <v>16</v>
      </c>
      <c r="D20" s="32">
        <v>4.1000000000000002E-2</v>
      </c>
      <c r="E20" s="32">
        <v>9.0999999999999998E-2</v>
      </c>
      <c r="F20" s="32">
        <v>0.14699999999999999</v>
      </c>
      <c r="G20" s="32">
        <v>0.15</v>
      </c>
      <c r="H20" s="50">
        <v>0.113</v>
      </c>
      <c r="I20" s="32">
        <v>0.123</v>
      </c>
      <c r="J20" s="32">
        <v>0.16</v>
      </c>
      <c r="K20" s="32">
        <v>9.9000000000000005E-2</v>
      </c>
      <c r="L20" s="32">
        <v>5.2999999999999999E-2</v>
      </c>
      <c r="M20" s="32">
        <v>2.5000000000000001E-2</v>
      </c>
    </row>
    <row r="21" spans="1:13" ht="15.75" thickBot="1" x14ac:dyDescent="0.3">
      <c r="A21" s="48"/>
      <c r="B21" s="84"/>
      <c r="C21" s="15" t="s">
        <v>76</v>
      </c>
      <c r="D21" s="58">
        <f>AVERAGE(D15:D20)</f>
        <v>5.1999999999999998E-2</v>
      </c>
      <c r="E21" s="58">
        <f t="shared" ref="E21:M21" si="1">AVERAGE(E15:E20)</f>
        <v>0.10349999999999999</v>
      </c>
      <c r="F21" s="58">
        <f t="shared" si="1"/>
        <v>0.11733333333333333</v>
      </c>
      <c r="G21" s="58">
        <f t="shared" si="1"/>
        <v>0.13183333333333333</v>
      </c>
      <c r="H21" s="58">
        <f t="shared" si="1"/>
        <v>0.11149999999999999</v>
      </c>
      <c r="I21" s="58">
        <f t="shared" si="1"/>
        <v>0.13333333333333333</v>
      </c>
      <c r="J21" s="58">
        <f t="shared" si="1"/>
        <v>0.17249999999999999</v>
      </c>
      <c r="K21" s="58">
        <f t="shared" si="1"/>
        <v>0.108</v>
      </c>
      <c r="L21" s="58">
        <f t="shared" si="1"/>
        <v>4.1000000000000002E-2</v>
      </c>
      <c r="M21" s="58">
        <f t="shared" si="1"/>
        <v>1.7500000000000002E-2</v>
      </c>
    </row>
    <row r="22" spans="1:13" ht="15.75" thickBot="1" x14ac:dyDescent="0.3">
      <c r="A22" s="48"/>
      <c r="B22" s="48"/>
      <c r="C22" s="19" t="s">
        <v>54</v>
      </c>
      <c r="D22" s="51">
        <f>AVERAGE(D5:D13,D15:D20)</f>
        <v>4.713333333333334E-2</v>
      </c>
      <c r="E22" s="51">
        <f t="shared" ref="E22:M22" si="2">AVERAGE(E5:E13,E15:E20)</f>
        <v>0.10120000000000001</v>
      </c>
      <c r="F22" s="51">
        <f t="shared" si="2"/>
        <v>0.11366666666666667</v>
      </c>
      <c r="G22" s="51">
        <f t="shared" si="2"/>
        <v>0.11513333333333332</v>
      </c>
      <c r="H22" s="51">
        <f t="shared" si="2"/>
        <v>0.11679999999999999</v>
      </c>
      <c r="I22" s="51">
        <f t="shared" si="2"/>
        <v>0.14693333333333339</v>
      </c>
      <c r="J22" s="51">
        <f t="shared" si="2"/>
        <v>0.17113333333333333</v>
      </c>
      <c r="K22" s="51">
        <f t="shared" si="2"/>
        <v>0.123</v>
      </c>
      <c r="L22" s="51">
        <f t="shared" si="2"/>
        <v>3.9333333333333331E-2</v>
      </c>
      <c r="M22" s="51">
        <f t="shared" si="2"/>
        <v>2.1066666666666671E-2</v>
      </c>
    </row>
    <row r="23" spans="1:13" ht="15.75" thickBot="1" x14ac:dyDescent="0.3">
      <c r="A23" s="48"/>
      <c r="B23" s="48"/>
      <c r="C23" s="14" t="s">
        <v>18</v>
      </c>
      <c r="D23" s="32">
        <v>3.9E-2</v>
      </c>
      <c r="E23" s="32">
        <v>9.5000000000000001E-2</v>
      </c>
      <c r="F23" s="32">
        <v>0.104</v>
      </c>
      <c r="G23" s="32">
        <v>0.11700000000000001</v>
      </c>
      <c r="H23" s="32">
        <v>0.122</v>
      </c>
      <c r="I23" s="32">
        <v>0.126</v>
      </c>
      <c r="J23" s="32">
        <v>0.16300000000000001</v>
      </c>
      <c r="K23" s="32">
        <v>0.14699999999999999</v>
      </c>
      <c r="L23" s="32">
        <v>6.2E-2</v>
      </c>
      <c r="M23" s="32">
        <v>2.3E-2</v>
      </c>
    </row>
    <row r="24" spans="1:13" ht="15.75" thickBot="1" x14ac:dyDescent="0.3">
      <c r="A24" s="48"/>
      <c r="B24" s="48"/>
      <c r="C24" s="14" t="s">
        <v>19</v>
      </c>
      <c r="D24" s="32">
        <v>5.2999999999999999E-2</v>
      </c>
      <c r="E24" s="32">
        <v>0.11700000000000001</v>
      </c>
      <c r="F24" s="32">
        <v>0.13500000000000001</v>
      </c>
      <c r="G24" s="32">
        <v>0.13100000000000001</v>
      </c>
      <c r="H24" s="32">
        <v>0.121</v>
      </c>
      <c r="I24" s="32">
        <v>0.13800000000000001</v>
      </c>
      <c r="J24" s="32">
        <v>0.14399999999999999</v>
      </c>
      <c r="K24" s="32">
        <v>9.5000000000000001E-2</v>
      </c>
      <c r="L24" s="32">
        <v>4.5999999999999999E-2</v>
      </c>
      <c r="M24" s="34">
        <v>0.02</v>
      </c>
    </row>
    <row r="25" spans="1:13" ht="15.75" thickBot="1" x14ac:dyDescent="0.3">
      <c r="A25" s="48"/>
      <c r="B25" s="48"/>
      <c r="C25" s="14" t="s">
        <v>20</v>
      </c>
      <c r="D25" s="32">
        <v>5.1999999999999998E-2</v>
      </c>
      <c r="E25" s="32">
        <v>0.109</v>
      </c>
      <c r="F25" s="32">
        <v>0.13500000000000001</v>
      </c>
      <c r="G25" s="32">
        <v>0.14399999999999999</v>
      </c>
      <c r="H25" s="32">
        <v>0.124</v>
      </c>
      <c r="I25" s="32">
        <v>0.13</v>
      </c>
      <c r="J25" s="32">
        <v>0.13600000000000001</v>
      </c>
      <c r="K25" s="32">
        <v>9.8000000000000004E-2</v>
      </c>
      <c r="L25" s="32">
        <v>4.9000000000000002E-2</v>
      </c>
      <c r="M25" s="61">
        <v>2.3E-2</v>
      </c>
    </row>
    <row r="26" spans="1:13" ht="15.75" thickBot="1" x14ac:dyDescent="0.3">
      <c r="A26" s="48"/>
      <c r="B26" s="48"/>
      <c r="C26" s="14" t="s">
        <v>21</v>
      </c>
      <c r="D26" s="32">
        <v>5.8999999999999997E-2</v>
      </c>
      <c r="E26" s="32">
        <v>0.125</v>
      </c>
      <c r="F26" s="32">
        <v>0.13</v>
      </c>
      <c r="G26" s="32">
        <v>0.13900000000000001</v>
      </c>
      <c r="H26" s="32">
        <v>0.127</v>
      </c>
      <c r="I26" s="32">
        <v>0.124</v>
      </c>
      <c r="J26" s="32">
        <v>0.129</v>
      </c>
      <c r="K26" s="32">
        <v>9.6000000000000002E-2</v>
      </c>
      <c r="L26" s="32">
        <v>4.9000000000000002E-2</v>
      </c>
      <c r="M26" s="61">
        <v>1.9E-2</v>
      </c>
    </row>
    <row r="27" spans="1:13" ht="15" customHeight="1" thickBot="1" x14ac:dyDescent="0.3">
      <c r="A27" s="48"/>
      <c r="B27" s="48"/>
      <c r="C27" s="85" t="s">
        <v>38</v>
      </c>
      <c r="D27" s="86"/>
      <c r="E27" s="86"/>
      <c r="F27" s="86"/>
      <c r="G27" s="86"/>
      <c r="H27" s="86"/>
      <c r="I27" s="86"/>
      <c r="J27" s="86"/>
      <c r="K27" s="86"/>
      <c r="L27" s="86"/>
      <c r="M27" s="87"/>
    </row>
    <row r="28" spans="1:13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</row>
  </sheetData>
  <mergeCells count="4">
    <mergeCell ref="B5:B14"/>
    <mergeCell ref="B15:B21"/>
    <mergeCell ref="C27:M27"/>
    <mergeCell ref="C3:L3"/>
  </mergeCells>
  <phoneticPr fontId="1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workbookViewId="0">
      <selection activeCell="D18" sqref="D18:G18"/>
    </sheetView>
  </sheetViews>
  <sheetFormatPr defaultRowHeight="15" x14ac:dyDescent="0.25"/>
  <cols>
    <col min="2" max="2" width="4.140625" customWidth="1"/>
    <col min="3" max="3" width="27.5703125" customWidth="1"/>
    <col min="4" max="4" width="12.28515625" customWidth="1"/>
    <col min="5" max="5" width="11.42578125" customWidth="1"/>
    <col min="6" max="6" width="12.85546875" customWidth="1"/>
    <col min="7" max="7" width="11.28515625" customWidth="1"/>
    <col min="9" max="9" width="25.140625" customWidth="1"/>
  </cols>
  <sheetData>
    <row r="2" spans="2:14" ht="15.75" thickBot="1" x14ac:dyDescent="0.3">
      <c r="B2" s="16" t="s">
        <v>44</v>
      </c>
    </row>
    <row r="3" spans="2:14" ht="14.45" customHeight="1" x14ac:dyDescent="0.25">
      <c r="C3" s="74" t="s">
        <v>0</v>
      </c>
      <c r="D3" s="74" t="s">
        <v>40</v>
      </c>
      <c r="E3" s="74" t="s">
        <v>41</v>
      </c>
      <c r="F3" s="74" t="s">
        <v>42</v>
      </c>
      <c r="G3" s="74" t="s">
        <v>43</v>
      </c>
    </row>
    <row r="4" spans="2:14" x14ac:dyDescent="0.25">
      <c r="C4" s="75"/>
      <c r="D4" s="75"/>
      <c r="E4" s="75"/>
      <c r="F4" s="75"/>
      <c r="G4" s="75"/>
    </row>
    <row r="5" spans="2:14" ht="15.75" thickBot="1" x14ac:dyDescent="0.3">
      <c r="C5" s="76"/>
      <c r="D5" s="76"/>
      <c r="E5" s="76"/>
      <c r="F5" s="76"/>
      <c r="G5" s="76"/>
      <c r="I5" s="25"/>
      <c r="J5" s="25"/>
      <c r="K5" s="25"/>
      <c r="L5" s="25"/>
      <c r="M5" s="25"/>
      <c r="N5" s="25"/>
    </row>
    <row r="6" spans="2:14" ht="15.75" thickBot="1" x14ac:dyDescent="0.3">
      <c r="B6" s="63" t="s">
        <v>52</v>
      </c>
      <c r="C6" s="2" t="s">
        <v>3</v>
      </c>
      <c r="D6" s="53">
        <v>43.7</v>
      </c>
      <c r="E6" s="30">
        <v>0.17100000000000001</v>
      </c>
      <c r="F6" s="33">
        <v>0.42049999999999998</v>
      </c>
      <c r="G6" s="59">
        <v>85.5</v>
      </c>
      <c r="I6" s="21"/>
      <c r="J6" s="26"/>
      <c r="K6" s="27"/>
      <c r="L6" s="27"/>
      <c r="M6" s="26"/>
      <c r="N6" s="25"/>
    </row>
    <row r="7" spans="2:14" ht="15.75" thickBot="1" x14ac:dyDescent="0.3">
      <c r="B7" s="64"/>
      <c r="C7" s="2" t="s">
        <v>4</v>
      </c>
      <c r="D7" s="53">
        <v>44</v>
      </c>
      <c r="E7" s="33">
        <v>0.189</v>
      </c>
      <c r="F7" s="33">
        <v>0.40739999999999998</v>
      </c>
      <c r="G7" s="59">
        <v>80.3</v>
      </c>
      <c r="I7" s="21"/>
      <c r="J7" s="26"/>
      <c r="K7" s="27"/>
      <c r="L7" s="27"/>
      <c r="M7" s="26"/>
      <c r="N7" s="25"/>
    </row>
    <row r="8" spans="2:14" ht="15.75" thickBot="1" x14ac:dyDescent="0.3">
      <c r="B8" s="64"/>
      <c r="C8" s="2" t="s">
        <v>7</v>
      </c>
      <c r="D8" s="53">
        <v>55.6</v>
      </c>
      <c r="E8" s="33">
        <v>0.23799999999999999</v>
      </c>
      <c r="F8" s="33">
        <v>0.30680000000000002</v>
      </c>
      <c r="G8" s="59">
        <v>119.3</v>
      </c>
      <c r="I8" s="21"/>
      <c r="J8" s="26"/>
      <c r="K8" s="27"/>
      <c r="L8" s="27"/>
      <c r="M8" s="26"/>
      <c r="N8" s="25"/>
    </row>
    <row r="9" spans="2:14" ht="15.75" thickBot="1" x14ac:dyDescent="0.3">
      <c r="B9" s="64"/>
      <c r="C9" s="2" t="s">
        <v>8</v>
      </c>
      <c r="D9" s="53">
        <v>45.4</v>
      </c>
      <c r="E9" s="30">
        <v>0.182</v>
      </c>
      <c r="F9" s="33">
        <v>0.45440000000000003</v>
      </c>
      <c r="G9" s="59">
        <v>86.4</v>
      </c>
      <c r="I9" s="21"/>
      <c r="J9" s="26"/>
      <c r="K9" s="27"/>
      <c r="L9" s="27"/>
      <c r="M9" s="26"/>
      <c r="N9" s="25"/>
    </row>
    <row r="10" spans="2:14" ht="15.75" thickBot="1" x14ac:dyDescent="0.3">
      <c r="B10" s="64"/>
      <c r="C10" s="2" t="s">
        <v>9</v>
      </c>
      <c r="D10" s="53">
        <v>51.9</v>
      </c>
      <c r="E10" s="33">
        <v>0.254</v>
      </c>
      <c r="F10" s="33">
        <v>0.3286</v>
      </c>
      <c r="G10" s="59">
        <v>90.7</v>
      </c>
      <c r="I10" s="21"/>
      <c r="J10" s="26"/>
      <c r="K10" s="27"/>
      <c r="L10" s="27"/>
      <c r="M10" s="26"/>
      <c r="N10" s="25"/>
    </row>
    <row r="11" spans="2:14" ht="15.75" thickBot="1" x14ac:dyDescent="0.3">
      <c r="B11" s="64"/>
      <c r="C11" s="2" t="s">
        <v>10</v>
      </c>
      <c r="D11" s="53">
        <v>44.7</v>
      </c>
      <c r="E11" s="33">
        <v>0.14099999999999999</v>
      </c>
      <c r="F11" s="33">
        <v>0.26669999999999999</v>
      </c>
      <c r="G11" s="59">
        <v>100.4</v>
      </c>
      <c r="I11" s="21"/>
      <c r="J11" s="26"/>
      <c r="K11" s="27"/>
      <c r="L11" s="27"/>
      <c r="M11" s="26"/>
      <c r="N11" s="25"/>
    </row>
    <row r="12" spans="2:14" ht="15.75" thickBot="1" x14ac:dyDescent="0.3">
      <c r="B12" s="64"/>
      <c r="C12" s="2" t="s">
        <v>11</v>
      </c>
      <c r="D12" s="53">
        <v>50.8</v>
      </c>
      <c r="E12" s="33">
        <v>0.22800000000000001</v>
      </c>
      <c r="F12" s="33">
        <v>0.36930000000000002</v>
      </c>
      <c r="G12" s="59">
        <v>107</v>
      </c>
      <c r="I12" s="21"/>
      <c r="J12" s="26"/>
      <c r="K12" s="27"/>
      <c r="L12" s="27"/>
      <c r="M12" s="26"/>
      <c r="N12" s="25"/>
    </row>
    <row r="13" spans="2:14" ht="15.75" thickBot="1" x14ac:dyDescent="0.3">
      <c r="B13" s="64"/>
      <c r="C13" s="2" t="s">
        <v>13</v>
      </c>
      <c r="D13" s="53">
        <v>54.9</v>
      </c>
      <c r="E13" s="33">
        <v>0.2</v>
      </c>
      <c r="F13" s="33">
        <v>0.25929999999999997</v>
      </c>
      <c r="G13" s="59">
        <v>100</v>
      </c>
      <c r="I13" s="21"/>
      <c r="J13" s="26"/>
      <c r="K13" s="27"/>
      <c r="L13" s="27"/>
      <c r="M13" s="26"/>
      <c r="N13" s="25"/>
    </row>
    <row r="14" spans="2:14" ht="15.75" thickBot="1" x14ac:dyDescent="0.3">
      <c r="B14" s="65"/>
      <c r="C14" s="13" t="s">
        <v>14</v>
      </c>
      <c r="D14" s="53">
        <v>50.2</v>
      </c>
      <c r="E14" s="35">
        <v>0.22700000000000001</v>
      </c>
      <c r="F14" s="33">
        <v>0.34250000000000003</v>
      </c>
      <c r="G14" s="59">
        <v>103.3</v>
      </c>
      <c r="I14" s="21"/>
      <c r="J14" s="26"/>
      <c r="K14" s="27"/>
      <c r="L14" s="27"/>
      <c r="M14" s="26"/>
      <c r="N14" s="25"/>
    </row>
    <row r="15" spans="2:14" ht="15.75" thickBot="1" x14ac:dyDescent="0.3">
      <c r="B15" s="66"/>
      <c r="C15" s="15" t="s">
        <v>76</v>
      </c>
      <c r="D15" s="52">
        <f>AVERAGE(D6:D14)</f>
        <v>49.022222222222219</v>
      </c>
      <c r="E15" s="56">
        <f>AVERAGE(E6:E14)</f>
        <v>0.20333333333333334</v>
      </c>
      <c r="F15" s="31">
        <f>AVERAGE(F6:F14)</f>
        <v>0.3506111111111111</v>
      </c>
      <c r="G15" s="52">
        <f>AVERAGE(G6:G14)</f>
        <v>96.98888888888888</v>
      </c>
      <c r="I15" s="21"/>
      <c r="J15" s="26"/>
      <c r="K15" s="27"/>
      <c r="L15" s="27"/>
      <c r="M15" s="26"/>
      <c r="N15" s="25"/>
    </row>
    <row r="16" spans="2:14" ht="15.75" thickBot="1" x14ac:dyDescent="0.3">
      <c r="B16" s="67" t="s">
        <v>53</v>
      </c>
      <c r="C16" s="2" t="s">
        <v>2</v>
      </c>
      <c r="D16" s="54">
        <v>39.1</v>
      </c>
      <c r="E16" s="57">
        <v>0.13200000000000001</v>
      </c>
      <c r="F16" s="33">
        <v>0.2828</v>
      </c>
      <c r="G16" s="60">
        <v>97.3</v>
      </c>
      <c r="I16" s="21"/>
      <c r="J16" s="26"/>
      <c r="K16" s="27"/>
      <c r="L16" s="27"/>
      <c r="M16" s="26"/>
      <c r="N16" s="25"/>
    </row>
    <row r="17" spans="2:14" ht="15.75" thickBot="1" x14ac:dyDescent="0.3">
      <c r="B17" s="68"/>
      <c r="C17" s="2" t="s">
        <v>5</v>
      </c>
      <c r="D17" s="54">
        <v>41</v>
      </c>
      <c r="E17" s="57">
        <v>0.154</v>
      </c>
      <c r="F17" s="33">
        <v>0.49170000000000003</v>
      </c>
      <c r="G17" s="59">
        <v>106.6</v>
      </c>
      <c r="I17" s="21"/>
      <c r="J17" s="26"/>
      <c r="K17" s="27"/>
      <c r="L17" s="27"/>
      <c r="M17" s="26"/>
      <c r="N17" s="25"/>
    </row>
    <row r="18" spans="2:14" ht="15.75" thickBot="1" x14ac:dyDescent="0.3">
      <c r="B18" s="69"/>
      <c r="C18" s="2" t="s">
        <v>6</v>
      </c>
      <c r="D18" s="54">
        <v>46.1</v>
      </c>
      <c r="E18" s="35">
        <v>0.18600000000000003</v>
      </c>
      <c r="F18" s="33">
        <v>0.3115</v>
      </c>
      <c r="G18" s="59">
        <v>98.1</v>
      </c>
      <c r="I18" s="21"/>
      <c r="J18" s="26"/>
      <c r="K18" s="27"/>
      <c r="L18" s="27"/>
      <c r="M18" s="26"/>
      <c r="N18" s="25"/>
    </row>
    <row r="19" spans="2:14" ht="15.75" thickBot="1" x14ac:dyDescent="0.3">
      <c r="B19" s="69"/>
      <c r="C19" s="2" t="s">
        <v>12</v>
      </c>
      <c r="D19" s="54">
        <v>44.2</v>
      </c>
      <c r="E19" s="57">
        <v>0.17399999999999999</v>
      </c>
      <c r="F19" s="33">
        <v>0.36130000000000001</v>
      </c>
      <c r="G19" s="59">
        <v>95</v>
      </c>
      <c r="I19" s="21"/>
      <c r="J19" s="26"/>
      <c r="K19" s="27"/>
      <c r="L19" s="27"/>
      <c r="M19" s="26"/>
      <c r="N19" s="25"/>
    </row>
    <row r="20" spans="2:14" ht="15.75" thickBot="1" x14ac:dyDescent="0.3">
      <c r="B20" s="69"/>
      <c r="C20" s="2" t="s">
        <v>15</v>
      </c>
      <c r="D20" s="54">
        <v>44.3</v>
      </c>
      <c r="E20" s="30">
        <v>0.17499999999999999</v>
      </c>
      <c r="F20" s="33">
        <v>0.3</v>
      </c>
      <c r="G20" s="59">
        <v>100.6</v>
      </c>
      <c r="I20" s="21"/>
      <c r="J20" s="26"/>
      <c r="K20" s="27"/>
      <c r="L20" s="27"/>
      <c r="M20" s="26"/>
      <c r="N20" s="25"/>
    </row>
    <row r="21" spans="2:14" ht="15.75" thickBot="1" x14ac:dyDescent="0.3">
      <c r="B21" s="69"/>
      <c r="C21" s="2" t="s">
        <v>16</v>
      </c>
      <c r="D21" s="54">
        <v>37.9</v>
      </c>
      <c r="E21" s="36">
        <v>0.14099999999999999</v>
      </c>
      <c r="F21" s="33">
        <v>0.39839999999999998</v>
      </c>
      <c r="G21" s="59">
        <v>108</v>
      </c>
      <c r="I21" s="25"/>
      <c r="J21" s="25"/>
      <c r="K21" s="25"/>
      <c r="L21" s="25"/>
      <c r="M21" s="25"/>
      <c r="N21" s="25"/>
    </row>
    <row r="22" spans="2:14" ht="15.75" thickBot="1" x14ac:dyDescent="0.3">
      <c r="B22" s="70"/>
      <c r="C22" s="15" t="s">
        <v>76</v>
      </c>
      <c r="D22" s="52">
        <f>AVERAGE(D16:D21)</f>
        <v>42.1</v>
      </c>
      <c r="E22" s="49">
        <f>AVERAGE(E16:E21)</f>
        <v>0.16033333333333336</v>
      </c>
      <c r="F22" s="49">
        <f>AVERAGE(F16:F21)</f>
        <v>0.35761666666666664</v>
      </c>
      <c r="G22" s="52">
        <f>AVERAGE(G16:G21)</f>
        <v>100.93333333333334</v>
      </c>
      <c r="I22" s="25"/>
      <c r="J22" s="25"/>
      <c r="K22" s="25"/>
      <c r="L22" s="25"/>
      <c r="M22" s="25"/>
      <c r="N22" s="25"/>
    </row>
    <row r="23" spans="2:14" ht="15.75" thickBot="1" x14ac:dyDescent="0.3">
      <c r="C23" s="19" t="s">
        <v>39</v>
      </c>
      <c r="D23" s="55">
        <f>AVERAGE(D6:D14,D16:D21)</f>
        <v>46.25333333333333</v>
      </c>
      <c r="E23" s="51">
        <f t="shared" ref="E23:G23" si="0">AVERAGE(E6:E14,E16:E21)</f>
        <v>0.18613333333333332</v>
      </c>
      <c r="F23" s="51">
        <f t="shared" si="0"/>
        <v>0.35341333333333325</v>
      </c>
      <c r="G23" s="55">
        <f t="shared" si="0"/>
        <v>98.566666666666649</v>
      </c>
    </row>
    <row r="24" spans="2:14" ht="15.75" thickBot="1" x14ac:dyDescent="0.3">
      <c r="C24" s="14" t="s">
        <v>18</v>
      </c>
      <c r="D24" s="53">
        <v>47.4</v>
      </c>
      <c r="E24" s="33">
        <v>0.23200000000000001</v>
      </c>
      <c r="F24" s="33">
        <v>0.42680000000000001</v>
      </c>
      <c r="G24" s="59">
        <v>93.5</v>
      </c>
    </row>
    <row r="25" spans="2:14" ht="15.75" thickBot="1" x14ac:dyDescent="0.3">
      <c r="C25" s="14" t="s">
        <v>19</v>
      </c>
      <c r="D25" s="53">
        <v>40.299999999999997</v>
      </c>
      <c r="E25" s="33">
        <v>0.161</v>
      </c>
      <c r="F25" s="33">
        <v>0.40820000000000001</v>
      </c>
      <c r="G25" s="59">
        <v>96.9</v>
      </c>
    </row>
    <row r="26" spans="2:14" ht="15.75" thickBot="1" x14ac:dyDescent="0.3">
      <c r="C26" s="14" t="s">
        <v>20</v>
      </c>
      <c r="D26" s="53">
        <v>39.700000000000003</v>
      </c>
      <c r="E26" s="33">
        <v>0.17</v>
      </c>
      <c r="F26" s="33">
        <v>0.68700000000000006</v>
      </c>
      <c r="G26" s="59">
        <v>94.3</v>
      </c>
    </row>
    <row r="27" spans="2:14" ht="15.75" thickBot="1" x14ac:dyDescent="0.3">
      <c r="C27" s="14" t="s">
        <v>21</v>
      </c>
      <c r="D27" s="53">
        <v>38.5</v>
      </c>
      <c r="E27" s="33">
        <v>0.16500000000000001</v>
      </c>
      <c r="F27" s="33">
        <v>0.37790000000000001</v>
      </c>
      <c r="G27" s="59">
        <v>97</v>
      </c>
    </row>
    <row r="28" spans="2:14" ht="15.75" thickBot="1" x14ac:dyDescent="0.3">
      <c r="C28" s="71" t="s">
        <v>37</v>
      </c>
      <c r="D28" s="72"/>
      <c r="E28" s="72"/>
      <c r="F28" s="72"/>
      <c r="G28" s="73"/>
    </row>
  </sheetData>
  <mergeCells count="8">
    <mergeCell ref="B6:B15"/>
    <mergeCell ref="B16:B22"/>
    <mergeCell ref="C28:G28"/>
    <mergeCell ref="C3:C5"/>
    <mergeCell ref="D3:D5"/>
    <mergeCell ref="E3:E5"/>
    <mergeCell ref="F3:F5"/>
    <mergeCell ref="G3:G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"/>
  <sheetViews>
    <sheetView topLeftCell="C1" workbookViewId="0">
      <selection activeCell="N21" sqref="N21"/>
    </sheetView>
  </sheetViews>
  <sheetFormatPr defaultRowHeight="15" x14ac:dyDescent="0.25"/>
  <cols>
    <col min="1" max="1" width="2.85546875" customWidth="1"/>
    <col min="2" max="2" width="3.140625" customWidth="1"/>
    <col min="3" max="3" width="22.28515625" customWidth="1"/>
    <col min="4" max="4" width="11.42578125" customWidth="1"/>
    <col min="5" max="5" width="11.140625" customWidth="1"/>
    <col min="6" max="6" width="11.42578125" customWidth="1"/>
    <col min="7" max="7" width="10.28515625" customWidth="1"/>
    <col min="8" max="8" width="10.5703125" customWidth="1"/>
    <col min="9" max="9" width="11.7109375" customWidth="1"/>
    <col min="10" max="10" width="11.28515625" customWidth="1"/>
  </cols>
  <sheetData>
    <row r="2" spans="2:10" ht="15.75" thickBot="1" x14ac:dyDescent="0.3">
      <c r="C2" s="20" t="s">
        <v>57</v>
      </c>
    </row>
    <row r="3" spans="2:10" ht="45.75" thickBot="1" x14ac:dyDescent="0.3">
      <c r="C3" s="23" t="s">
        <v>0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  <c r="J3" s="6" t="s">
        <v>51</v>
      </c>
    </row>
    <row r="4" spans="2:10" ht="15.75" thickBot="1" x14ac:dyDescent="0.3">
      <c r="B4" s="63" t="s">
        <v>52</v>
      </c>
      <c r="C4" s="2" t="s">
        <v>3</v>
      </c>
      <c r="D4" s="32">
        <v>0.93400000000000005</v>
      </c>
      <c r="E4" s="32">
        <v>8.0000000000000002E-3</v>
      </c>
      <c r="F4" s="32">
        <v>7.0000000000000001E-3</v>
      </c>
      <c r="G4" s="32">
        <v>7.0000000000000001E-3</v>
      </c>
      <c r="H4" s="32">
        <v>1.2999999999999999E-2</v>
      </c>
      <c r="I4" s="32">
        <v>3.4000000000000002E-2</v>
      </c>
      <c r="J4" s="32">
        <v>4.1000000000000002E-2</v>
      </c>
    </row>
    <row r="5" spans="2:10" ht="15.75" thickBot="1" x14ac:dyDescent="0.3">
      <c r="B5" s="64"/>
      <c r="C5" s="2" t="s">
        <v>4</v>
      </c>
      <c r="D5" s="32">
        <v>0.95699999999999996</v>
      </c>
      <c r="E5" s="32">
        <v>1.4E-2</v>
      </c>
      <c r="F5" s="32">
        <v>8.9999999999999993E-3</v>
      </c>
      <c r="G5" s="32">
        <v>0</v>
      </c>
      <c r="H5" s="32">
        <v>0</v>
      </c>
      <c r="I5" s="32">
        <v>0.02</v>
      </c>
      <c r="J5" s="32">
        <v>2.9000000000000001E-2</v>
      </c>
    </row>
    <row r="6" spans="2:10" ht="15.75" thickBot="1" x14ac:dyDescent="0.3">
      <c r="B6" s="64"/>
      <c r="C6" s="2" t="s">
        <v>7</v>
      </c>
      <c r="D6" s="32">
        <v>0.96699999999999997</v>
      </c>
      <c r="E6" s="32">
        <v>5.0000000000000001E-3</v>
      </c>
      <c r="F6" s="32">
        <v>4.5999999999999999E-2</v>
      </c>
      <c r="G6" s="32">
        <v>1.6E-2</v>
      </c>
      <c r="H6" s="32">
        <v>0</v>
      </c>
      <c r="I6" s="32">
        <v>1.7999999999999999E-2</v>
      </c>
      <c r="J6" s="32">
        <v>4.0000000000000001E-3</v>
      </c>
    </row>
    <row r="7" spans="2:10" ht="15.75" thickBot="1" x14ac:dyDescent="0.3">
      <c r="B7" s="64"/>
      <c r="C7" s="2" t="s">
        <v>8</v>
      </c>
      <c r="D7" s="32">
        <v>0.96499999999999997</v>
      </c>
      <c r="E7" s="32">
        <v>6.0000000000000001E-3</v>
      </c>
      <c r="F7" s="32">
        <v>4.0000000000000001E-3</v>
      </c>
      <c r="G7" s="32">
        <v>8.9999999999999993E-3</v>
      </c>
      <c r="H7" s="32">
        <v>0</v>
      </c>
      <c r="I7" s="32">
        <v>1.7000000000000001E-2</v>
      </c>
      <c r="J7" s="32">
        <v>2.5000000000000001E-2</v>
      </c>
    </row>
    <row r="8" spans="2:10" ht="15.75" thickBot="1" x14ac:dyDescent="0.3">
      <c r="B8" s="64"/>
      <c r="C8" s="2" t="s">
        <v>9</v>
      </c>
      <c r="D8" s="32">
        <v>0.96199999999999997</v>
      </c>
      <c r="E8" s="32">
        <v>3.0000000000000001E-3</v>
      </c>
      <c r="F8" s="32">
        <v>0</v>
      </c>
      <c r="G8" s="32">
        <v>0.01</v>
      </c>
      <c r="H8" s="32">
        <v>0.01</v>
      </c>
      <c r="I8" s="32">
        <v>1.6E-2</v>
      </c>
      <c r="J8" s="32">
        <v>3.4000000000000002E-2</v>
      </c>
    </row>
    <row r="9" spans="2:10" ht="15.75" thickBot="1" x14ac:dyDescent="0.3">
      <c r="B9" s="64"/>
      <c r="C9" s="2" t="s">
        <v>10</v>
      </c>
      <c r="D9" s="32">
        <v>0.93799999999999994</v>
      </c>
      <c r="E9" s="32">
        <v>1.4999999999999999E-2</v>
      </c>
      <c r="F9" s="32">
        <v>0</v>
      </c>
      <c r="G9" s="32">
        <v>7.0000000000000001E-3</v>
      </c>
      <c r="H9" s="32">
        <v>0</v>
      </c>
      <c r="I9" s="32">
        <v>0.04</v>
      </c>
      <c r="J9" s="32">
        <v>1.2999999999999999E-2</v>
      </c>
    </row>
    <row r="10" spans="2:10" ht="15.75" thickBot="1" x14ac:dyDescent="0.3">
      <c r="B10" s="64"/>
      <c r="C10" s="2" t="s">
        <v>11</v>
      </c>
      <c r="D10" s="32">
        <v>0.98899999999999999</v>
      </c>
      <c r="E10" s="32">
        <v>0</v>
      </c>
      <c r="F10" s="32">
        <v>0</v>
      </c>
      <c r="G10" s="32">
        <v>7.0000000000000001E-3</v>
      </c>
      <c r="H10" s="32">
        <v>0</v>
      </c>
      <c r="I10" s="32">
        <v>4.0000000000000001E-3</v>
      </c>
      <c r="J10" s="32">
        <v>0</v>
      </c>
    </row>
    <row r="11" spans="2:10" ht="15.75" thickBot="1" x14ac:dyDescent="0.3">
      <c r="B11" s="64"/>
      <c r="C11" s="2" t="s">
        <v>13</v>
      </c>
      <c r="D11" s="32">
        <v>0.96599999999999997</v>
      </c>
      <c r="E11" s="32">
        <v>0</v>
      </c>
      <c r="F11" s="32">
        <v>3.0000000000000001E-3</v>
      </c>
      <c r="G11" s="32">
        <v>5.0000000000000001E-3</v>
      </c>
      <c r="H11" s="32">
        <v>5.0000000000000001E-3</v>
      </c>
      <c r="I11" s="32">
        <v>2.1000000000000001E-2</v>
      </c>
      <c r="J11" s="32">
        <v>0.02</v>
      </c>
    </row>
    <row r="12" spans="2:10" ht="15.75" thickBot="1" x14ac:dyDescent="0.3">
      <c r="B12" s="65"/>
      <c r="C12" s="13" t="s">
        <v>14</v>
      </c>
      <c r="D12" s="32">
        <v>0.89</v>
      </c>
      <c r="E12" s="32">
        <v>4.4999999999999998E-2</v>
      </c>
      <c r="F12" s="32">
        <v>0</v>
      </c>
      <c r="G12" s="32">
        <v>8.0000000000000002E-3</v>
      </c>
      <c r="H12" s="32">
        <v>1E-3</v>
      </c>
      <c r="I12" s="32">
        <v>5.6000000000000001E-2</v>
      </c>
      <c r="J12" s="32">
        <v>1.2999999999999999E-2</v>
      </c>
    </row>
    <row r="13" spans="2:10" ht="15.75" thickBot="1" x14ac:dyDescent="0.3">
      <c r="B13" s="66"/>
      <c r="C13" s="15" t="s">
        <v>76</v>
      </c>
      <c r="D13" s="49">
        <f>AVERAGE(D4:D12)</f>
        <v>0.95199999999999996</v>
      </c>
      <c r="E13" s="49">
        <f t="shared" ref="E13:J13" si="0">AVERAGE(E4:E12)</f>
        <v>1.0666666666666666E-2</v>
      </c>
      <c r="F13" s="49">
        <f t="shared" si="0"/>
        <v>7.6666666666666671E-3</v>
      </c>
      <c r="G13" s="49">
        <f t="shared" si="0"/>
        <v>7.6666666666666671E-3</v>
      </c>
      <c r="H13" s="49">
        <f t="shared" si="0"/>
        <v>3.2222222222222222E-3</v>
      </c>
      <c r="I13" s="49">
        <f t="shared" si="0"/>
        <v>2.5111111111111112E-2</v>
      </c>
      <c r="J13" s="49">
        <f t="shared" si="0"/>
        <v>1.988888888888889E-2</v>
      </c>
    </row>
    <row r="14" spans="2:10" ht="15.75" thickBot="1" x14ac:dyDescent="0.3">
      <c r="B14" s="67" t="s">
        <v>53</v>
      </c>
      <c r="C14" s="2" t="s">
        <v>2</v>
      </c>
      <c r="D14" s="32">
        <v>0.97399999999999998</v>
      </c>
      <c r="E14" s="32">
        <v>1.0999999999999999E-2</v>
      </c>
      <c r="F14" s="32">
        <v>0</v>
      </c>
      <c r="G14" s="32">
        <v>3.0000000000000001E-3</v>
      </c>
      <c r="H14" s="32">
        <v>0</v>
      </c>
      <c r="I14" s="32">
        <v>1.2E-2</v>
      </c>
      <c r="J14" s="32">
        <v>1.7000000000000001E-2</v>
      </c>
    </row>
    <row r="15" spans="2:10" ht="15.75" thickBot="1" x14ac:dyDescent="0.3">
      <c r="B15" s="68"/>
      <c r="C15" s="2" t="s">
        <v>5</v>
      </c>
      <c r="D15" s="32">
        <v>0.87</v>
      </c>
      <c r="E15" s="32">
        <v>2.8000000000000001E-2</v>
      </c>
      <c r="F15" s="32">
        <v>1E-3</v>
      </c>
      <c r="G15" s="32">
        <v>3.2000000000000001E-2</v>
      </c>
      <c r="H15" s="32">
        <v>2.7E-2</v>
      </c>
      <c r="I15" s="32">
        <v>4.2000000000000003E-2</v>
      </c>
      <c r="J15" s="32">
        <v>9.2999999999999999E-2</v>
      </c>
    </row>
    <row r="16" spans="2:10" ht="15.75" thickBot="1" x14ac:dyDescent="0.3">
      <c r="B16" s="69"/>
      <c r="C16" s="2" t="s">
        <v>6</v>
      </c>
      <c r="D16" s="32">
        <v>0.93300000000000005</v>
      </c>
      <c r="E16" s="32">
        <v>0.01</v>
      </c>
      <c r="F16" s="32">
        <v>0</v>
      </c>
      <c r="G16" s="32">
        <v>3.5000000000000003E-2</v>
      </c>
      <c r="H16" s="32">
        <v>0</v>
      </c>
      <c r="I16" s="32">
        <v>2.3E-2</v>
      </c>
      <c r="J16" s="32">
        <v>5.8000000000000003E-2</v>
      </c>
    </row>
    <row r="17" spans="2:10" ht="15.75" thickBot="1" x14ac:dyDescent="0.3">
      <c r="B17" s="69"/>
      <c r="C17" s="2" t="s">
        <v>12</v>
      </c>
      <c r="D17" s="32">
        <v>0.96599999999999997</v>
      </c>
      <c r="E17" s="32">
        <v>0</v>
      </c>
      <c r="F17" s="32">
        <v>3.0000000000000001E-3</v>
      </c>
      <c r="G17" s="32">
        <v>2.1999999999999999E-2</v>
      </c>
      <c r="H17" s="32">
        <v>8.0000000000000002E-3</v>
      </c>
      <c r="I17" s="32">
        <v>0</v>
      </c>
      <c r="J17" s="32">
        <v>2.9000000000000001E-2</v>
      </c>
    </row>
    <row r="18" spans="2:10" ht="15.75" thickBot="1" x14ac:dyDescent="0.3">
      <c r="B18" s="69"/>
      <c r="C18" s="2" t="s">
        <v>15</v>
      </c>
      <c r="D18" s="32">
        <v>0.995</v>
      </c>
      <c r="E18" s="32">
        <v>0</v>
      </c>
      <c r="F18" s="32">
        <v>0</v>
      </c>
      <c r="G18" s="32">
        <v>2E-3</v>
      </c>
      <c r="H18" s="32">
        <v>0</v>
      </c>
      <c r="I18" s="32">
        <v>2E-3</v>
      </c>
      <c r="J18" s="32">
        <v>3.3000000000000002E-2</v>
      </c>
    </row>
    <row r="19" spans="2:10" ht="15.75" thickBot="1" x14ac:dyDescent="0.3">
      <c r="B19" s="69"/>
      <c r="C19" s="2" t="s">
        <v>16</v>
      </c>
      <c r="D19" s="32">
        <v>0.93</v>
      </c>
      <c r="E19" s="32">
        <v>1.2E-2</v>
      </c>
      <c r="F19" s="32">
        <v>0</v>
      </c>
      <c r="G19" s="32">
        <v>2.5999999999999999E-2</v>
      </c>
      <c r="H19" s="50">
        <v>7.0000000000000001E-3</v>
      </c>
      <c r="I19" s="32">
        <v>2.5000000000000001E-2</v>
      </c>
      <c r="J19" s="32">
        <v>3.2000000000000001E-2</v>
      </c>
    </row>
    <row r="20" spans="2:10" ht="15.75" thickBot="1" x14ac:dyDescent="0.3">
      <c r="B20" s="70"/>
      <c r="C20" s="15" t="s">
        <v>76</v>
      </c>
      <c r="D20" s="49">
        <f>AVERAGE(D14:D19)</f>
        <v>0.94466666666666665</v>
      </c>
      <c r="E20" s="49">
        <f t="shared" ref="E20:J20" si="1">AVERAGE(E14:E19)</f>
        <v>1.0166666666666666E-2</v>
      </c>
      <c r="F20" s="49">
        <f t="shared" si="1"/>
        <v>6.6666666666666664E-4</v>
      </c>
      <c r="G20" s="49">
        <f t="shared" si="1"/>
        <v>0.02</v>
      </c>
      <c r="H20" s="49">
        <f t="shared" si="1"/>
        <v>7.0000000000000001E-3</v>
      </c>
      <c r="I20" s="49">
        <f t="shared" si="1"/>
        <v>1.7333333333333336E-2</v>
      </c>
      <c r="J20" s="49">
        <f t="shared" si="1"/>
        <v>4.3666666666666666E-2</v>
      </c>
    </row>
    <row r="21" spans="2:10" ht="15.75" thickBot="1" x14ac:dyDescent="0.3">
      <c r="C21" s="19" t="s">
        <v>39</v>
      </c>
      <c r="D21" s="51">
        <f t="shared" ref="D21:J21" si="2">AVERAGE(D4:D12,D14:D19)</f>
        <v>0.9490666666666665</v>
      </c>
      <c r="E21" s="51">
        <f t="shared" si="2"/>
        <v>1.0466666666666669E-2</v>
      </c>
      <c r="F21" s="51">
        <f t="shared" si="2"/>
        <v>4.8666666666666676E-3</v>
      </c>
      <c r="G21" s="51">
        <f t="shared" si="2"/>
        <v>1.26E-2</v>
      </c>
      <c r="H21" s="51">
        <f t="shared" si="2"/>
        <v>4.7333333333333342E-3</v>
      </c>
      <c r="I21" s="51">
        <f t="shared" si="2"/>
        <v>2.2000000000000006E-2</v>
      </c>
      <c r="J21" s="51">
        <f t="shared" si="2"/>
        <v>2.9400000000000003E-2</v>
      </c>
    </row>
    <row r="22" spans="2:10" ht="15.75" thickBot="1" x14ac:dyDescent="0.3">
      <c r="C22" s="14" t="s">
        <v>18</v>
      </c>
      <c r="D22" s="38">
        <v>0.92100000000000004</v>
      </c>
      <c r="E22" s="38">
        <v>1.2999999999999999E-2</v>
      </c>
      <c r="F22" s="38">
        <v>1E-3</v>
      </c>
      <c r="G22" s="38">
        <v>1.4999999999999999E-2</v>
      </c>
      <c r="H22" s="38">
        <v>1.7000000000000001E-2</v>
      </c>
      <c r="I22" s="38">
        <v>3.3000000000000002E-2</v>
      </c>
      <c r="J22" s="38">
        <v>4.2000000000000003E-2</v>
      </c>
    </row>
    <row r="23" spans="2:10" ht="15.75" thickBot="1" x14ac:dyDescent="0.3">
      <c r="C23" s="14" t="s">
        <v>19</v>
      </c>
      <c r="D23" s="38">
        <v>0.83499999999999996</v>
      </c>
      <c r="E23" s="38">
        <v>5.0999999999999997E-2</v>
      </c>
      <c r="F23" s="38">
        <v>3.0000000000000001E-3</v>
      </c>
      <c r="G23" s="38">
        <v>5.0999999999999997E-2</v>
      </c>
      <c r="H23" s="38">
        <v>2.8000000000000001E-2</v>
      </c>
      <c r="I23" s="38">
        <v>3.2000000000000001E-2</v>
      </c>
      <c r="J23" s="38">
        <v>0.122</v>
      </c>
    </row>
    <row r="24" spans="2:10" ht="15.75" thickBot="1" x14ac:dyDescent="0.3">
      <c r="C24" s="14" t="s">
        <v>20</v>
      </c>
      <c r="D24" s="32">
        <v>0.77</v>
      </c>
      <c r="E24" s="32">
        <v>7.9000000000000001E-2</v>
      </c>
      <c r="F24" s="32">
        <v>3.0000000000000001E-3</v>
      </c>
      <c r="G24" s="32">
        <v>6.9000000000000006E-2</v>
      </c>
      <c r="H24" s="32">
        <v>4.2999999999999997E-2</v>
      </c>
      <c r="I24" s="32">
        <v>3.5999999999999997E-2</v>
      </c>
      <c r="J24" s="32">
        <v>0.124</v>
      </c>
    </row>
    <row r="25" spans="2:10" ht="15.75" thickBot="1" x14ac:dyDescent="0.3">
      <c r="C25" s="14" t="s">
        <v>21</v>
      </c>
      <c r="D25" s="32">
        <v>0.72</v>
      </c>
      <c r="E25" s="32">
        <v>0.128</v>
      </c>
      <c r="F25" s="32">
        <v>8.9999999999999993E-3</v>
      </c>
      <c r="G25" s="32">
        <v>5.7000000000000002E-2</v>
      </c>
      <c r="H25" s="32">
        <v>0.05</v>
      </c>
      <c r="I25" s="32">
        <v>3.4000000000000002E-2</v>
      </c>
      <c r="J25" s="32">
        <v>0.184</v>
      </c>
    </row>
    <row r="26" spans="2:10" ht="15.75" thickBot="1" x14ac:dyDescent="0.3">
      <c r="C26" s="85" t="s">
        <v>38</v>
      </c>
      <c r="D26" s="86"/>
      <c r="E26" s="86"/>
      <c r="F26" s="86"/>
      <c r="G26" s="86"/>
      <c r="H26" s="86"/>
      <c r="I26" s="86"/>
      <c r="J26" s="86"/>
    </row>
    <row r="30" spans="2:10" x14ac:dyDescent="0.25">
      <c r="C30" t="s">
        <v>58</v>
      </c>
    </row>
  </sheetData>
  <mergeCells count="3">
    <mergeCell ref="B4:B13"/>
    <mergeCell ref="B14:B20"/>
    <mergeCell ref="C26:J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5"/>
  <sheetViews>
    <sheetView workbookViewId="0">
      <selection activeCell="B12" sqref="B12"/>
    </sheetView>
  </sheetViews>
  <sheetFormatPr defaultRowHeight="15" x14ac:dyDescent="0.25"/>
  <cols>
    <col min="2" max="2" width="32.28515625" customWidth="1"/>
    <col min="3" max="3" width="11.7109375" customWidth="1"/>
    <col min="4" max="4" width="13.28515625" customWidth="1"/>
    <col min="5" max="5" width="14.7109375" customWidth="1"/>
    <col min="6" max="6" width="14.140625" customWidth="1"/>
  </cols>
  <sheetData>
    <row r="4" spans="2:7" ht="16.5" thickBot="1" x14ac:dyDescent="0.3">
      <c r="B4" s="8" t="s">
        <v>62</v>
      </c>
    </row>
    <row r="5" spans="2:7" ht="25.15" customHeight="1" x14ac:dyDescent="0.25">
      <c r="B5" s="74" t="s">
        <v>60</v>
      </c>
      <c r="C5" s="74" t="s">
        <v>33</v>
      </c>
      <c r="D5" s="74" t="s">
        <v>34</v>
      </c>
      <c r="E5" s="74" t="s">
        <v>35</v>
      </c>
      <c r="F5" s="74" t="s">
        <v>61</v>
      </c>
      <c r="G5" s="1"/>
    </row>
    <row r="6" spans="2:7" ht="15.75" thickBot="1" x14ac:dyDescent="0.3">
      <c r="B6" s="89"/>
      <c r="C6" s="89"/>
      <c r="D6" s="89"/>
      <c r="E6" s="89"/>
      <c r="F6" s="89"/>
      <c r="G6" s="1"/>
    </row>
    <row r="7" spans="2:7" ht="15.75" thickBot="1" x14ac:dyDescent="0.3">
      <c r="B7" s="2" t="s">
        <v>63</v>
      </c>
      <c r="C7" s="7"/>
      <c r="D7" s="7"/>
      <c r="E7" s="7"/>
      <c r="F7" s="7"/>
    </row>
    <row r="8" spans="2:7" ht="15.75" thickBot="1" x14ac:dyDescent="0.3">
      <c r="B8" s="29" t="s">
        <v>64</v>
      </c>
      <c r="C8" s="39">
        <v>3576</v>
      </c>
      <c r="D8" s="39">
        <v>26091</v>
      </c>
      <c r="E8" s="39">
        <v>211104</v>
      </c>
      <c r="F8" s="39">
        <v>11495247</v>
      </c>
    </row>
    <row r="9" spans="2:7" ht="15.75" thickBot="1" x14ac:dyDescent="0.3">
      <c r="B9" s="29" t="s">
        <v>65</v>
      </c>
      <c r="C9" s="32">
        <v>5.0999999999999997E-2</v>
      </c>
      <c r="D9" s="32">
        <v>3.2000000000000001E-2</v>
      </c>
      <c r="E9" s="32">
        <v>3.1E-2</v>
      </c>
      <c r="F9" s="32">
        <v>3.5999999999999997E-2</v>
      </c>
    </row>
    <row r="10" spans="2:7" ht="15.75" thickBot="1" x14ac:dyDescent="0.3">
      <c r="B10" s="2" t="s">
        <v>66</v>
      </c>
      <c r="C10" s="7"/>
      <c r="D10" s="7"/>
      <c r="E10" s="7"/>
      <c r="F10" s="7"/>
    </row>
    <row r="11" spans="2:7" ht="15.75" thickBot="1" x14ac:dyDescent="0.3">
      <c r="B11" s="29" t="s">
        <v>64</v>
      </c>
      <c r="C11" s="39">
        <v>1003</v>
      </c>
      <c r="D11" s="39">
        <v>14675</v>
      </c>
      <c r="E11" s="39">
        <v>112017</v>
      </c>
      <c r="F11" s="39">
        <v>7467040</v>
      </c>
    </row>
    <row r="12" spans="2:7" ht="15.75" thickBot="1" x14ac:dyDescent="0.3">
      <c r="B12" s="29" t="s">
        <v>65</v>
      </c>
      <c r="C12" s="32">
        <v>1.4E-2</v>
      </c>
      <c r="D12" s="32">
        <v>1.7999999999999999E-2</v>
      </c>
      <c r="E12" s="32">
        <v>1.6E-2</v>
      </c>
      <c r="F12" s="32">
        <v>2.3E-2</v>
      </c>
    </row>
    <row r="13" spans="2:7" ht="15.75" thickBot="1" x14ac:dyDescent="0.3">
      <c r="B13" s="2" t="s">
        <v>67</v>
      </c>
      <c r="C13" s="7"/>
      <c r="D13" s="7"/>
      <c r="E13" s="7"/>
      <c r="F13" s="7"/>
    </row>
    <row r="14" spans="2:7" ht="15.75" thickBot="1" x14ac:dyDescent="0.3">
      <c r="B14" s="29" t="s">
        <v>64</v>
      </c>
      <c r="C14" s="40">
        <v>4665</v>
      </c>
      <c r="D14" s="40">
        <v>41705</v>
      </c>
      <c r="E14" s="40">
        <v>324784</v>
      </c>
      <c r="F14" s="40">
        <v>15797245</v>
      </c>
    </row>
    <row r="15" spans="2:7" ht="15.75" thickBot="1" x14ac:dyDescent="0.3">
      <c r="B15" s="29" t="s">
        <v>65</v>
      </c>
      <c r="C15" s="45">
        <v>7.0000000000000007E-2</v>
      </c>
      <c r="D15" s="45">
        <v>5.3999999999999999E-2</v>
      </c>
      <c r="E15" s="45">
        <v>0.05</v>
      </c>
      <c r="F15" s="45">
        <v>5.1999999999999998E-2</v>
      </c>
    </row>
    <row r="16" spans="2:7" ht="15.75" thickBot="1" x14ac:dyDescent="0.3">
      <c r="B16" s="2" t="s">
        <v>68</v>
      </c>
      <c r="C16" s="28"/>
      <c r="D16" s="28"/>
      <c r="E16" s="28"/>
      <c r="F16" s="28"/>
    </row>
    <row r="17" spans="2:6" ht="15.75" thickBot="1" x14ac:dyDescent="0.3">
      <c r="B17" s="29" t="s">
        <v>64</v>
      </c>
      <c r="C17" s="40">
        <v>5486</v>
      </c>
      <c r="D17" s="40">
        <v>45390</v>
      </c>
      <c r="E17" s="40">
        <v>372584</v>
      </c>
      <c r="F17" s="40">
        <v>20843415</v>
      </c>
    </row>
    <row r="18" spans="2:6" ht="15.75" thickBot="1" x14ac:dyDescent="0.3">
      <c r="B18" s="29" t="s">
        <v>65</v>
      </c>
      <c r="C18" s="38">
        <v>8.2000000000000003E-2</v>
      </c>
      <c r="D18" s="38">
        <v>5.8999999999999997E-2</v>
      </c>
      <c r="E18" s="38">
        <v>5.8000000000000003E-2</v>
      </c>
      <c r="F18" s="38">
        <v>6.9000000000000006E-2</v>
      </c>
    </row>
    <row r="19" spans="2:6" ht="15.75" thickBot="1" x14ac:dyDescent="0.3">
      <c r="B19" s="2" t="s">
        <v>69</v>
      </c>
      <c r="C19" s="28"/>
      <c r="D19" s="28"/>
      <c r="E19" s="28"/>
      <c r="F19" s="28"/>
    </row>
    <row r="20" spans="2:6" ht="15.75" thickBot="1" x14ac:dyDescent="0.3">
      <c r="B20" s="29" t="s">
        <v>64</v>
      </c>
      <c r="C20" s="40">
        <v>1650</v>
      </c>
      <c r="D20" s="40">
        <v>18857</v>
      </c>
      <c r="E20" s="40">
        <v>157832</v>
      </c>
      <c r="F20" s="40">
        <v>8004156</v>
      </c>
    </row>
    <row r="21" spans="2:6" ht="15.75" thickBot="1" x14ac:dyDescent="0.3">
      <c r="B21" s="29" t="s">
        <v>65</v>
      </c>
      <c r="C21" s="38">
        <v>2.5000000000000001E-2</v>
      </c>
      <c r="D21" s="38">
        <v>2.4E-2</v>
      </c>
      <c r="E21" s="38">
        <v>2.4E-2</v>
      </c>
      <c r="F21" s="38">
        <v>2.5999999999999999E-2</v>
      </c>
    </row>
    <row r="22" spans="2:6" ht="15.75" thickBot="1" x14ac:dyDescent="0.3">
      <c r="B22" s="2" t="s">
        <v>70</v>
      </c>
      <c r="C22" s="46"/>
      <c r="D22" s="46"/>
      <c r="E22" s="46"/>
      <c r="F22" s="46"/>
    </row>
    <row r="23" spans="2:6" ht="15.75" thickBot="1" x14ac:dyDescent="0.3">
      <c r="B23" s="29" t="s">
        <v>64</v>
      </c>
      <c r="C23" s="41">
        <v>3661</v>
      </c>
      <c r="D23" s="42">
        <v>36104</v>
      </c>
      <c r="E23" s="41">
        <v>290484</v>
      </c>
      <c r="F23" s="42">
        <v>14690563</v>
      </c>
    </row>
    <row r="24" spans="2:6" ht="15.75" thickBot="1" x14ac:dyDescent="0.3">
      <c r="B24" s="29" t="s">
        <v>65</v>
      </c>
      <c r="C24" s="38">
        <v>6.3E-2</v>
      </c>
      <c r="D24" s="38">
        <v>5.6000000000000001E-2</v>
      </c>
      <c r="E24" s="38">
        <v>5.2999999999999999E-2</v>
      </c>
      <c r="F24" s="38">
        <v>5.8999999999999997E-2</v>
      </c>
    </row>
    <row r="25" spans="2:6" ht="15" customHeight="1" thickBot="1" x14ac:dyDescent="0.3">
      <c r="B25" s="85" t="s">
        <v>59</v>
      </c>
      <c r="C25" s="86"/>
      <c r="D25" s="86"/>
      <c r="E25" s="86"/>
      <c r="F25" s="87"/>
    </row>
  </sheetData>
  <mergeCells count="6">
    <mergeCell ref="E5:E6"/>
    <mergeCell ref="F5:F6"/>
    <mergeCell ref="B25:F25"/>
    <mergeCell ref="B5:B6"/>
    <mergeCell ref="C5:C6"/>
    <mergeCell ref="D5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30"/>
  <sheetViews>
    <sheetView tabSelected="1" topLeftCell="C4" zoomScale="99" workbookViewId="0">
      <selection activeCell="H19" sqref="H19"/>
    </sheetView>
  </sheetViews>
  <sheetFormatPr defaultRowHeight="15" x14ac:dyDescent="0.25"/>
  <cols>
    <col min="2" max="2" width="3.42578125" customWidth="1"/>
    <col min="3" max="3" width="28.7109375" customWidth="1"/>
    <col min="4" max="4" width="11.28515625" customWidth="1"/>
    <col min="5" max="5" width="13.85546875" customWidth="1"/>
    <col min="6" max="6" width="14.42578125" customWidth="1"/>
  </cols>
  <sheetData>
    <row r="4" spans="2:6" ht="15.75" thickBot="1" x14ac:dyDescent="0.3">
      <c r="C4" s="20" t="s">
        <v>75</v>
      </c>
    </row>
    <row r="5" spans="2:6" x14ac:dyDescent="0.25">
      <c r="C5" s="74" t="s">
        <v>0</v>
      </c>
      <c r="D5" s="74" t="s">
        <v>71</v>
      </c>
      <c r="E5" s="90" t="s">
        <v>72</v>
      </c>
      <c r="F5" s="74" t="s">
        <v>73</v>
      </c>
    </row>
    <row r="6" spans="2:6" x14ac:dyDescent="0.25">
      <c r="C6" s="75"/>
      <c r="D6" s="75"/>
      <c r="E6" s="75"/>
      <c r="F6" s="75"/>
    </row>
    <row r="7" spans="2:6" ht="15.75" thickBot="1" x14ac:dyDescent="0.3">
      <c r="C7" s="76"/>
      <c r="D7" s="76"/>
      <c r="E7" s="76"/>
      <c r="F7" s="76"/>
    </row>
    <row r="8" spans="2:6" ht="15.75" thickBot="1" x14ac:dyDescent="0.3">
      <c r="B8" s="63" t="s">
        <v>52</v>
      </c>
      <c r="C8" s="2" t="s">
        <v>3</v>
      </c>
      <c r="D8" s="10">
        <v>895</v>
      </c>
      <c r="E8" s="30">
        <v>9.6000000000000002E-2</v>
      </c>
      <c r="F8" s="30">
        <v>0.28100000000000003</v>
      </c>
    </row>
    <row r="9" spans="2:6" ht="15.75" thickBot="1" x14ac:dyDescent="0.3">
      <c r="B9" s="64"/>
      <c r="C9" s="2" t="s">
        <v>4</v>
      </c>
      <c r="D9" s="10">
        <v>112</v>
      </c>
      <c r="E9" s="33">
        <v>8.3000000000000004E-2</v>
      </c>
      <c r="F9" s="30">
        <v>0.214</v>
      </c>
    </row>
    <row r="10" spans="2:6" ht="15.75" thickBot="1" x14ac:dyDescent="0.3">
      <c r="B10" s="64"/>
      <c r="C10" s="2" t="s">
        <v>7</v>
      </c>
      <c r="D10" s="11">
        <v>97</v>
      </c>
      <c r="E10" s="33">
        <v>0.11600000000000001</v>
      </c>
      <c r="F10" s="30">
        <v>0.23699999999999999</v>
      </c>
    </row>
    <row r="11" spans="2:6" ht="15.75" thickBot="1" x14ac:dyDescent="0.3">
      <c r="B11" s="64"/>
      <c r="C11" s="2" t="s">
        <v>8</v>
      </c>
      <c r="D11" s="10">
        <v>643</v>
      </c>
      <c r="E11" s="30">
        <v>0.104</v>
      </c>
      <c r="F11" s="30">
        <v>0.44</v>
      </c>
    </row>
    <row r="12" spans="2:6" ht="15.75" thickBot="1" x14ac:dyDescent="0.3">
      <c r="B12" s="64"/>
      <c r="C12" s="2" t="s">
        <v>9</v>
      </c>
      <c r="D12" s="10">
        <v>87</v>
      </c>
      <c r="E12" s="33">
        <v>8.5000000000000006E-2</v>
      </c>
      <c r="F12" s="30">
        <v>0.20699999999999999</v>
      </c>
    </row>
    <row r="13" spans="2:6" ht="15.75" thickBot="1" x14ac:dyDescent="0.3">
      <c r="B13" s="64"/>
      <c r="C13" s="2" t="s">
        <v>10</v>
      </c>
      <c r="D13" s="10">
        <v>124</v>
      </c>
      <c r="E13" s="33">
        <v>8.6999999999999994E-2</v>
      </c>
      <c r="F13" s="30">
        <v>0.25800000000000001</v>
      </c>
    </row>
    <row r="14" spans="2:6" ht="15.75" thickBot="1" x14ac:dyDescent="0.3">
      <c r="B14" s="64"/>
      <c r="C14" s="2" t="s">
        <v>11</v>
      </c>
      <c r="D14" s="10">
        <v>106</v>
      </c>
      <c r="E14" s="33">
        <v>9.4E-2</v>
      </c>
      <c r="F14" s="30">
        <v>0.245</v>
      </c>
    </row>
    <row r="15" spans="2:6" ht="15.75" thickBot="1" x14ac:dyDescent="0.3">
      <c r="B15" s="64"/>
      <c r="C15" s="2" t="s">
        <v>13</v>
      </c>
      <c r="D15" s="11">
        <v>73</v>
      </c>
      <c r="E15" s="33">
        <v>0.109</v>
      </c>
      <c r="F15" s="30">
        <v>0.192</v>
      </c>
    </row>
    <row r="16" spans="2:6" ht="15.75" thickBot="1" x14ac:dyDescent="0.3">
      <c r="B16" s="65"/>
      <c r="C16" s="13" t="s">
        <v>14</v>
      </c>
      <c r="D16" s="11">
        <v>45</v>
      </c>
      <c r="E16" s="35">
        <v>6.3E-2</v>
      </c>
      <c r="F16" s="30">
        <v>0.222</v>
      </c>
    </row>
    <row r="17" spans="2:6" ht="15.75" thickBot="1" x14ac:dyDescent="0.3">
      <c r="B17" s="66"/>
      <c r="C17" s="47" t="s">
        <v>79</v>
      </c>
      <c r="D17" s="43">
        <f>AVERAGE(D8:D16)</f>
        <v>242.44444444444446</v>
      </c>
      <c r="E17" s="44">
        <f>AVERAGE(E8:E16)</f>
        <v>9.2999999999999999E-2</v>
      </c>
      <c r="F17" s="44">
        <f t="shared" ref="F17" si="0">AVERAGE(F8:F16)</f>
        <v>0.25511111111111112</v>
      </c>
    </row>
    <row r="18" spans="2:6" ht="15.75" thickBot="1" x14ac:dyDescent="0.3">
      <c r="B18" s="67" t="s">
        <v>53</v>
      </c>
      <c r="C18" s="2" t="s">
        <v>2</v>
      </c>
      <c r="D18" s="9">
        <v>298</v>
      </c>
      <c r="E18" s="30">
        <v>6.3E-2</v>
      </c>
      <c r="F18" s="30">
        <v>0.255</v>
      </c>
    </row>
    <row r="19" spans="2:6" ht="15.75" thickBot="1" x14ac:dyDescent="0.3">
      <c r="B19" s="68"/>
      <c r="C19" s="2" t="s">
        <v>5</v>
      </c>
      <c r="D19" s="10">
        <v>1386</v>
      </c>
      <c r="E19" s="30">
        <v>8.4000000000000005E-2</v>
      </c>
      <c r="F19" s="30">
        <v>0.29699999999999999</v>
      </c>
    </row>
    <row r="20" spans="2:6" ht="15.75" thickBot="1" x14ac:dyDescent="0.3">
      <c r="B20" s="69"/>
      <c r="C20" s="2" t="s">
        <v>6</v>
      </c>
      <c r="D20" s="10">
        <v>374</v>
      </c>
      <c r="E20" s="33">
        <v>9.8000000000000004E-2</v>
      </c>
      <c r="F20" s="30">
        <v>0.184</v>
      </c>
    </row>
    <row r="21" spans="2:6" ht="15.75" thickBot="1" x14ac:dyDescent="0.3">
      <c r="B21" s="69"/>
      <c r="C21" s="2" t="s">
        <v>12</v>
      </c>
      <c r="D21" s="10">
        <v>772</v>
      </c>
      <c r="E21" s="30">
        <v>0.11899999999999999</v>
      </c>
      <c r="F21" s="30">
        <v>0.19800000000000001</v>
      </c>
    </row>
    <row r="22" spans="2:6" ht="15.75" thickBot="1" x14ac:dyDescent="0.3">
      <c r="B22" s="69"/>
      <c r="C22" s="2" t="s">
        <v>15</v>
      </c>
      <c r="D22" s="10">
        <v>514</v>
      </c>
      <c r="E22" s="30">
        <v>8.4000000000000005E-2</v>
      </c>
      <c r="F22" s="30">
        <v>0.189</v>
      </c>
    </row>
    <row r="23" spans="2:6" ht="15.75" thickBot="1" x14ac:dyDescent="0.3">
      <c r="B23" s="69"/>
      <c r="C23" s="2" t="s">
        <v>16</v>
      </c>
      <c r="D23" s="10">
        <v>847</v>
      </c>
      <c r="E23" s="36">
        <v>0.10199999999999999</v>
      </c>
      <c r="F23" s="30">
        <v>0.16400000000000001</v>
      </c>
    </row>
    <row r="24" spans="2:6" ht="15.75" thickBot="1" x14ac:dyDescent="0.3">
      <c r="B24" s="70"/>
      <c r="C24" s="47" t="s">
        <v>79</v>
      </c>
      <c r="D24" s="43">
        <f>AVERAGE(D18:D23)</f>
        <v>698.5</v>
      </c>
      <c r="E24" s="44">
        <f>AVERAGE(E18:E23)</f>
        <v>9.1666666666666674E-2</v>
      </c>
      <c r="F24" s="44">
        <f>AVERAGE(F18:F23)</f>
        <v>0.2145</v>
      </c>
    </row>
    <row r="25" spans="2:6" ht="15.75" thickBot="1" x14ac:dyDescent="0.3">
      <c r="C25" s="19" t="s">
        <v>78</v>
      </c>
      <c r="D25" s="12">
        <f>SUM(D8:D16,D18:D23)</f>
        <v>6373</v>
      </c>
      <c r="E25" s="37">
        <f>AVERAGE(E8:E16,E18:E23)</f>
        <v>9.2466666666666669E-2</v>
      </c>
      <c r="F25" s="37">
        <f>AVERAGE(F8:F16,F18:F23)</f>
        <v>0.2388666666666667</v>
      </c>
    </row>
    <row r="26" spans="2:6" ht="15.75" thickBot="1" x14ac:dyDescent="0.3">
      <c r="C26" s="14" t="s">
        <v>18</v>
      </c>
      <c r="D26" s="10">
        <v>4748</v>
      </c>
      <c r="E26" s="33">
        <v>8.1000000000000003E-2</v>
      </c>
      <c r="F26" s="30">
        <v>0.34</v>
      </c>
    </row>
    <row r="27" spans="2:6" ht="15.75" thickBot="1" x14ac:dyDescent="0.3">
      <c r="C27" s="14" t="s">
        <v>19</v>
      </c>
      <c r="D27" s="10">
        <v>38888</v>
      </c>
      <c r="E27" s="33">
        <v>5.8999999999999997E-2</v>
      </c>
      <c r="F27" s="30">
        <v>0.30399999999999999</v>
      </c>
    </row>
    <row r="28" spans="2:6" ht="15.75" thickBot="1" x14ac:dyDescent="0.3">
      <c r="C28" s="14" t="s">
        <v>20</v>
      </c>
      <c r="D28" s="10">
        <v>277814</v>
      </c>
      <c r="E28" s="33">
        <v>0.05</v>
      </c>
      <c r="F28" s="30">
        <v>0.29299999999999998</v>
      </c>
    </row>
    <row r="29" spans="2:6" ht="15.75" thickBot="1" x14ac:dyDescent="0.3">
      <c r="C29" s="14" t="s">
        <v>21</v>
      </c>
      <c r="D29" s="10">
        <v>17418351</v>
      </c>
      <c r="E29" s="33">
        <v>6.9000000000000006E-2</v>
      </c>
      <c r="F29" s="33">
        <v>0.29899999999999999</v>
      </c>
    </row>
    <row r="30" spans="2:6" ht="15.75" thickBot="1" x14ac:dyDescent="0.3">
      <c r="C30" s="71" t="s">
        <v>74</v>
      </c>
      <c r="D30" s="72"/>
      <c r="E30" s="72"/>
      <c r="F30" s="73"/>
    </row>
  </sheetData>
  <mergeCells count="7">
    <mergeCell ref="B18:B24"/>
    <mergeCell ref="C30:F30"/>
    <mergeCell ref="C5:C7"/>
    <mergeCell ref="D5:D7"/>
    <mergeCell ref="E5:E7"/>
    <mergeCell ref="F5:F7"/>
    <mergeCell ref="B8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HH Pop Growth</vt:lpstr>
      <vt:lpstr>HH Age Distr </vt:lpstr>
      <vt:lpstr>HH Median Age</vt:lpstr>
      <vt:lpstr>HH Race-Ethnicity</vt:lpstr>
      <vt:lpstr>HH Disability</vt:lpstr>
      <vt:lpstr>HH Vet 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Leger</dc:creator>
  <cp:lastModifiedBy>Cioffari-Macphee, Diana (DPH)</cp:lastModifiedBy>
  <dcterms:created xsi:type="dcterms:W3CDTF">2021-02-09T19:05:01Z</dcterms:created>
  <dcterms:modified xsi:type="dcterms:W3CDTF">2021-08-10T20:50:12Z</dcterms:modified>
</cp:coreProperties>
</file>