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wmf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780" yWindow="0" windowWidth="20610" windowHeight="11640" tabRatio="500" activeTab="1"/>
  </bookViews>
  <sheets>
    <sheet name="Exhibit A " sheetId="2" r:id="rId1"/>
    <sheet name="Exhibit B" sheetId="3" r:id="rId2"/>
    <sheet name="Exhibit C" sheetId="1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/>
  <c r="B16"/>
  <c r="B22"/>
  <c r="E22"/>
  <c r="G22"/>
  <c r="F22"/>
  <c r="E21"/>
  <c r="G21"/>
  <c r="F21"/>
  <c r="E20"/>
  <c r="G20"/>
  <c r="F20"/>
  <c r="E19"/>
  <c r="G19"/>
  <c r="F19"/>
  <c r="E18"/>
  <c r="G18"/>
  <c r="F18"/>
  <c r="E17"/>
  <c r="G17"/>
  <c r="F17"/>
  <c r="D16"/>
  <c r="E16"/>
  <c r="G16"/>
  <c r="C16"/>
  <c r="F16"/>
  <c r="E15"/>
  <c r="G15"/>
  <c r="F15"/>
  <c r="E14"/>
  <c r="G14"/>
  <c r="F14"/>
  <c r="E13"/>
  <c r="G13"/>
  <c r="F13"/>
  <c r="E12"/>
  <c r="G12"/>
  <c r="F12"/>
  <c r="E11"/>
  <c r="G11"/>
  <c r="F11"/>
  <c r="E10"/>
  <c r="G10"/>
  <c r="F10"/>
  <c r="E9"/>
  <c r="G9"/>
  <c r="F9"/>
  <c r="E8"/>
  <c r="G8"/>
  <c r="F8"/>
  <c r="E7"/>
  <c r="G7"/>
  <c r="F7"/>
</calcChain>
</file>

<file path=xl/sharedStrings.xml><?xml version="1.0" encoding="utf-8"?>
<sst xmlns="http://schemas.openxmlformats.org/spreadsheetml/2006/main" count="118" uniqueCount="101">
  <si>
    <t>Exhibit C: BMC response to Question 6, Office of Attorney General Questions</t>
  </si>
  <si>
    <t>Boston Medical Center (Hospital only)</t>
  </si>
  <si>
    <t>Total Operating Expense ('000)</t>
  </si>
  <si>
    <t>Summary</t>
  </si>
  <si>
    <t>FY10</t>
  </si>
  <si>
    <t>FY11</t>
  </si>
  <si>
    <t>FY12</t>
  </si>
  <si>
    <t>Increase from FY10-FY12</t>
  </si>
  <si>
    <t xml:space="preserve"> 1 Year % Change</t>
  </si>
  <si>
    <t>2 Year % Change</t>
  </si>
  <si>
    <t>Salaries &amp; Wages</t>
  </si>
  <si>
    <t>Employee Benefits</t>
  </si>
  <si>
    <t>Physician Services</t>
  </si>
  <si>
    <t>Drugs</t>
  </si>
  <si>
    <t>Insurance</t>
  </si>
  <si>
    <t>Other Expenses</t>
  </si>
  <si>
    <t>Purchased Services</t>
  </si>
  <si>
    <t>Consulting &amp; Management</t>
  </si>
  <si>
    <t>Med/Surg Supplies</t>
  </si>
  <si>
    <t>Lab Supplies</t>
  </si>
  <si>
    <t>Utilities</t>
  </si>
  <si>
    <t>Direct Research Expense</t>
  </si>
  <si>
    <t>Depreciation</t>
  </si>
  <si>
    <t>Interest Expense</t>
  </si>
  <si>
    <t>Provision for bad debt</t>
  </si>
  <si>
    <t>Total Expense</t>
  </si>
  <si>
    <t>Champus</t>
  </si>
  <si>
    <t>Workers Comp</t>
  </si>
  <si>
    <t>Commercial-Other</t>
  </si>
  <si>
    <t>HMO USHealth Care</t>
  </si>
  <si>
    <t>Roslindale CHC</t>
  </si>
  <si>
    <t>HMO Tufts</t>
  </si>
  <si>
    <t>O/P Pharmacy</t>
  </si>
  <si>
    <t>HMO Other</t>
  </si>
  <si>
    <t xml:space="preserve">Self Pay </t>
  </si>
  <si>
    <t>Neighborhood Health Plan Commercial</t>
  </si>
  <si>
    <t>Free Care</t>
  </si>
  <si>
    <t>HMO Harvard Pilgrim</t>
  </si>
  <si>
    <t>DSTI Funds</t>
  </si>
  <si>
    <t>Commonwealth Connector</t>
  </si>
  <si>
    <t>HMO Blue</t>
  </si>
  <si>
    <t>State/Federal Supplemental Payments</t>
  </si>
  <si>
    <t>HMO Medicaid</t>
  </si>
  <si>
    <t>Medicaid</t>
  </si>
  <si>
    <t>Health Care Value Management</t>
  </si>
  <si>
    <t>Hi Public Payor DSH</t>
  </si>
  <si>
    <t>HMO Medicare Senior</t>
  </si>
  <si>
    <t>Medicare</t>
  </si>
  <si>
    <t>Blue Cross</t>
  </si>
  <si>
    <t>DSH/Supplemental</t>
  </si>
  <si>
    <t>All Other</t>
  </si>
  <si>
    <t>Governmental</t>
  </si>
  <si>
    <t>Commercial</t>
  </si>
  <si>
    <t>Total Hospital</t>
  </si>
  <si>
    <t>Government</t>
  </si>
  <si>
    <t>FY 2012</t>
  </si>
  <si>
    <t>FY 2011</t>
  </si>
  <si>
    <t>FY 2010</t>
  </si>
  <si>
    <t>FY 2009</t>
  </si>
  <si>
    <t>Margin (Profit &amp; Loss) from 2009 - 2012 broken down by commercial, governement and all other</t>
  </si>
  <si>
    <t>Exhibit A:  BMC response to Question 1, Office of Attorney General Questions</t>
  </si>
  <si>
    <t>Total SDK FFS Claims Revenue</t>
  </si>
  <si>
    <t>Selfpay</t>
  </si>
  <si>
    <t>Total Medicare Commercial</t>
  </si>
  <si>
    <t>Other Medicare</t>
  </si>
  <si>
    <t>Blue Cross Medicare</t>
  </si>
  <si>
    <t>Tufts Medicare</t>
  </si>
  <si>
    <t>Total Commonwealth Care</t>
  </si>
  <si>
    <t>Celticare</t>
  </si>
  <si>
    <t>Fallon</t>
  </si>
  <si>
    <t>BMC Healthnet</t>
  </si>
  <si>
    <t>NHP</t>
  </si>
  <si>
    <t>Network Health</t>
  </si>
  <si>
    <t>MassHealth</t>
  </si>
  <si>
    <t>Total Medicaid Managed</t>
  </si>
  <si>
    <t>Total Commercial</t>
  </si>
  <si>
    <t>Other</t>
  </si>
  <si>
    <t>NHP Commercial</t>
  </si>
  <si>
    <t>Aetna</t>
  </si>
  <si>
    <t>United</t>
  </si>
  <si>
    <t>CIGNA</t>
  </si>
  <si>
    <t>HPHC</t>
  </si>
  <si>
    <t>Tufts</t>
  </si>
  <si>
    <t>Blue Cross of Massachusetts</t>
  </si>
  <si>
    <t>Insurance Rollup</t>
  </si>
  <si>
    <t>FFS Revenue</t>
  </si>
  <si>
    <t>Payments Posted to Individual Claims</t>
  </si>
  <si>
    <t>Fee For Service Payments</t>
  </si>
  <si>
    <t>Boston Medical Center</t>
  </si>
  <si>
    <t>The following categories of expenses have grown more than five percent:</t>
  </si>
  <si>
    <t>The following categories of expenses have grown more than ten percent:</t>
  </si>
  <si>
    <t>which is the result of increases in provider prices, specialty drugs, and utilization of services. Additionally, pension expenses have increased due to defined benefit plan contributions.</t>
  </si>
  <si>
    <r>
      <rPr>
        <i/>
        <sz val="8"/>
        <color theme="1"/>
        <rFont val="Calibri"/>
        <scheme val="minor"/>
      </rPr>
      <t>1.</t>
    </r>
    <r>
      <rPr>
        <u/>
        <sz val="8"/>
        <color theme="1"/>
        <rFont val="Calibri"/>
        <scheme val="minor"/>
      </rPr>
      <t xml:space="preserve">  E</t>
    </r>
    <r>
      <rPr>
        <i/>
        <u/>
        <sz val="8"/>
        <color theme="1"/>
        <rFont val="Calibri"/>
        <scheme val="minor"/>
      </rPr>
      <t>mployee Benefits</t>
    </r>
    <r>
      <rPr>
        <i/>
        <sz val="8"/>
        <color theme="1"/>
        <rFont val="Calibri"/>
        <scheme val="minor"/>
      </rPr>
      <t xml:space="preserve">:  a two-year increase of 8.5 percent is primarily attributable to health insurance, </t>
    </r>
  </si>
  <si>
    <r>
      <rPr>
        <i/>
        <sz val="8"/>
        <color theme="1"/>
        <rFont val="Calibri"/>
        <scheme val="minor"/>
      </rPr>
      <t xml:space="preserve">2. </t>
    </r>
    <r>
      <rPr>
        <i/>
        <u/>
        <sz val="8"/>
        <color theme="1"/>
        <rFont val="Calibri"/>
        <scheme val="minor"/>
      </rPr>
      <t xml:space="preserve"> Insurance</t>
    </r>
    <r>
      <rPr>
        <i/>
        <sz val="8"/>
        <color theme="1"/>
        <rFont val="Calibri"/>
        <scheme val="minor"/>
      </rPr>
      <t>:  a two-year cost increase of 122 percent is primarily attributable to malpractice insurance.</t>
    </r>
  </si>
  <si>
    <r>
      <t xml:space="preserve">4.  </t>
    </r>
    <r>
      <rPr>
        <i/>
        <u/>
        <sz val="8"/>
        <color theme="1"/>
        <rFont val="Calibri"/>
        <scheme val="minor"/>
      </rPr>
      <t>Other expenses</t>
    </r>
    <r>
      <rPr>
        <i/>
        <sz val="8"/>
        <color theme="1"/>
        <rFont val="Calibri"/>
        <scheme val="minor"/>
      </rPr>
      <t>:  a two-year cost increase of 19 percent is not really a cost increase but results from re-mapping license fees from “Purchased Services” to the “Other Expenses” category.</t>
    </r>
  </si>
  <si>
    <r>
      <rPr>
        <sz val="8"/>
        <color theme="1"/>
        <rFont val="Calibri"/>
        <scheme val="minor"/>
      </rPr>
      <t xml:space="preserve"> 1.  </t>
    </r>
    <r>
      <rPr>
        <i/>
        <u/>
        <sz val="8"/>
        <color theme="1"/>
        <rFont val="Calibri"/>
        <scheme val="minor"/>
      </rPr>
      <t>Insurance</t>
    </r>
    <r>
      <rPr>
        <i/>
        <sz val="8"/>
        <color theme="1"/>
        <rFont val="Calibri"/>
        <scheme val="minor"/>
      </rPr>
      <t>:  a two-year cost increase of 122 percent is primarily attributable to malpractice insurance.</t>
    </r>
  </si>
  <si>
    <r>
      <t xml:space="preserve">3.  </t>
    </r>
    <r>
      <rPr>
        <i/>
        <u/>
        <sz val="8"/>
        <color theme="1"/>
        <rFont val="Calibri"/>
        <scheme val="minor"/>
      </rPr>
      <t>Other expenses</t>
    </r>
    <r>
      <rPr>
        <i/>
        <sz val="8"/>
        <color theme="1"/>
        <rFont val="Calibri"/>
        <scheme val="minor"/>
      </rPr>
      <t>:  a two-year cost increase of 19 percent is not really a cost increase but results from re-mapping license fees from “Purchased Services” to the “Other Expenses” category.</t>
    </r>
  </si>
  <si>
    <r>
      <t xml:space="preserve">3.  </t>
    </r>
    <r>
      <rPr>
        <i/>
        <u/>
        <sz val="8"/>
        <color theme="1"/>
        <rFont val="Calibri"/>
        <scheme val="minor"/>
      </rPr>
      <t>Interest expense</t>
    </r>
    <r>
      <rPr>
        <i/>
        <sz val="8"/>
        <color theme="1"/>
        <rFont val="Calibri"/>
        <scheme val="minor"/>
      </rPr>
      <t>:  a two-year cost increase of 98 percent is attributable to BMC refinancing its Series A bonds and expensing its Series C issuance cost.</t>
    </r>
  </si>
  <si>
    <t xml:space="preserve"> Also, the Shapiro building came online, contributing to this expense.</t>
  </si>
  <si>
    <r>
      <t xml:space="preserve">2.  </t>
    </r>
    <r>
      <rPr>
        <i/>
        <u/>
        <sz val="8"/>
        <color theme="1"/>
        <rFont val="Calibri"/>
        <scheme val="minor"/>
      </rPr>
      <t>Interest expense</t>
    </r>
    <r>
      <rPr>
        <i/>
        <sz val="8"/>
        <color theme="1"/>
        <rFont val="Calibri"/>
        <scheme val="minor"/>
      </rPr>
      <t xml:space="preserve">:  a two-year cost increase of 98 percent is attributable to BMC refinancing its Series A bonds and expensing its Series C issuance cost. </t>
    </r>
  </si>
  <si>
    <t>*Please note that risk contracts have not been detailed in this form as they represent a very small portion of BMC’s overall payments.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</si>
</sst>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sz val="9"/>
      <name val="Calibri"/>
    </font>
    <font>
      <sz val="9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u/>
      <sz val="9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000000"/>
      <name val="Calibri"/>
      <scheme val="minor"/>
    </font>
    <font>
      <i/>
      <sz val="8"/>
      <color theme="1"/>
      <name val="Calibri"/>
      <scheme val="minor"/>
    </font>
    <font>
      <sz val="8"/>
      <color theme="1"/>
      <name val="Calibri"/>
      <scheme val="minor"/>
    </font>
    <font>
      <u/>
      <sz val="8"/>
      <color theme="1"/>
      <name val="Calibri"/>
      <scheme val="minor"/>
    </font>
    <font>
      <i/>
      <u/>
      <sz val="8"/>
      <color theme="1"/>
      <name val="Calibri"/>
      <scheme val="minor"/>
    </font>
    <font>
      <sz val="8"/>
      <color theme="1"/>
      <name val="Symbo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0" xfId="1" applyNumberFormat="1" applyFont="1"/>
    <xf numFmtId="165" fontId="3" fillId="0" borderId="0" xfId="2" applyNumberFormat="1" applyFont="1"/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3" fillId="0" borderId="1" xfId="1" applyNumberFormat="1" applyFont="1" applyBorder="1"/>
    <xf numFmtId="165" fontId="3" fillId="0" borderId="1" xfId="2" applyNumberFormat="1" applyFont="1" applyBorder="1"/>
    <xf numFmtId="164" fontId="2" fillId="0" borderId="0" xfId="1" applyNumberFormat="1" applyFont="1"/>
    <xf numFmtId="165" fontId="2" fillId="0" borderId="0" xfId="2" applyNumberFormat="1" applyFont="1"/>
    <xf numFmtId="0" fontId="7" fillId="0" borderId="0" xfId="3" applyFont="1" applyAlignment="1">
      <alignment wrapText="1"/>
    </xf>
    <xf numFmtId="0" fontId="7" fillId="0" borderId="0" xfId="3" applyFont="1" applyBorder="1" applyAlignment="1">
      <alignment wrapText="1"/>
    </xf>
    <xf numFmtId="164" fontId="7" fillId="0" borderId="0" xfId="3" applyNumberFormat="1" applyFont="1" applyAlignment="1">
      <alignment wrapText="1"/>
    </xf>
    <xf numFmtId="0" fontId="7" fillId="0" borderId="2" xfId="3" applyFont="1" applyBorder="1" applyAlignment="1">
      <alignment wrapText="1"/>
    </xf>
    <xf numFmtId="164" fontId="7" fillId="0" borderId="2" xfId="4" applyNumberFormat="1" applyFont="1" applyBorder="1" applyAlignment="1">
      <alignment wrapText="1"/>
    </xf>
    <xf numFmtId="0" fontId="8" fillId="2" borderId="2" xfId="3" applyFont="1" applyFill="1" applyBorder="1" applyAlignment="1">
      <alignment wrapText="1"/>
    </xf>
    <xf numFmtId="164" fontId="7" fillId="0" borderId="0" xfId="4" applyNumberFormat="1" applyFont="1" applyAlignment="1">
      <alignment wrapText="1"/>
    </xf>
    <xf numFmtId="166" fontId="7" fillId="0" borderId="2" xfId="5" applyNumberFormat="1" applyFont="1" applyBorder="1" applyAlignment="1">
      <alignment wrapText="1"/>
    </xf>
    <xf numFmtId="0" fontId="7" fillId="2" borderId="2" xfId="3" applyFont="1" applyFill="1" applyBorder="1" applyAlignment="1">
      <alignment wrapText="1"/>
    </xf>
    <xf numFmtId="164" fontId="7" fillId="0" borderId="2" xfId="3" applyNumberFormat="1" applyFont="1" applyBorder="1" applyAlignment="1">
      <alignment wrapText="1"/>
    </xf>
    <xf numFmtId="0" fontId="9" fillId="2" borderId="2" xfId="3" applyFont="1" applyFill="1" applyBorder="1" applyAlignment="1">
      <alignment horizontal="center" wrapText="1"/>
    </xf>
    <xf numFmtId="0" fontId="6" fillId="0" borderId="0" xfId="3"/>
    <xf numFmtId="0" fontId="10" fillId="0" borderId="0" xfId="3" applyFont="1"/>
    <xf numFmtId="0" fontId="11" fillId="0" borderId="0" xfId="3" applyFont="1"/>
    <xf numFmtId="0" fontId="11" fillId="0" borderId="1" xfId="3" applyFont="1" applyBorder="1" applyAlignment="1">
      <alignment horizontal="center"/>
    </xf>
    <xf numFmtId="0" fontId="11" fillId="0" borderId="1" xfId="3" applyFont="1" applyBorder="1"/>
    <xf numFmtId="0" fontId="11" fillId="0" borderId="0" xfId="3" applyFont="1" applyAlignment="1">
      <alignment horizontal="center"/>
    </xf>
    <xf numFmtId="0" fontId="12" fillId="0" borderId="0" xfId="3" applyFont="1"/>
    <xf numFmtId="0" fontId="14" fillId="0" borderId="0" xfId="0" applyFont="1"/>
    <xf numFmtId="166" fontId="17" fillId="0" borderId="2" xfId="3" applyNumberFormat="1" applyFont="1" applyBorder="1"/>
    <xf numFmtId="164" fontId="17" fillId="0" borderId="2" xfId="3" applyNumberFormat="1" applyFont="1" applyBorder="1"/>
    <xf numFmtId="0" fontId="11" fillId="3" borderId="1" xfId="3" applyFont="1" applyFill="1" applyBorder="1" applyAlignment="1">
      <alignment horizontal="center"/>
    </xf>
    <xf numFmtId="165" fontId="3" fillId="3" borderId="0" xfId="2" applyNumberFormat="1" applyFont="1" applyFill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3" applyFont="1" applyAlignment="1">
      <alignment horizontal="left" wrapText="1"/>
    </xf>
    <xf numFmtId="0" fontId="8" fillId="2" borderId="5" xfId="3" applyFont="1" applyFill="1" applyBorder="1" applyAlignment="1">
      <alignment horizontal="center" wrapText="1"/>
    </xf>
    <xf numFmtId="0" fontId="8" fillId="2" borderId="4" xfId="3" applyFont="1" applyFill="1" applyBorder="1" applyAlignment="1">
      <alignment horizontal="center" wrapText="1"/>
    </xf>
    <xf numFmtId="0" fontId="8" fillId="2" borderId="3" xfId="3" applyFont="1" applyFill="1" applyBorder="1" applyAlignment="1">
      <alignment horizontal="center" wrapText="1"/>
    </xf>
    <xf numFmtId="3" fontId="6" fillId="0" borderId="0" xfId="3" applyNumberFormat="1"/>
    <xf numFmtId="3" fontId="6" fillId="0" borderId="1" xfId="3" applyNumberFormat="1" applyBorder="1"/>
    <xf numFmtId="3" fontId="6" fillId="0" borderId="6" xfId="3" applyNumberFormat="1" applyBorder="1"/>
  </cellXfs>
  <cellStyles count="22">
    <cellStyle name="Comma" xfId="1" builtinId="3"/>
    <cellStyle name="Comma 2" xfId="4"/>
    <cellStyle name="Currency 2" xfId="5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workbookViewId="0">
      <selection activeCell="F35" sqref="F35"/>
    </sheetView>
  </sheetViews>
  <sheetFormatPr defaultColWidth="8.875" defaultRowHeight="12"/>
  <cols>
    <col min="1" max="1" width="2.375" style="17" customWidth="1"/>
    <col min="2" max="2" width="13.375" style="17" customWidth="1"/>
    <col min="3" max="3" width="12" style="17" customWidth="1"/>
    <col min="4" max="4" width="15.125" style="17" customWidth="1"/>
    <col min="5" max="5" width="14.375" style="17" customWidth="1"/>
    <col min="6" max="6" width="11.5" style="17" bestFit="1" customWidth="1"/>
    <col min="7" max="7" width="12.5" style="17" bestFit="1" customWidth="1"/>
    <col min="8" max="8" width="11.5" style="17" bestFit="1" customWidth="1"/>
    <col min="9" max="9" width="13.125" style="17" bestFit="1" customWidth="1"/>
    <col min="10" max="10" width="12.5" style="17" bestFit="1" customWidth="1"/>
    <col min="11" max="11" width="14.5" style="17" customWidth="1"/>
    <col min="12" max="12" width="16.375" style="17" customWidth="1"/>
    <col min="13" max="16384" width="8.875" style="17"/>
  </cols>
  <sheetData>
    <row r="1" spans="2:6" ht="33" customHeight="1">
      <c r="B1" s="44" t="s">
        <v>60</v>
      </c>
      <c r="C1" s="44"/>
      <c r="D1" s="44"/>
      <c r="E1" s="44"/>
    </row>
    <row r="3" spans="2:6" ht="33.950000000000003" customHeight="1">
      <c r="B3" s="45" t="s">
        <v>59</v>
      </c>
      <c r="C3" s="46"/>
      <c r="D3" s="46"/>
      <c r="E3" s="46"/>
      <c r="F3" s="47"/>
    </row>
    <row r="4" spans="2:6">
      <c r="B4" s="25"/>
      <c r="C4" s="27" t="s">
        <v>58</v>
      </c>
      <c r="D4" s="27" t="s">
        <v>57</v>
      </c>
      <c r="E4" s="27" t="s">
        <v>56</v>
      </c>
      <c r="F4" s="27" t="s">
        <v>55</v>
      </c>
    </row>
    <row r="5" spans="2:6">
      <c r="B5" s="25" t="s">
        <v>52</v>
      </c>
      <c r="C5" s="36">
        <v>-60858922</v>
      </c>
      <c r="D5" s="24">
        <v>-50551274.703349009</v>
      </c>
      <c r="E5" s="24">
        <v>-53255477.892391585</v>
      </c>
      <c r="F5" s="24">
        <v>-43629313.990000002</v>
      </c>
    </row>
    <row r="6" spans="2:6">
      <c r="B6" s="25" t="s">
        <v>54</v>
      </c>
      <c r="C6" s="37">
        <v>-59403840</v>
      </c>
      <c r="D6" s="26">
        <v>-73027031.097471118</v>
      </c>
      <c r="E6" s="26">
        <v>-76933558.312441811</v>
      </c>
      <c r="F6" s="26">
        <v>-59351765.189999849</v>
      </c>
    </row>
    <row r="7" spans="2:6">
      <c r="B7" s="25" t="s">
        <v>50</v>
      </c>
      <c r="C7" s="37">
        <v>-34708300</v>
      </c>
      <c r="D7" s="26">
        <v>-35545187.199179977</v>
      </c>
      <c r="E7" s="26">
        <v>-37446650.795166604</v>
      </c>
      <c r="F7" s="26">
        <v>-31702407.820000149</v>
      </c>
    </row>
    <row r="8" spans="2:6" ht="24">
      <c r="B8" s="25" t="s">
        <v>49</v>
      </c>
      <c r="C8" s="37">
        <v>129485343</v>
      </c>
      <c r="D8" s="26">
        <v>122000000</v>
      </c>
      <c r="E8" s="26">
        <v>135500000</v>
      </c>
      <c r="F8" s="26">
        <v>135500000</v>
      </c>
    </row>
    <row r="9" spans="2:6">
      <c r="B9" s="25" t="s">
        <v>53</v>
      </c>
      <c r="C9" s="36">
        <v>-25485718</v>
      </c>
      <c r="D9" s="24">
        <v>-37123493</v>
      </c>
      <c r="E9" s="24">
        <v>-32135687</v>
      </c>
      <c r="F9" s="24">
        <v>816513</v>
      </c>
    </row>
    <row r="10" spans="2:6">
      <c r="C10" s="23"/>
      <c r="D10" s="23"/>
      <c r="E10" s="23"/>
    </row>
    <row r="18" spans="5:8" ht="24">
      <c r="E18" s="22" t="s">
        <v>52</v>
      </c>
      <c r="F18" s="22" t="s">
        <v>51</v>
      </c>
      <c r="G18" s="22" t="s">
        <v>50</v>
      </c>
      <c r="H18" s="22" t="s">
        <v>49</v>
      </c>
    </row>
    <row r="19" spans="5:8" ht="24">
      <c r="E19" s="20" t="s">
        <v>48</v>
      </c>
      <c r="F19" s="20" t="s">
        <v>47</v>
      </c>
      <c r="G19" s="20" t="s">
        <v>46</v>
      </c>
      <c r="H19" s="20" t="s">
        <v>45</v>
      </c>
    </row>
    <row r="20" spans="5:8" ht="36">
      <c r="E20" s="20" t="s">
        <v>44</v>
      </c>
      <c r="F20" s="20" t="s">
        <v>43</v>
      </c>
      <c r="G20" s="20" t="s">
        <v>42</v>
      </c>
      <c r="H20" s="20" t="s">
        <v>41</v>
      </c>
    </row>
    <row r="21" spans="5:8" ht="24">
      <c r="E21" s="20" t="s">
        <v>40</v>
      </c>
      <c r="F21" s="21"/>
      <c r="G21" s="20" t="s">
        <v>39</v>
      </c>
      <c r="H21" s="20" t="s">
        <v>38</v>
      </c>
    </row>
    <row r="22" spans="5:8" ht="24">
      <c r="E22" s="20" t="s">
        <v>37</v>
      </c>
      <c r="F22" s="20"/>
      <c r="G22" s="20" t="s">
        <v>36</v>
      </c>
      <c r="H22" s="20"/>
    </row>
    <row r="23" spans="5:8" ht="36">
      <c r="E23" s="20" t="s">
        <v>35</v>
      </c>
      <c r="F23" s="20"/>
      <c r="G23" s="20" t="s">
        <v>34</v>
      </c>
      <c r="H23" s="20"/>
    </row>
    <row r="24" spans="5:8">
      <c r="E24" s="20" t="s">
        <v>33</v>
      </c>
      <c r="F24" s="20"/>
      <c r="G24" s="20" t="s">
        <v>32</v>
      </c>
      <c r="H24" s="20"/>
    </row>
    <row r="25" spans="5:8">
      <c r="E25" s="20" t="s">
        <v>31</v>
      </c>
      <c r="F25" s="20"/>
      <c r="G25" s="20" t="s">
        <v>30</v>
      </c>
      <c r="H25" s="20"/>
    </row>
    <row r="26" spans="5:8">
      <c r="E26" s="20" t="s">
        <v>29</v>
      </c>
      <c r="F26" s="20"/>
      <c r="G26" s="20"/>
      <c r="H26" s="20"/>
    </row>
    <row r="27" spans="5:8">
      <c r="E27" s="20" t="s">
        <v>28</v>
      </c>
      <c r="F27" s="20"/>
      <c r="G27" s="20"/>
      <c r="H27" s="20"/>
    </row>
    <row r="28" spans="5:8">
      <c r="E28" s="20" t="s">
        <v>27</v>
      </c>
      <c r="F28" s="20"/>
      <c r="G28" s="20"/>
      <c r="H28" s="20"/>
    </row>
    <row r="29" spans="5:8">
      <c r="E29" s="20" t="s">
        <v>26</v>
      </c>
      <c r="F29" s="20"/>
      <c r="G29" s="20"/>
      <c r="H29" s="20"/>
    </row>
    <row r="36" spans="3:7">
      <c r="G36" s="19"/>
    </row>
    <row r="37" spans="3:7">
      <c r="G37" s="19"/>
    </row>
    <row r="42" spans="3:7">
      <c r="C42" s="18"/>
      <c r="D42" s="18"/>
      <c r="E42" s="18"/>
    </row>
    <row r="43" spans="3:7">
      <c r="C43" s="18"/>
      <c r="D43" s="18"/>
      <c r="E43" s="18"/>
    </row>
    <row r="44" spans="3:7">
      <c r="C44" s="18"/>
      <c r="D44" s="18"/>
      <c r="E44" s="18"/>
    </row>
    <row r="45" spans="3:7">
      <c r="C45" s="18"/>
      <c r="D45" s="18"/>
      <c r="E45" s="18"/>
    </row>
    <row r="46" spans="3:7">
      <c r="C46" s="18"/>
      <c r="D46" s="18"/>
      <c r="E46" s="18"/>
    </row>
    <row r="47" spans="3:7">
      <c r="C47" s="18"/>
      <c r="D47" s="18"/>
      <c r="E47" s="18"/>
    </row>
    <row r="48" spans="3:7">
      <c r="C48" s="18"/>
      <c r="D48" s="18"/>
      <c r="E48" s="18"/>
    </row>
    <row r="49" spans="3:5">
      <c r="C49" s="18"/>
      <c r="D49" s="18"/>
      <c r="E49" s="18"/>
    </row>
    <row r="50" spans="3:5">
      <c r="C50" s="18"/>
      <c r="D50" s="18"/>
      <c r="E50" s="18"/>
    </row>
    <row r="51" spans="3:5">
      <c r="C51" s="18"/>
      <c r="D51" s="18"/>
      <c r="E51" s="18"/>
    </row>
  </sheetData>
  <mergeCells count="2">
    <mergeCell ref="B1:E1"/>
    <mergeCell ref="B3:F3"/>
  </mergeCells>
  <phoneticPr fontId="13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46"/>
  <sheetViews>
    <sheetView tabSelected="1" zoomScale="90" zoomScaleNormal="90" zoomScalePageLayoutView="90" workbookViewId="0">
      <selection activeCell="F3" sqref="F3"/>
    </sheetView>
  </sheetViews>
  <sheetFormatPr defaultColWidth="8.875" defaultRowHeight="15"/>
  <cols>
    <col min="1" max="1" width="8.875" style="28"/>
    <col min="2" max="2" width="31.5" style="28" customWidth="1"/>
    <col min="3" max="7" width="18.625" style="28" customWidth="1"/>
    <col min="8" max="16384" width="8.875" style="28"/>
  </cols>
  <sheetData>
    <row r="2" spans="2:6">
      <c r="B2" s="34" t="s">
        <v>88</v>
      </c>
    </row>
    <row r="3" spans="2:6">
      <c r="B3" s="34" t="s">
        <v>87</v>
      </c>
    </row>
    <row r="4" spans="2:6">
      <c r="B4" s="34" t="s">
        <v>86</v>
      </c>
    </row>
    <row r="5" spans="2:6">
      <c r="B5" s="29"/>
      <c r="C5" s="33" t="s">
        <v>85</v>
      </c>
      <c r="D5" s="33" t="s">
        <v>85</v>
      </c>
      <c r="E5" s="33" t="s">
        <v>85</v>
      </c>
      <c r="F5" s="33" t="s">
        <v>85</v>
      </c>
    </row>
    <row r="6" spans="2:6">
      <c r="B6" s="32" t="s">
        <v>84</v>
      </c>
      <c r="C6" s="31" t="s">
        <v>58</v>
      </c>
      <c r="D6" s="31" t="s">
        <v>57</v>
      </c>
      <c r="E6" s="31" t="s">
        <v>56</v>
      </c>
      <c r="F6" s="38" t="s">
        <v>55</v>
      </c>
    </row>
    <row r="7" spans="2:6">
      <c r="B7" s="29"/>
    </row>
    <row r="8" spans="2:6">
      <c r="B8" s="29" t="s">
        <v>83</v>
      </c>
      <c r="C8" s="48">
        <v>44311960.25</v>
      </c>
      <c r="D8" s="48">
        <v>46501327.699999996</v>
      </c>
      <c r="E8" s="48">
        <v>43101124.189999998</v>
      </c>
      <c r="F8" s="48">
        <v>43135993.219999999</v>
      </c>
    </row>
    <row r="9" spans="2:6">
      <c r="B9" s="29" t="s">
        <v>82</v>
      </c>
      <c r="C9" s="48">
        <v>9850110.1799999997</v>
      </c>
      <c r="D9" s="48">
        <v>12240881.219999999</v>
      </c>
      <c r="E9" s="48">
        <v>10585201.98</v>
      </c>
      <c r="F9" s="48">
        <v>10341324.84</v>
      </c>
    </row>
    <row r="10" spans="2:6">
      <c r="B10" s="29" t="s">
        <v>81</v>
      </c>
      <c r="C10" s="48">
        <v>20880246.260000002</v>
      </c>
      <c r="D10" s="48">
        <v>26362500.600000001</v>
      </c>
      <c r="E10" s="48">
        <v>25124152.639999997</v>
      </c>
      <c r="F10" s="48">
        <v>25512609.32</v>
      </c>
    </row>
    <row r="11" spans="2:6">
      <c r="B11" s="29" t="s">
        <v>69</v>
      </c>
      <c r="C11" s="48">
        <v>0</v>
      </c>
      <c r="D11" s="48">
        <v>0</v>
      </c>
      <c r="E11" s="48">
        <v>0</v>
      </c>
      <c r="F11" s="48">
        <v>456709.33999999997</v>
      </c>
    </row>
    <row r="12" spans="2:6">
      <c r="B12" s="29" t="s">
        <v>80</v>
      </c>
      <c r="C12" s="48">
        <v>4514399.0599999996</v>
      </c>
      <c r="D12" s="48">
        <v>4372783.32</v>
      </c>
      <c r="E12" s="48">
        <v>3618873.0300000003</v>
      </c>
      <c r="F12" s="48">
        <v>4130827.5999999996</v>
      </c>
    </row>
    <row r="13" spans="2:6">
      <c r="B13" s="29" t="s">
        <v>79</v>
      </c>
      <c r="C13" s="48">
        <v>5485142</v>
      </c>
      <c r="D13" s="48">
        <v>5714894.1200000001</v>
      </c>
      <c r="E13" s="48">
        <v>6651723.3099999996</v>
      </c>
      <c r="F13" s="48">
        <v>8184457.6999999993</v>
      </c>
    </row>
    <row r="14" spans="2:6">
      <c r="B14" s="29" t="s">
        <v>78</v>
      </c>
      <c r="C14" s="48">
        <v>5830927.4399999995</v>
      </c>
      <c r="D14" s="48">
        <v>5991166.4500000002</v>
      </c>
      <c r="E14" s="48">
        <v>5765913.5600000005</v>
      </c>
      <c r="F14" s="48">
        <v>5887843.7200000007</v>
      </c>
    </row>
    <row r="15" spans="2:6">
      <c r="B15" s="29" t="s">
        <v>77</v>
      </c>
      <c r="C15" s="48">
        <v>7383325.21</v>
      </c>
      <c r="D15" s="48">
        <v>7178275.4800000004</v>
      </c>
      <c r="E15" s="48">
        <v>7745313.5199999996</v>
      </c>
      <c r="F15" s="48">
        <v>6967267.5499999998</v>
      </c>
    </row>
    <row r="16" spans="2:6">
      <c r="B16" s="29" t="s">
        <v>76</v>
      </c>
      <c r="C16" s="49">
        <v>47221391</v>
      </c>
      <c r="D16" s="49">
        <v>45382783.20000001</v>
      </c>
      <c r="E16" s="49">
        <v>45833856.920000002</v>
      </c>
      <c r="F16" s="49">
        <v>47993386.279999994</v>
      </c>
    </row>
    <row r="17" spans="2:6">
      <c r="B17" s="30" t="s">
        <v>75</v>
      </c>
      <c r="C17" s="48">
        <v>145477501.39999998</v>
      </c>
      <c r="D17" s="48">
        <v>153744612.09000003</v>
      </c>
      <c r="E17" s="48">
        <v>148426159.15000001</v>
      </c>
      <c r="F17" s="48">
        <v>152610419.56999999</v>
      </c>
    </row>
    <row r="18" spans="2:6">
      <c r="B18" s="29"/>
      <c r="C18" s="48"/>
      <c r="D18" s="48"/>
      <c r="E18" s="48"/>
      <c r="F18" s="48"/>
    </row>
    <row r="19" spans="2:6">
      <c r="B19" s="29" t="s">
        <v>72</v>
      </c>
      <c r="C19" s="48">
        <v>1003573.28</v>
      </c>
      <c r="D19" s="48">
        <v>2181648.14</v>
      </c>
      <c r="E19" s="48">
        <v>2808259.78</v>
      </c>
      <c r="F19" s="48">
        <v>2057185.61</v>
      </c>
    </row>
    <row r="20" spans="2:6">
      <c r="B20" s="29" t="s">
        <v>71</v>
      </c>
      <c r="C20" s="48">
        <v>20591265.880000003</v>
      </c>
      <c r="D20" s="48">
        <v>22907264.770000003</v>
      </c>
      <c r="E20" s="48">
        <v>25156865.599999998</v>
      </c>
      <c r="F20" s="48">
        <v>23392267.090000004</v>
      </c>
    </row>
    <row r="21" spans="2:6">
      <c r="B21" s="29" t="s">
        <v>70</v>
      </c>
      <c r="C21" s="48">
        <v>45180415.199999996</v>
      </c>
      <c r="D21" s="48">
        <v>59092389.5</v>
      </c>
      <c r="E21" s="48">
        <v>65997448.5</v>
      </c>
      <c r="F21" s="48">
        <v>65627526</v>
      </c>
    </row>
    <row r="22" spans="2:6">
      <c r="B22" s="29" t="s">
        <v>69</v>
      </c>
      <c r="C22" s="49">
        <v>733094.02999999991</v>
      </c>
      <c r="D22" s="49">
        <v>421953.69000000006</v>
      </c>
      <c r="E22" s="49">
        <v>539.62</v>
      </c>
      <c r="F22" s="49">
        <v>7755.0499999999993</v>
      </c>
    </row>
    <row r="23" spans="2:6">
      <c r="B23" s="30" t="s">
        <v>74</v>
      </c>
      <c r="C23" s="48">
        <v>67508348.390000001</v>
      </c>
      <c r="D23" s="48">
        <v>84603256.099999994</v>
      </c>
      <c r="E23" s="48">
        <v>93963113.5</v>
      </c>
      <c r="F23" s="48">
        <v>91084733.75</v>
      </c>
    </row>
    <row r="24" spans="2:6">
      <c r="B24" s="29"/>
      <c r="C24" s="48"/>
      <c r="D24" s="48"/>
      <c r="E24" s="48"/>
      <c r="F24" s="48"/>
    </row>
    <row r="25" spans="2:6">
      <c r="B25" s="30" t="s">
        <v>73</v>
      </c>
      <c r="C25" s="48">
        <v>117625074.56</v>
      </c>
      <c r="D25" s="48">
        <v>115356688.58</v>
      </c>
      <c r="E25" s="48">
        <v>108667806.25999999</v>
      </c>
      <c r="F25" s="48">
        <v>107442686.55</v>
      </c>
    </row>
    <row r="26" spans="2:6">
      <c r="B26" s="29"/>
      <c r="C26" s="48"/>
      <c r="D26" s="48"/>
      <c r="E26" s="48"/>
      <c r="F26" s="48"/>
    </row>
    <row r="27" spans="2:6">
      <c r="B27" s="29" t="s">
        <v>72</v>
      </c>
      <c r="C27" s="48">
        <v>706828.21000000008</v>
      </c>
      <c r="D27" s="48">
        <v>780051.14</v>
      </c>
      <c r="E27" s="48">
        <v>459306.29999999993</v>
      </c>
      <c r="F27" s="48">
        <v>1063749.25</v>
      </c>
    </row>
    <row r="28" spans="2:6">
      <c r="B28" s="29" t="s">
        <v>71</v>
      </c>
      <c r="C28" s="48">
        <v>3784344.32</v>
      </c>
      <c r="D28" s="48">
        <v>4247763.1999999993</v>
      </c>
      <c r="E28" s="48">
        <v>5173466.29</v>
      </c>
      <c r="F28" s="48">
        <v>5481412.6999999993</v>
      </c>
    </row>
    <row r="29" spans="2:6">
      <c r="B29" s="29" t="s">
        <v>70</v>
      </c>
      <c r="C29" s="48">
        <v>35631437.939999998</v>
      </c>
      <c r="D29" s="48">
        <v>30698209.009999998</v>
      </c>
      <c r="E29" s="48">
        <v>28848603.669999998</v>
      </c>
      <c r="F29" s="48">
        <v>24080914.800000001</v>
      </c>
    </row>
    <row r="30" spans="2:6">
      <c r="B30" s="29" t="s">
        <v>69</v>
      </c>
      <c r="C30" s="48">
        <v>295950.96000000002</v>
      </c>
      <c r="D30" s="48">
        <v>200361.74999999997</v>
      </c>
      <c r="E30" s="48">
        <v>32219.840000000004</v>
      </c>
      <c r="F30" s="48">
        <v>53388.189999999995</v>
      </c>
    </row>
    <row r="31" spans="2:6">
      <c r="B31" s="29" t="s">
        <v>68</v>
      </c>
      <c r="C31" s="49">
        <v>10172.48</v>
      </c>
      <c r="D31" s="49">
        <v>1349987.21</v>
      </c>
      <c r="E31" s="49">
        <v>717132.58</v>
      </c>
      <c r="F31" s="49">
        <v>724044.34000000008</v>
      </c>
    </row>
    <row r="32" spans="2:6">
      <c r="B32" s="30" t="s">
        <v>67</v>
      </c>
      <c r="C32" s="48">
        <v>40428733.909999996</v>
      </c>
      <c r="D32" s="48">
        <v>37276372.309999995</v>
      </c>
      <c r="E32" s="48">
        <v>35230728.68</v>
      </c>
      <c r="F32" s="48">
        <v>31403509.280000001</v>
      </c>
    </row>
    <row r="33" spans="2:6">
      <c r="B33" s="29"/>
      <c r="C33" s="48"/>
      <c r="D33" s="48"/>
      <c r="E33" s="48"/>
      <c r="F33" s="48"/>
    </row>
    <row r="34" spans="2:6">
      <c r="B34" s="29" t="s">
        <v>66</v>
      </c>
      <c r="C34" s="48">
        <v>8410091.0200000014</v>
      </c>
      <c r="D34" s="48">
        <v>7228526.8900000006</v>
      </c>
      <c r="E34" s="48">
        <v>7388299.9900000002</v>
      </c>
      <c r="F34" s="48">
        <v>6894949.8099999996</v>
      </c>
    </row>
    <row r="35" spans="2:6">
      <c r="B35" s="29" t="s">
        <v>65</v>
      </c>
      <c r="C35" s="48">
        <v>1684118.28</v>
      </c>
      <c r="D35" s="48">
        <v>2035720.4300000002</v>
      </c>
      <c r="E35" s="48">
        <v>2197880.38</v>
      </c>
      <c r="F35" s="48">
        <v>1848476.79</v>
      </c>
    </row>
    <row r="36" spans="2:6">
      <c r="B36" s="29" t="s">
        <v>64</v>
      </c>
      <c r="C36" s="49">
        <v>14636986.890000001</v>
      </c>
      <c r="D36" s="49">
        <v>14451703.479999999</v>
      </c>
      <c r="E36" s="49">
        <v>12284418.310000001</v>
      </c>
      <c r="F36" s="49">
        <v>14788217.880000001</v>
      </c>
    </row>
    <row r="37" spans="2:6">
      <c r="B37" s="30" t="s">
        <v>63</v>
      </c>
      <c r="C37" s="48">
        <v>24731196.190000001</v>
      </c>
      <c r="D37" s="48">
        <v>23715950.799999997</v>
      </c>
      <c r="E37" s="48">
        <v>21870598.68</v>
      </c>
      <c r="F37" s="48">
        <v>23531644.48</v>
      </c>
    </row>
    <row r="38" spans="2:6">
      <c r="B38" s="29"/>
      <c r="C38" s="48"/>
      <c r="D38" s="48"/>
      <c r="E38" s="48"/>
      <c r="F38" s="48"/>
    </row>
    <row r="39" spans="2:6">
      <c r="B39" s="30" t="s">
        <v>47</v>
      </c>
      <c r="C39" s="48">
        <v>157286655.30999997</v>
      </c>
      <c r="D39" s="48">
        <v>166617427.92000002</v>
      </c>
      <c r="E39" s="48">
        <v>168725294.60999998</v>
      </c>
      <c r="F39" s="48">
        <v>172445465.27999997</v>
      </c>
    </row>
    <row r="40" spans="2:6">
      <c r="B40" s="29"/>
      <c r="C40" s="48"/>
      <c r="D40" s="48"/>
      <c r="E40" s="48"/>
      <c r="F40" s="48"/>
    </row>
    <row r="41" spans="2:6">
      <c r="B41" s="30" t="s">
        <v>62</v>
      </c>
      <c r="C41" s="48">
        <v>2281914.3300000005</v>
      </c>
      <c r="D41" s="48">
        <v>2076677.7700000003</v>
      </c>
      <c r="E41" s="48">
        <v>1650793.3299999998</v>
      </c>
      <c r="F41" s="48">
        <v>2249116.14</v>
      </c>
    </row>
    <row r="42" spans="2:6">
      <c r="B42" s="29"/>
      <c r="C42" s="48"/>
      <c r="D42" s="48"/>
      <c r="E42" s="48"/>
      <c r="F42" s="48"/>
    </row>
    <row r="43" spans="2:6" ht="15.75" thickBot="1">
      <c r="B43" s="30" t="s">
        <v>61</v>
      </c>
      <c r="C43" s="50">
        <v>555339424.09000003</v>
      </c>
      <c r="D43" s="50">
        <v>583390985.57000005</v>
      </c>
      <c r="E43" s="50">
        <v>578534494.21000004</v>
      </c>
      <c r="F43" s="50">
        <v>580767575.04999995</v>
      </c>
    </row>
    <row r="44" spans="2:6" ht="15.75" thickTop="1"/>
    <row r="46" spans="2:6">
      <c r="B46" s="35" t="s">
        <v>100</v>
      </c>
    </row>
  </sheetData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I15" sqref="I15"/>
    </sheetView>
  </sheetViews>
  <sheetFormatPr defaultColWidth="11" defaultRowHeight="15.75"/>
  <cols>
    <col min="1" max="1" width="17.8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2"/>
      <c r="C2" s="2"/>
      <c r="D2" s="2"/>
      <c r="E2" s="2"/>
      <c r="F2" s="2"/>
      <c r="G2" s="2"/>
      <c r="H2" s="3"/>
    </row>
    <row r="3" spans="1:8">
      <c r="A3" s="1" t="s">
        <v>1</v>
      </c>
      <c r="B3" s="2"/>
      <c r="C3" s="2"/>
      <c r="D3" s="2"/>
      <c r="E3" s="2"/>
      <c r="F3" s="2"/>
      <c r="G3" s="2"/>
      <c r="H3" s="3"/>
    </row>
    <row r="4" spans="1:8">
      <c r="A4" s="1" t="s">
        <v>2</v>
      </c>
      <c r="B4" s="2"/>
      <c r="C4" s="2"/>
      <c r="D4" s="2"/>
      <c r="E4" s="2"/>
      <c r="F4" s="2"/>
      <c r="G4" s="2"/>
      <c r="H4" s="3"/>
    </row>
    <row r="5" spans="1:8">
      <c r="A5" s="1"/>
      <c r="B5" s="2"/>
      <c r="C5" s="2"/>
      <c r="D5" s="2"/>
      <c r="E5" s="2"/>
      <c r="F5" s="5"/>
      <c r="G5" s="5"/>
      <c r="H5" s="3"/>
    </row>
    <row r="6" spans="1:8" ht="24.75">
      <c r="A6" s="1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8" t="s">
        <v>8</v>
      </c>
      <c r="G6" s="8" t="s">
        <v>9</v>
      </c>
      <c r="H6" s="3"/>
    </row>
    <row r="7" spans="1:8">
      <c r="A7" s="2" t="s">
        <v>10</v>
      </c>
      <c r="B7" s="9">
        <v>370956</v>
      </c>
      <c r="C7" s="9">
        <v>357497</v>
      </c>
      <c r="D7" s="9">
        <v>372813</v>
      </c>
      <c r="E7" s="9">
        <f t="shared" ref="E7:E22" si="0">+D7-B7</f>
        <v>1857</v>
      </c>
      <c r="F7" s="10">
        <f>+D7/C7-1</f>
        <v>4.2842317557909571E-2</v>
      </c>
      <c r="G7" s="10">
        <f t="shared" ref="G7:G22" si="1">+E7/B7</f>
        <v>5.0059845372497011E-3</v>
      </c>
      <c r="H7" s="3"/>
    </row>
    <row r="8" spans="1:8">
      <c r="A8" s="2" t="s">
        <v>11</v>
      </c>
      <c r="B8" s="9">
        <v>95288</v>
      </c>
      <c r="C8" s="9">
        <v>95820</v>
      </c>
      <c r="D8" s="9">
        <v>103431</v>
      </c>
      <c r="E8" s="9">
        <f t="shared" si="0"/>
        <v>8143</v>
      </c>
      <c r="F8" s="39">
        <f t="shared" ref="F8:F22" si="2">+D8/C8-1</f>
        <v>7.9430181590482096E-2</v>
      </c>
      <c r="G8" s="39">
        <f t="shared" si="1"/>
        <v>8.5456720678364531E-2</v>
      </c>
      <c r="H8" s="11"/>
    </row>
    <row r="9" spans="1:8">
      <c r="A9" s="2" t="s">
        <v>12</v>
      </c>
      <c r="B9" s="9">
        <v>110414</v>
      </c>
      <c r="C9" s="9">
        <v>115156</v>
      </c>
      <c r="D9" s="9">
        <v>105484</v>
      </c>
      <c r="E9" s="9">
        <f t="shared" si="0"/>
        <v>-4930</v>
      </c>
      <c r="F9" s="10">
        <f t="shared" si="2"/>
        <v>-8.3990413004967124E-2</v>
      </c>
      <c r="G9" s="10">
        <f t="shared" si="1"/>
        <v>-4.4650134946655318E-2</v>
      </c>
      <c r="H9" s="12"/>
    </row>
    <row r="10" spans="1:8">
      <c r="A10" s="2" t="s">
        <v>13</v>
      </c>
      <c r="B10" s="9">
        <v>31365</v>
      </c>
      <c r="C10" s="9">
        <v>30202</v>
      </c>
      <c r="D10" s="9">
        <v>29151</v>
      </c>
      <c r="E10" s="9">
        <f t="shared" si="0"/>
        <v>-2214</v>
      </c>
      <c r="F10" s="10">
        <f t="shared" si="2"/>
        <v>-3.4799019932454822E-2</v>
      </c>
      <c r="G10" s="10">
        <f t="shared" si="1"/>
        <v>-7.0588235294117646E-2</v>
      </c>
      <c r="H10" s="12"/>
    </row>
    <row r="11" spans="1:8">
      <c r="A11" s="2" t="s">
        <v>14</v>
      </c>
      <c r="B11" s="9">
        <v>1108</v>
      </c>
      <c r="C11" s="9">
        <v>2636</v>
      </c>
      <c r="D11" s="9">
        <v>2461</v>
      </c>
      <c r="E11" s="9">
        <f t="shared" si="0"/>
        <v>1353</v>
      </c>
      <c r="F11" s="10">
        <f t="shared" si="2"/>
        <v>-6.63884673748103E-2</v>
      </c>
      <c r="G11" s="39">
        <f t="shared" si="1"/>
        <v>1.2211191335740073</v>
      </c>
      <c r="H11" s="11"/>
    </row>
    <row r="12" spans="1:8">
      <c r="A12" s="2" t="s">
        <v>15</v>
      </c>
      <c r="B12" s="9">
        <f>58324-B11</f>
        <v>57216</v>
      </c>
      <c r="C12" s="9">
        <v>65586</v>
      </c>
      <c r="D12" s="9">
        <v>68248</v>
      </c>
      <c r="E12" s="9">
        <f t="shared" si="0"/>
        <v>11032</v>
      </c>
      <c r="F12" s="10">
        <f t="shared" si="2"/>
        <v>4.058793035098951E-2</v>
      </c>
      <c r="G12" s="39">
        <f t="shared" si="1"/>
        <v>0.19281319910514541</v>
      </c>
      <c r="H12" s="11"/>
    </row>
    <row r="13" spans="1:8">
      <c r="A13" s="2" t="s">
        <v>16</v>
      </c>
      <c r="B13" s="9">
        <v>47361</v>
      </c>
      <c r="C13" s="9">
        <v>36683</v>
      </c>
      <c r="D13" s="9">
        <v>36652</v>
      </c>
      <c r="E13" s="9">
        <f t="shared" si="0"/>
        <v>-10709</v>
      </c>
      <c r="F13" s="10">
        <f t="shared" si="2"/>
        <v>-8.4507810157297136E-4</v>
      </c>
      <c r="G13" s="10">
        <f t="shared" si="1"/>
        <v>-0.22611431346466501</v>
      </c>
      <c r="H13" s="12"/>
    </row>
    <row r="14" spans="1:8">
      <c r="A14" s="2" t="s">
        <v>17</v>
      </c>
      <c r="B14" s="9">
        <v>14715</v>
      </c>
      <c r="C14" s="9">
        <v>19691</v>
      </c>
      <c r="D14" s="9">
        <v>12448</v>
      </c>
      <c r="E14" s="9">
        <f t="shared" si="0"/>
        <v>-2267</v>
      </c>
      <c r="F14" s="10">
        <f t="shared" si="2"/>
        <v>-0.36783302016149511</v>
      </c>
      <c r="G14" s="10">
        <f t="shared" si="1"/>
        <v>-0.15406048250084947</v>
      </c>
      <c r="H14" s="12"/>
    </row>
    <row r="15" spans="1:8">
      <c r="A15" s="2" t="s">
        <v>18</v>
      </c>
      <c r="B15" s="9">
        <v>59832</v>
      </c>
      <c r="C15" s="9">
        <v>54805</v>
      </c>
      <c r="D15" s="9">
        <v>51544</v>
      </c>
      <c r="E15" s="9">
        <f t="shared" si="0"/>
        <v>-8288</v>
      </c>
      <c r="F15" s="10">
        <f t="shared" si="2"/>
        <v>-5.9501870267311352E-2</v>
      </c>
      <c r="G15" s="10">
        <f t="shared" si="1"/>
        <v>-0.13852119267281723</v>
      </c>
      <c r="H15" s="12"/>
    </row>
    <row r="16" spans="1:8">
      <c r="A16" s="2" t="s">
        <v>19</v>
      </c>
      <c r="B16" s="9">
        <f>3586+8368</f>
        <v>11954</v>
      </c>
      <c r="C16" s="9">
        <f>8837+3914</f>
        <v>12751</v>
      </c>
      <c r="D16" s="9">
        <f>3657+8571</f>
        <v>12228</v>
      </c>
      <c r="E16" s="9">
        <f t="shared" si="0"/>
        <v>274</v>
      </c>
      <c r="F16" s="10">
        <f t="shared" si="2"/>
        <v>-4.1016390871304265E-2</v>
      </c>
      <c r="G16" s="10">
        <f t="shared" si="1"/>
        <v>2.2921197925380627E-2</v>
      </c>
      <c r="H16" s="12"/>
    </row>
    <row r="17" spans="1:8">
      <c r="A17" s="2" t="s">
        <v>20</v>
      </c>
      <c r="B17" s="9">
        <v>23817</v>
      </c>
      <c r="C17" s="9">
        <v>24731</v>
      </c>
      <c r="D17" s="9">
        <v>24025</v>
      </c>
      <c r="E17" s="9">
        <f t="shared" si="0"/>
        <v>208</v>
      </c>
      <c r="F17" s="10">
        <f t="shared" si="2"/>
        <v>-2.8547167522542605E-2</v>
      </c>
      <c r="G17" s="10">
        <f t="shared" si="1"/>
        <v>8.7332577570642823E-3</v>
      </c>
      <c r="H17" s="12"/>
    </row>
    <row r="18" spans="1:8">
      <c r="A18" s="2" t="s">
        <v>21</v>
      </c>
      <c r="B18" s="9">
        <v>76417</v>
      </c>
      <c r="C18" s="9">
        <v>79039</v>
      </c>
      <c r="D18" s="9">
        <v>75870</v>
      </c>
      <c r="E18" s="9">
        <f t="shared" si="0"/>
        <v>-547</v>
      </c>
      <c r="F18" s="10">
        <f t="shared" si="2"/>
        <v>-4.0094130745581325E-2</v>
      </c>
      <c r="G18" s="10">
        <f t="shared" si="1"/>
        <v>-7.1580930944685085E-3</v>
      </c>
      <c r="H18" s="12"/>
    </row>
    <row r="19" spans="1:8">
      <c r="A19" s="2" t="s">
        <v>22</v>
      </c>
      <c r="B19" s="9">
        <v>65660</v>
      </c>
      <c r="C19" s="9">
        <v>62398</v>
      </c>
      <c r="D19" s="9">
        <v>59383</v>
      </c>
      <c r="E19" s="9">
        <f t="shared" si="0"/>
        <v>-6277</v>
      </c>
      <c r="F19" s="10">
        <f t="shared" si="2"/>
        <v>-4.8318856373601671E-2</v>
      </c>
      <c r="G19" s="10">
        <f t="shared" si="1"/>
        <v>-9.5598537922631746E-2</v>
      </c>
      <c r="H19" s="12"/>
    </row>
    <row r="20" spans="1:8">
      <c r="A20" s="2" t="s">
        <v>23</v>
      </c>
      <c r="B20" s="9">
        <v>9057</v>
      </c>
      <c r="C20" s="9">
        <v>13494</v>
      </c>
      <c r="D20" s="9">
        <v>17916</v>
      </c>
      <c r="E20" s="9">
        <f t="shared" si="0"/>
        <v>8859</v>
      </c>
      <c r="F20" s="39">
        <f>+D20/C20-1</f>
        <v>0.32770120053357044</v>
      </c>
      <c r="G20" s="39">
        <f t="shared" si="1"/>
        <v>0.97813845644253061</v>
      </c>
      <c r="H20" s="11"/>
    </row>
    <row r="21" spans="1:8">
      <c r="A21" s="2" t="s">
        <v>24</v>
      </c>
      <c r="B21" s="13">
        <v>29416</v>
      </c>
      <c r="C21" s="13">
        <v>33586</v>
      </c>
      <c r="D21" s="13">
        <v>30499</v>
      </c>
      <c r="E21" s="13">
        <f t="shared" si="0"/>
        <v>1083</v>
      </c>
      <c r="F21" s="14">
        <f t="shared" si="2"/>
        <v>-9.1913297207169675E-2</v>
      </c>
      <c r="G21" s="14">
        <f t="shared" si="1"/>
        <v>3.6816698395431058E-2</v>
      </c>
      <c r="H21" s="12"/>
    </row>
    <row r="22" spans="1:8">
      <c r="A22" s="1" t="s">
        <v>25</v>
      </c>
      <c r="B22" s="15">
        <f>SUM(B7:B21)</f>
        <v>1004576</v>
      </c>
      <c r="C22" s="15">
        <v>1004075</v>
      </c>
      <c r="D22" s="15">
        <v>1002153</v>
      </c>
      <c r="E22" s="15">
        <f t="shared" si="0"/>
        <v>-2423</v>
      </c>
      <c r="F22" s="16">
        <f t="shared" si="2"/>
        <v>-1.9141996364813174E-3</v>
      </c>
      <c r="G22" s="16">
        <f t="shared" si="1"/>
        <v>-2.4119628579619659E-3</v>
      </c>
      <c r="H22" s="3"/>
    </row>
    <row r="24" spans="1:8" s="41" customFormat="1" ht="11.25">
      <c r="A24" s="40" t="s">
        <v>89</v>
      </c>
    </row>
    <row r="25" spans="1:8" s="41" customFormat="1" ht="15.95" customHeight="1">
      <c r="A25" s="42" t="s">
        <v>92</v>
      </c>
    </row>
    <row r="26" spans="1:8" s="41" customFormat="1" ht="15.95" customHeight="1">
      <c r="A26" s="40" t="s">
        <v>91</v>
      </c>
    </row>
    <row r="27" spans="1:8" s="41" customFormat="1" ht="11.25">
      <c r="A27" s="43" t="s">
        <v>93</v>
      </c>
    </row>
    <row r="28" spans="1:8" s="41" customFormat="1" ht="11.25">
      <c r="A28" s="40" t="s">
        <v>97</v>
      </c>
    </row>
    <row r="29" spans="1:8" s="41" customFormat="1" ht="11.25">
      <c r="A29" s="40" t="s">
        <v>98</v>
      </c>
    </row>
    <row r="30" spans="1:8" s="41" customFormat="1" ht="11.25">
      <c r="A30" s="40" t="s">
        <v>94</v>
      </c>
    </row>
    <row r="31" spans="1:8" s="41" customFormat="1" ht="11.25">
      <c r="A31" s="40"/>
    </row>
    <row r="32" spans="1:8" s="41" customFormat="1" ht="11.25"/>
    <row r="33" spans="1:1" s="41" customFormat="1" ht="11.25">
      <c r="A33" s="40" t="s">
        <v>90</v>
      </c>
    </row>
    <row r="34" spans="1:1" s="41" customFormat="1" ht="11.25">
      <c r="A34" s="43" t="s">
        <v>95</v>
      </c>
    </row>
    <row r="35" spans="1:1" s="41" customFormat="1" ht="11.25">
      <c r="A35" s="40" t="s">
        <v>99</v>
      </c>
    </row>
    <row r="36" spans="1:1" s="41" customFormat="1" ht="11.25">
      <c r="A36" s="40" t="s">
        <v>98</v>
      </c>
    </row>
    <row r="37" spans="1:1" s="41" customFormat="1" ht="15" customHeight="1">
      <c r="A37" s="40" t="s">
        <v>96</v>
      </c>
    </row>
  </sheetData>
  <phoneticPr fontId="1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A </vt:lpstr>
      <vt:lpstr>Exhibit B</vt:lpstr>
      <vt:lpstr>Exhibit C</vt:lpstr>
    </vt:vector>
  </TitlesOfParts>
  <Company>DSTI Hospital Edits 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2013-09-25T21:50:20Z</dcterms:created>
  <dc:creator/>
  <lastModifiedBy>eldaley</lastModifiedBy>
  <lastPrinted>2013-09-26T18:08:21Z</lastPrinted>
  <dcterms:modified xsi:type="dcterms:W3CDTF">2013-09-27T20:17:30Z</dcterms:modified>
</coreProperties>
</file>