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070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58" i="1" l="1"/>
  <c r="G58" i="1"/>
  <c r="K56" i="1"/>
  <c r="J55" i="1"/>
  <c r="K55" i="1" s="1"/>
  <c r="J53" i="1"/>
  <c r="J58" i="1" s="1"/>
  <c r="F53" i="1"/>
  <c r="I48" i="1"/>
  <c r="G48" i="1"/>
  <c r="J47" i="1"/>
  <c r="K47" i="1" s="1"/>
  <c r="F47" i="1"/>
  <c r="I43" i="1"/>
  <c r="G43" i="1"/>
  <c r="J42" i="1"/>
  <c r="K42" i="1" s="1"/>
  <c r="J40" i="1"/>
  <c r="F40" i="1"/>
  <c r="J39" i="1"/>
  <c r="K39" i="1" s="1"/>
  <c r="J38" i="1"/>
  <c r="K38" i="1" s="1"/>
  <c r="J37" i="1"/>
  <c r="J43" i="1" s="1"/>
  <c r="I34" i="1"/>
  <c r="G34" i="1"/>
  <c r="J30" i="1"/>
  <c r="K30" i="1" s="1"/>
  <c r="F30" i="1"/>
  <c r="K28" i="1"/>
  <c r="J28" i="1"/>
  <c r="K23" i="1"/>
  <c r="J23" i="1"/>
  <c r="K21" i="1"/>
  <c r="J21" i="1"/>
  <c r="J34" i="1" s="1"/>
  <c r="I18" i="1"/>
  <c r="G18" i="1"/>
  <c r="G60" i="1" s="1"/>
  <c r="J16" i="1"/>
  <c r="K16" i="1" s="1"/>
  <c r="J14" i="1"/>
  <c r="K14" i="1" s="1"/>
  <c r="J12" i="1"/>
  <c r="K12" i="1" s="1"/>
  <c r="F12" i="1"/>
  <c r="K10" i="1"/>
  <c r="J10" i="1"/>
  <c r="K8" i="1"/>
  <c r="J8" i="1"/>
  <c r="J18" i="1" s="1"/>
  <c r="F8" i="1"/>
  <c r="J48" i="1" l="1"/>
  <c r="J60" i="1" s="1"/>
  <c r="K53" i="1"/>
</calcChain>
</file>

<file path=xl/comments1.xml><?xml version="1.0" encoding="utf-8"?>
<comments xmlns="http://schemas.openxmlformats.org/spreadsheetml/2006/main">
  <authors>
    <author>Faletra, Jean (DWD)</author>
    <author>rdobrowski</author>
    <author>JFaletra</author>
    <author>Jean Faletra</author>
    <author>DET</author>
  </authors>
  <commentList>
    <comment ref="D8" authorId="0">
      <text>
        <r>
          <rPr>
            <b/>
            <sz val="9"/>
            <color indexed="81"/>
            <rFont val="Tahoma"/>
            <family val="2"/>
          </rPr>
          <t>Faletra, Jean (DWD):</t>
        </r>
        <r>
          <rPr>
            <sz val="9"/>
            <color indexed="81"/>
            <rFont val="Tahoma"/>
            <family val="2"/>
          </rPr>
          <t xml:space="preserve">
JOB NET TO END LEASE ON 6/30/14.</t>
        </r>
      </text>
    </comment>
    <comment ref="I10" authorId="1">
      <text>
        <r>
          <rPr>
            <sz val="8"/>
            <color indexed="81"/>
            <rFont val="Tahoma"/>
            <family val="2"/>
          </rPr>
          <t>For FY16, estimate for 
Utilities,  landscaping, snow removal, security and FC0802 &amp; all other operation expenses. (janitors, exterminators)</t>
        </r>
      </text>
    </comment>
    <comment ref="G12" authorId="0">
      <text>
        <r>
          <rPr>
            <b/>
            <sz val="9"/>
            <color indexed="81"/>
            <rFont val="Tahoma"/>
            <family val="2"/>
          </rPr>
          <t>FY16 lease amount.</t>
        </r>
      </text>
    </comment>
    <comment ref="I12" authorId="1">
      <text>
        <r>
          <rPr>
            <b/>
            <sz val="8"/>
            <color indexed="81"/>
            <rFont val="Tahoma"/>
            <family val="2"/>
          </rPr>
          <t>FY16 estimate</t>
        </r>
        <r>
          <rPr>
            <sz val="8"/>
            <color indexed="81"/>
            <rFont val="Tahoma"/>
            <family val="2"/>
          </rPr>
          <t xml:space="preserve">
Gas - $4,100, electricity - $31,500; and security-$1,200</t>
        </r>
      </text>
    </comment>
    <comment ref="I14" authorId="0">
      <text>
        <r>
          <rPr>
            <sz val="9"/>
            <color indexed="81"/>
            <rFont val="Tahoma"/>
            <family val="2"/>
          </rPr>
          <t xml:space="preserve">FY16 estimated expenses: Utilities,cleaners,exterm,
alarm,landscape,snow removal
</t>
        </r>
      </text>
    </comment>
    <comment ref="I16" authorId="1">
      <text>
        <r>
          <rPr>
            <sz val="8"/>
            <color indexed="81"/>
            <rFont val="Tahoma"/>
            <family val="2"/>
          </rPr>
          <t>FY16 etimate
Includes utiliteis landscape, snow, security and FC0805 &amp; all other operating expenss.(janitorial,exterminators)</t>
        </r>
      </text>
    </comment>
    <comment ref="I21" authorId="1">
      <text>
        <r>
          <rPr>
            <sz val="8"/>
            <color indexed="81"/>
            <rFont val="Tahoma"/>
            <family val="2"/>
          </rPr>
          <t>For FY16, estimated for
Includes utilities, landscaping, snow, security and FC0805 &amp; all other operating expenses (janitorial, exterminators)</t>
        </r>
      </text>
    </comment>
    <comment ref="G23" authorId="0">
      <text>
        <r>
          <rPr>
            <b/>
            <sz val="9"/>
            <color indexed="81"/>
            <rFont val="Tahoma"/>
            <family val="2"/>
          </rPr>
          <t>FY16 lease amount</t>
        </r>
        <r>
          <rPr>
            <sz val="9"/>
            <color indexed="81"/>
            <rFont val="Tahoma"/>
            <family val="2"/>
          </rPr>
          <t>.</t>
        </r>
      </text>
    </comment>
    <comment ref="I23" authorId="0">
      <text>
        <r>
          <rPr>
            <sz val="9"/>
            <color indexed="81"/>
            <rFont val="Tahoma"/>
            <family val="2"/>
          </rPr>
          <t>FY16 estimate- Electric $21,700; security $2,400</t>
        </r>
      </text>
    </comment>
    <comment ref="G26" authorId="0">
      <text/>
    </comment>
    <comment ref="I26" authorId="2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G28" authorId="0">
      <text>
        <r>
          <rPr>
            <sz val="9"/>
            <color indexed="81"/>
            <rFont val="Tahoma"/>
            <family val="2"/>
          </rPr>
          <t>FY16 lease amount.</t>
        </r>
      </text>
    </comment>
    <comment ref="I28" authorId="2">
      <text>
        <r>
          <rPr>
            <sz val="8"/>
            <color indexed="81"/>
            <rFont val="Tahoma"/>
            <family val="2"/>
          </rPr>
          <t xml:space="preserve">FY 16 expense-2 sec. systems - </t>
        </r>
      </text>
    </comment>
    <comment ref="D30" authorId="0">
      <text>
        <r>
          <rPr>
            <b/>
            <sz val="9"/>
            <color indexed="81"/>
            <rFont val="Tahoma"/>
            <family val="2"/>
          </rPr>
          <t>Faletra, Jean (DWD):</t>
        </r>
        <r>
          <rPr>
            <sz val="9"/>
            <color indexed="81"/>
            <rFont val="Tahoma"/>
            <family val="2"/>
          </rPr>
          <t xml:space="preserve">
Lease extended through 6/30/14.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Faletra, Jean (DWD):</t>
        </r>
        <r>
          <rPr>
            <sz val="9"/>
            <color indexed="81"/>
            <rFont val="Tahoma"/>
            <family val="2"/>
          </rPr>
          <t xml:space="preserve">
Original sq. ft. 9,837.  Vacating 4th floor on 6/30/14- 4,000 sq. ft.
Starting 7/1/14- they will occupy 5,837 sq. ft. (per Ava)</t>
        </r>
      </text>
    </comment>
    <comment ref="G30" authorId="0">
      <text>
        <r>
          <rPr>
            <sz val="9"/>
            <color indexed="81"/>
            <rFont val="Tahoma"/>
            <family val="2"/>
          </rPr>
          <t>FY16 - lease for Worcester DUA</t>
        </r>
      </text>
    </comment>
    <comment ref="I30" authorId="2">
      <text>
        <r>
          <rPr>
            <sz val="8"/>
            <color indexed="81"/>
            <rFont val="Tahoma"/>
            <family val="2"/>
          </rPr>
          <t xml:space="preserve">FY16 - 3 sec. systems 
</t>
        </r>
      </text>
    </comment>
    <comment ref="E37" authorId="0">
      <text>
        <r>
          <rPr>
            <sz val="9"/>
            <color indexed="81"/>
            <rFont val="Tahoma"/>
            <family val="2"/>
          </rPr>
          <t>Total leased sq. footage is 54,996. Subtract ISA to other agency of 3,803. DIA's space - 51,193 sq. ft.</t>
        </r>
      </text>
    </comment>
    <comment ref="G37" authorId="0">
      <text>
        <r>
          <rPr>
            <sz val="9"/>
            <color indexed="81"/>
            <rFont val="Tahoma"/>
            <family val="2"/>
          </rPr>
          <t>FY16 lease cost is $2,126,948.53 minus ISA of $25,065.32 (2months) = $2,101,883.21</t>
        </r>
      </text>
    </comment>
    <comment ref="G38" authorId="0">
      <text>
        <r>
          <rPr>
            <sz val="9"/>
            <color indexed="81"/>
            <rFont val="Tahoma"/>
            <family val="2"/>
          </rPr>
          <t>FY16 lease amount.</t>
        </r>
      </text>
    </comment>
    <comment ref="E39" authorId="0">
      <text>
        <r>
          <rPr>
            <b/>
            <sz val="9"/>
            <color indexed="81"/>
            <rFont val="Tahoma"/>
            <family val="2"/>
          </rPr>
          <t>Faletra, Jean (DWD):</t>
        </r>
        <r>
          <rPr>
            <sz val="9"/>
            <color indexed="81"/>
            <rFont val="Tahoma"/>
            <family val="2"/>
          </rPr>
          <t xml:space="preserve">
Original sq. ft. - 7,962. Added 380 sq. ft. starting 7/1/14/</t>
        </r>
      </text>
    </comment>
    <comment ref="G39" authorId="0">
      <text>
        <r>
          <rPr>
            <b/>
            <sz val="9"/>
            <color indexed="81"/>
            <rFont val="Tahoma"/>
            <family val="2"/>
          </rPr>
          <t>Faletra, Jean (DWD):
Estimated FY15 cost. (lease ends 6/6/15-estimated for remainder of June)Per Ava. Original lease $163,581.  Added $8618.10 on 7/1/14 for add'l. sq. ft. (figure includes $771 for security)</t>
        </r>
      </text>
    </comment>
    <comment ref="I39" authorId="1">
      <text>
        <r>
          <rPr>
            <b/>
            <sz val="8"/>
            <color indexed="81"/>
            <rFont val="Tahoma"/>
            <family val="2"/>
          </rPr>
          <t>FY16 estimated electricity expense</t>
        </r>
      </text>
    </comment>
    <comment ref="G40" authorId="3">
      <text>
        <r>
          <rPr>
            <b/>
            <sz val="8"/>
            <color indexed="81"/>
            <rFont val="Tahoma"/>
            <family val="2"/>
          </rPr>
          <t>Jean Faletra:</t>
        </r>
        <r>
          <rPr>
            <sz val="8"/>
            <color indexed="81"/>
            <rFont val="Tahoma"/>
            <family val="2"/>
          </rPr>
          <t xml:space="preserve">
Estimated FY15 cost. (Per Ava, bldg. will close @ some point.  She doesn't know when)</t>
        </r>
      </text>
    </comment>
    <comment ref="G42" authorId="3">
      <text>
        <r>
          <rPr>
            <sz val="8"/>
            <color indexed="81"/>
            <rFont val="Tahoma"/>
            <family val="2"/>
          </rPr>
          <t>Estimated FY16 cost. no info right now (3/30/15)</t>
        </r>
      </text>
    </comment>
    <comment ref="G47" authorId="2">
      <text>
        <r>
          <rPr>
            <b/>
            <sz val="8"/>
            <color indexed="81"/>
            <rFont val="Tahoma"/>
            <family val="2"/>
          </rPr>
          <t>JFaletra:</t>
        </r>
        <r>
          <rPr>
            <sz val="8"/>
            <color indexed="81"/>
            <rFont val="Tahoma"/>
            <family val="2"/>
          </rPr>
          <t xml:space="preserve">
Estimated FY15 expense.
3/19/14 - Per Ava, bldg. will close at some point.  She doesn't know when.</t>
        </r>
      </text>
    </comment>
    <comment ref="G53" authorId="0">
      <text>
        <r>
          <rPr>
            <b/>
            <sz val="9"/>
            <color indexed="81"/>
            <rFont val="Tahoma"/>
            <family val="2"/>
          </rPr>
          <t>Faletra, Jean (DWD):</t>
        </r>
        <r>
          <rPr>
            <sz val="9"/>
            <color indexed="81"/>
            <rFont val="Tahoma"/>
            <family val="2"/>
          </rPr>
          <t xml:space="preserve">
Estimated FY15 cost.</t>
        </r>
      </text>
    </comment>
    <comment ref="F55" authorId="0">
      <text>
        <r>
          <rPr>
            <sz val="9"/>
            <color indexed="81"/>
            <rFont val="Tahoma"/>
            <family val="2"/>
          </rPr>
          <t>Rate will increase every July 1st.</t>
        </r>
      </text>
    </comment>
    <comment ref="G55" authorId="0">
      <text>
        <r>
          <rPr>
            <b/>
            <sz val="9"/>
            <color indexed="81"/>
            <rFont val="Tahoma"/>
            <family val="2"/>
          </rPr>
          <t>FY 2016: lease amount</t>
        </r>
      </text>
    </comment>
    <comment ref="G56" authorId="0">
      <text>
        <r>
          <rPr>
            <b/>
            <sz val="9"/>
            <color indexed="81"/>
            <rFont val="Tahoma"/>
            <family val="2"/>
          </rPr>
          <t>Faletra, Jean (DWD):</t>
        </r>
        <r>
          <rPr>
            <sz val="9"/>
            <color indexed="81"/>
            <rFont val="Tahoma"/>
            <family val="2"/>
          </rPr>
          <t xml:space="preserve">
Estimated FY15 cost.</t>
        </r>
      </text>
    </comment>
    <comment ref="J56" authorId="4">
      <text>
        <r>
          <rPr>
            <b/>
            <sz val="8"/>
            <color indexed="81"/>
            <rFont val="Tahoma"/>
            <family val="2"/>
          </rPr>
          <t>DET:</t>
        </r>
        <r>
          <rPr>
            <sz val="8"/>
            <color indexed="81"/>
            <rFont val="Tahoma"/>
            <family val="2"/>
          </rPr>
          <t xml:space="preserve">
Rec'd. figure from Lisa - 11-8-12</t>
        </r>
      </text>
    </comment>
  </commentList>
</comments>
</file>

<file path=xl/sharedStrings.xml><?xml version="1.0" encoding="utf-8"?>
<sst xmlns="http://schemas.openxmlformats.org/spreadsheetml/2006/main" count="128" uniqueCount="81">
  <si>
    <t>Executive Office of Labor &amp; Workforce Development</t>
  </si>
  <si>
    <t>FY 2016 --  Projected Cost for Space</t>
  </si>
  <si>
    <t>Office of Facilities Management</t>
  </si>
  <si>
    <t>Updated 4/30/15</t>
  </si>
  <si>
    <t>Start</t>
  </si>
  <si>
    <t>Expiration</t>
  </si>
  <si>
    <t>Lease</t>
  </si>
  <si>
    <t>FY 2016  --  Projected Cost for Space</t>
  </si>
  <si>
    <t>Career Center Locations</t>
  </si>
  <si>
    <t>Address</t>
  </si>
  <si>
    <t>Date</t>
  </si>
  <si>
    <t>Area</t>
  </si>
  <si>
    <t>Rate</t>
  </si>
  <si>
    <t>Rent Per Lease</t>
  </si>
  <si>
    <t>Rent if lease extended</t>
  </si>
  <si>
    <t>Op Cost</t>
  </si>
  <si>
    <t>Total Cost</t>
  </si>
  <si>
    <t>Sq. Ft.</t>
  </si>
  <si>
    <t>210 South Street</t>
  </si>
  <si>
    <t>N/A</t>
  </si>
  <si>
    <t>Fall River</t>
  </si>
  <si>
    <t>446 North Main Street</t>
  </si>
  <si>
    <t>Owned</t>
  </si>
  <si>
    <t>Leominster</t>
  </si>
  <si>
    <t>100 Erdman Way</t>
  </si>
  <si>
    <t xml:space="preserve">New Bedford </t>
  </si>
  <si>
    <t>618 Acushnet Avenue</t>
  </si>
  <si>
    <t>Taunton</t>
  </si>
  <si>
    <t>72 School Street</t>
  </si>
  <si>
    <t>Career Center Totals</t>
  </si>
  <si>
    <t>DUA Locations</t>
  </si>
  <si>
    <t>Brockton</t>
  </si>
  <si>
    <t>36 Main Street</t>
  </si>
  <si>
    <t>Lawrence Call Center &amp; Hearings</t>
  </si>
  <si>
    <t>360 Merrimack Street</t>
  </si>
  <si>
    <t>Medford - Warehouse (Closed)</t>
  </si>
  <si>
    <t>970 Fellsway</t>
  </si>
  <si>
    <t>Springfield</t>
  </si>
  <si>
    <t>88 Industry Avenue</t>
  </si>
  <si>
    <t>Worcester Field Management Office</t>
  </si>
  <si>
    <t>340 Main Street</t>
  </si>
  <si>
    <t>DUA Totals</t>
  </si>
  <si>
    <t>DIA Locations</t>
  </si>
  <si>
    <t>Boston</t>
  </si>
  <si>
    <t>1 Congress St.</t>
  </si>
  <si>
    <t>1 Father Devalles Blvd.</t>
  </si>
  <si>
    <t>Lawrence</t>
  </si>
  <si>
    <t>354 Merrimack St.</t>
  </si>
  <si>
    <t>436 Dwight St.-Office Space</t>
  </si>
  <si>
    <t xml:space="preserve">                 -Storage Space</t>
  </si>
  <si>
    <t>Worcester</t>
  </si>
  <si>
    <t>340 Main St.</t>
  </si>
  <si>
    <t>DIA Totals</t>
  </si>
  <si>
    <t>DLR Locations</t>
  </si>
  <si>
    <t>**Boston</t>
  </si>
  <si>
    <t>19 Staniford St</t>
  </si>
  <si>
    <t>Indefinite</t>
  </si>
  <si>
    <t>DLR Totals</t>
  </si>
  <si>
    <t>DLS Locations</t>
  </si>
  <si>
    <t>**Boston - No agreement</t>
  </si>
  <si>
    <t>19 Staniford St. 2nd floor</t>
  </si>
  <si>
    <t>Haverhill 0 No agreement</t>
  </si>
  <si>
    <t>4 Summer St. 2nd floor</t>
  </si>
  <si>
    <t>????</t>
  </si>
  <si>
    <t>Lawrence - ISA</t>
  </si>
  <si>
    <t>37 Shattuck St. 2ndfloor</t>
  </si>
  <si>
    <t>New Bedford  No agreement</t>
  </si>
  <si>
    <t>1213 Purchase St. 2nd floor</t>
  </si>
  <si>
    <t xml:space="preserve">Springfield </t>
  </si>
  <si>
    <t>1 Federal St., Bldg 101-3</t>
  </si>
  <si>
    <t>**Taunton - ISA</t>
  </si>
  <si>
    <t>72 School St.</t>
  </si>
  <si>
    <t>Westborough - License to use</t>
  </si>
  <si>
    <t>Hadley Bldg. 167 Lyman St.</t>
  </si>
  <si>
    <t>DLS Totals</t>
  </si>
  <si>
    <t>EOLWD TOTALS</t>
  </si>
  <si>
    <t>Operating Costs include electricity, gas, water/sewer, landscaping, snow removal, security, repairs (glass, locks, electrical, plumbing, HVAC, elevator, fire alarm, etc), janitorial services, exterimator costs</t>
  </si>
  <si>
    <t xml:space="preserve">Total Rent:  </t>
  </si>
  <si>
    <t>DUA, DCS, DIA, DLS, DLR</t>
  </si>
  <si>
    <r>
      <t>Premises Costs</t>
    </r>
    <r>
      <rPr>
        <sz val="12"/>
        <color indexed="48"/>
        <rFont val="Times New Roman"/>
        <family val="1"/>
      </rPr>
      <t>:  Current and assumed annual rents</t>
    </r>
  </si>
  <si>
    <r>
      <t>Boston</t>
    </r>
    <r>
      <rPr>
        <b/>
        <sz val="10"/>
        <color indexed="60"/>
        <rFont val="Times New Roman"/>
        <family val="1"/>
      </rPr>
      <t xml:space="preserve"> (Office closing by April 30, 2015)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</si>
</sst>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8" formatCode="&quot;$&quot;#,##0.00_);[Red]\(&quot;$&quot;#,##0.00\)"/>
    <numFmt numFmtId="164" formatCode="mm/dd/yy"/>
    <numFmt numFmtId="165" formatCode="&quot;$&quot;#,##0.00"/>
  </numFmts>
  <fonts count="25" x14ac:knownFonts="1"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b/>
      <sz val="18"/>
      <color indexed="48"/>
      <name val="Times New Roman"/>
      <family val="1"/>
    </font>
    <font>
      <sz val="18"/>
      <color indexed="48"/>
      <name val="Arial"/>
      <family val="2"/>
    </font>
    <font>
      <b/>
      <sz val="12"/>
      <color indexed="48"/>
      <name val="Times New Roman"/>
      <family val="1"/>
    </font>
    <font>
      <sz val="12"/>
      <color indexed="48"/>
      <name val="Times New Roman"/>
      <family val="1"/>
    </font>
    <font>
      <sz val="12"/>
      <color indexed="48"/>
      <name val="Arial"/>
      <family val="2"/>
    </font>
    <font>
      <b/>
      <sz val="12"/>
      <color indexed="21"/>
      <name val="Times New Roman"/>
      <family val="1"/>
    </font>
    <font>
      <b/>
      <sz val="10"/>
      <color indexed="21"/>
      <name val="Times New Roman"/>
      <family val="1"/>
    </font>
    <font>
      <b/>
      <sz val="10"/>
      <color indexed="61"/>
      <name val="Times New Roman"/>
      <family val="1"/>
    </font>
    <font>
      <b/>
      <sz val="10"/>
      <color indexed="6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b/>
      <sz val="10"/>
      <name val="Times New Roman"/>
      <family val="1"/>
    </font>
    <font>
      <b/>
      <i/>
      <sz val="10"/>
      <color indexed="21"/>
      <name val="Times New Roman"/>
      <family val="1"/>
    </font>
    <font>
      <sz val="10"/>
      <color rgb="FFFF0000"/>
      <name val="Times New Roman"/>
      <family val="1"/>
    </font>
    <font>
      <b/>
      <sz val="10"/>
      <name val="Arial"/>
      <family val="2"/>
    </font>
    <font>
      <b/>
      <sz val="10"/>
      <color theme="8" tint="-0.249977111117893"/>
      <name val="Times New Roman"/>
      <family val="1"/>
    </font>
    <font>
      <b/>
      <u/>
      <sz val="10"/>
      <color indexed="61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double">
        <color indexed="64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/>
      <right style="double">
        <color indexed="64"/>
      </right>
      <top style="medium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 style="double">
        <color indexed="64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2" xfId="0" applyFill="1" applyBorder="1"/>
    <xf numFmtId="0" fontId="0" fillId="0" borderId="5" xfId="0" applyFill="1" applyBorder="1" applyProtection="1"/>
    <xf numFmtId="14" fontId="4" fillId="0" borderId="5" xfId="0" applyNumberFormat="1" applyFont="1" applyBorder="1"/>
    <xf numFmtId="0" fontId="0" fillId="0" borderId="5" xfId="0" applyBorder="1"/>
    <xf numFmtId="0" fontId="0" fillId="0" borderId="6" xfId="0" applyFill="1" applyBorder="1"/>
    <xf numFmtId="0" fontId="0" fillId="0" borderId="8" xfId="0" applyFill="1" applyBorder="1" applyProtection="1"/>
    <xf numFmtId="0" fontId="6" fillId="0" borderId="8" xfId="0" applyFont="1" applyBorder="1"/>
    <xf numFmtId="0" fontId="0" fillId="0" borderId="8" xfId="0" applyBorder="1"/>
    <xf numFmtId="0" fontId="0" fillId="0" borderId="10" xfId="0" applyFill="1" applyBorder="1"/>
    <xf numFmtId="0" fontId="7" fillId="2" borderId="11" xfId="0" applyFont="1" applyFill="1" applyBorder="1" applyProtection="1"/>
    <xf numFmtId="0" fontId="7" fillId="2" borderId="12" xfId="0" applyFont="1" applyFill="1" applyBorder="1" applyProtection="1"/>
    <xf numFmtId="0" fontId="8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3" xfId="0" applyFont="1" applyFill="1" applyBorder="1" applyProtection="1"/>
    <xf numFmtId="4" fontId="7" fillId="0" borderId="14" xfId="0" applyNumberFormat="1" applyFont="1" applyFill="1" applyBorder="1" applyAlignment="1" applyProtection="1">
      <alignment horizontal="center"/>
    </xf>
    <xf numFmtId="0" fontId="9" fillId="0" borderId="17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8" fillId="0" borderId="19" xfId="0" applyFont="1" applyBorder="1" applyAlignment="1" applyProtection="1">
      <alignment horizontal="center"/>
      <protection locked="0"/>
    </xf>
    <xf numFmtId="4" fontId="8" fillId="0" borderId="20" xfId="0" applyNumberFormat="1" applyFont="1" applyFill="1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8" fillId="0" borderId="22" xfId="0" applyFont="1" applyFill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center"/>
      <protection locked="0"/>
    </xf>
    <xf numFmtId="0" fontId="8" fillId="0" borderId="24" xfId="0" applyFont="1" applyFill="1" applyBorder="1" applyAlignment="1" applyProtection="1">
      <alignment horizontal="center"/>
      <protection locked="0"/>
    </xf>
    <xf numFmtId="0" fontId="8" fillId="0" borderId="25" xfId="0" applyNumberFormat="1" applyFont="1" applyFill="1" applyBorder="1" applyProtection="1">
      <protection locked="0"/>
    </xf>
    <xf numFmtId="0" fontId="11" fillId="0" borderId="26" xfId="0" applyNumberFormat="1" applyFont="1" applyFill="1" applyBorder="1" applyAlignment="1" applyProtection="1">
      <alignment horizontal="left"/>
    </xf>
    <xf numFmtId="164" fontId="11" fillId="0" borderId="26" xfId="0" applyNumberFormat="1" applyFont="1" applyFill="1" applyBorder="1" applyAlignment="1" applyProtection="1">
      <alignment horizontal="center"/>
    </xf>
    <xf numFmtId="37" fontId="11" fillId="0" borderId="26" xfId="0" applyNumberFormat="1" applyFont="1" applyFill="1" applyBorder="1" applyAlignment="1" applyProtection="1">
      <alignment horizontal="right"/>
    </xf>
    <xf numFmtId="7" fontId="11" fillId="0" borderId="26" xfId="0" applyNumberFormat="1" applyFont="1" applyFill="1" applyBorder="1" applyAlignment="1" applyProtection="1">
      <alignment horizontal="right"/>
    </xf>
    <xf numFmtId="4" fontId="11" fillId="0" borderId="27" xfId="0" applyNumberFormat="1" applyFont="1" applyFill="1" applyBorder="1"/>
    <xf numFmtId="40" fontId="11" fillId="0" borderId="26" xfId="0" applyNumberFormat="1" applyFont="1" applyFill="1" applyBorder="1" applyAlignment="1" applyProtection="1">
      <alignment horizontal="center"/>
    </xf>
    <xf numFmtId="165" fontId="11" fillId="0" borderId="26" xfId="0" applyNumberFormat="1" applyFont="1" applyFill="1" applyBorder="1" applyProtection="1"/>
    <xf numFmtId="7" fontId="11" fillId="0" borderId="26" xfId="0" applyNumberFormat="1" applyFont="1" applyFill="1" applyBorder="1" applyProtection="1"/>
    <xf numFmtId="7" fontId="11" fillId="0" borderId="28" xfId="0" applyNumberFormat="1" applyFont="1" applyFill="1" applyBorder="1" applyAlignment="1" applyProtection="1">
      <alignment horizontal="right"/>
    </xf>
    <xf numFmtId="0" fontId="8" fillId="0" borderId="29" xfId="0" applyNumberFormat="1" applyFont="1" applyFill="1" applyBorder="1" applyProtection="1">
      <protection locked="0"/>
    </xf>
    <xf numFmtId="0" fontId="12" fillId="0" borderId="30" xfId="0" applyNumberFormat="1" applyFont="1" applyFill="1" applyBorder="1" applyAlignment="1" applyProtection="1">
      <alignment horizontal="left"/>
    </xf>
    <xf numFmtId="164" fontId="11" fillId="0" borderId="30" xfId="0" applyNumberFormat="1" applyFont="1" applyFill="1" applyBorder="1" applyAlignment="1" applyProtection="1">
      <alignment horizontal="center"/>
    </xf>
    <xf numFmtId="37" fontId="11" fillId="0" borderId="30" xfId="0" applyNumberFormat="1" applyFont="1" applyFill="1" applyBorder="1" applyAlignment="1" applyProtection="1">
      <alignment horizontal="right"/>
    </xf>
    <xf numFmtId="7" fontId="11" fillId="0" borderId="30" xfId="0" applyNumberFormat="1" applyFont="1" applyFill="1" applyBorder="1" applyAlignment="1" applyProtection="1">
      <alignment horizontal="right"/>
    </xf>
    <xf numFmtId="4" fontId="11" fillId="0" borderId="8" xfId="0" applyNumberFormat="1" applyFont="1" applyFill="1" applyBorder="1"/>
    <xf numFmtId="40" fontId="11" fillId="0" borderId="30" xfId="0" applyNumberFormat="1" applyFont="1" applyFill="1" applyBorder="1" applyAlignment="1" applyProtection="1">
      <alignment horizontal="center"/>
    </xf>
    <xf numFmtId="165" fontId="11" fillId="0" borderId="30" xfId="0" applyNumberFormat="1" applyFont="1" applyFill="1" applyBorder="1" applyProtection="1"/>
    <xf numFmtId="7" fontId="11" fillId="0" borderId="30" xfId="0" applyNumberFormat="1" applyFont="1" applyFill="1" applyBorder="1" applyProtection="1"/>
    <xf numFmtId="0" fontId="8" fillId="0" borderId="31" xfId="0" applyNumberFormat="1" applyFont="1" applyFill="1" applyBorder="1" applyProtection="1">
      <protection locked="0"/>
    </xf>
    <xf numFmtId="0" fontId="11" fillId="0" borderId="32" xfId="0" applyNumberFormat="1" applyFont="1" applyFill="1" applyBorder="1" applyAlignment="1" applyProtection="1">
      <alignment horizontal="left"/>
    </xf>
    <xf numFmtId="37" fontId="11" fillId="0" borderId="32" xfId="0" applyNumberFormat="1" applyFont="1" applyFill="1" applyBorder="1" applyAlignment="1" applyProtection="1">
      <alignment horizontal="right"/>
    </xf>
    <xf numFmtId="7" fontId="11" fillId="0" borderId="32" xfId="0" applyNumberFormat="1" applyFont="1" applyFill="1" applyBorder="1" applyAlignment="1" applyProtection="1">
      <alignment horizontal="center"/>
    </xf>
    <xf numFmtId="40" fontId="11" fillId="0" borderId="32" xfId="0" applyNumberFormat="1" applyFont="1" applyFill="1" applyBorder="1" applyAlignment="1" applyProtection="1">
      <alignment horizontal="center"/>
    </xf>
    <xf numFmtId="165" fontId="11" fillId="0" borderId="32" xfId="0" applyNumberFormat="1" applyFont="1" applyFill="1" applyBorder="1" applyProtection="1"/>
    <xf numFmtId="7" fontId="11" fillId="0" borderId="32" xfId="0" applyNumberFormat="1" applyFont="1" applyFill="1" applyBorder="1" applyProtection="1"/>
    <xf numFmtId="165" fontId="11" fillId="0" borderId="33" xfId="0" applyNumberFormat="1" applyFont="1" applyFill="1" applyBorder="1" applyProtection="1"/>
    <xf numFmtId="0" fontId="8" fillId="0" borderId="31" xfId="0" applyNumberFormat="1" applyFont="1" applyFill="1" applyBorder="1" applyProtection="1"/>
    <xf numFmtId="164" fontId="11" fillId="0" borderId="32" xfId="0" applyNumberFormat="1" applyFont="1" applyFill="1" applyBorder="1" applyAlignment="1" applyProtection="1">
      <alignment horizontal="center"/>
    </xf>
    <xf numFmtId="7" fontId="11" fillId="0" borderId="32" xfId="0" applyNumberFormat="1" applyFont="1" applyFill="1" applyBorder="1" applyAlignment="1" applyProtection="1">
      <alignment horizontal="right"/>
    </xf>
    <xf numFmtId="40" fontId="11" fillId="0" borderId="32" xfId="0" applyNumberFormat="1" applyFont="1" applyFill="1" applyBorder="1" applyProtection="1"/>
    <xf numFmtId="0" fontId="14" fillId="0" borderId="31" xfId="0" applyNumberFormat="1" applyFont="1" applyFill="1" applyBorder="1" applyProtection="1"/>
    <xf numFmtId="0" fontId="8" fillId="0" borderId="34" xfId="0" applyNumberFormat="1" applyFont="1" applyFill="1" applyBorder="1" applyProtection="1">
      <protection locked="0"/>
    </xf>
    <xf numFmtId="165" fontId="11" fillId="0" borderId="13" xfId="0" applyNumberFormat="1" applyFont="1" applyFill="1" applyBorder="1" applyProtection="1"/>
    <xf numFmtId="7" fontId="11" fillId="0" borderId="13" xfId="0" applyNumberFormat="1" applyFont="1" applyFill="1" applyBorder="1" applyProtection="1"/>
    <xf numFmtId="7" fontId="11" fillId="0" borderId="35" xfId="0" applyNumberFormat="1" applyFont="1" applyFill="1" applyBorder="1" applyAlignment="1" applyProtection="1">
      <alignment horizontal="right"/>
    </xf>
    <xf numFmtId="0" fontId="11" fillId="0" borderId="13" xfId="0" applyNumberFormat="1" applyFont="1" applyFill="1" applyBorder="1" applyAlignment="1" applyProtection="1">
      <alignment horizontal="left"/>
    </xf>
    <xf numFmtId="37" fontId="11" fillId="0" borderId="13" xfId="0" applyNumberFormat="1" applyFont="1" applyFill="1" applyBorder="1" applyAlignment="1" applyProtection="1">
      <alignment horizontal="right"/>
    </xf>
    <xf numFmtId="7" fontId="11" fillId="0" borderId="13" xfId="0" applyNumberFormat="1" applyFont="1" applyFill="1" applyBorder="1" applyAlignment="1" applyProtection="1">
      <alignment horizontal="center"/>
    </xf>
    <xf numFmtId="40" fontId="11" fillId="0" borderId="13" xfId="0" applyNumberFormat="1" applyFont="1" applyFill="1" applyBorder="1" applyAlignment="1" applyProtection="1">
      <alignment horizontal="center"/>
    </xf>
    <xf numFmtId="165" fontId="11" fillId="0" borderId="13" xfId="0" applyNumberFormat="1" applyFont="1" applyFill="1" applyBorder="1" applyAlignment="1" applyProtection="1">
      <alignment horizontal="center"/>
    </xf>
    <xf numFmtId="165" fontId="11" fillId="0" borderId="13" xfId="0" quotePrefix="1" applyNumberFormat="1" applyFont="1" applyFill="1" applyBorder="1" applyProtection="1"/>
    <xf numFmtId="0" fontId="8" fillId="0" borderId="36" xfId="0" applyNumberFormat="1" applyFont="1" applyFill="1" applyBorder="1" applyProtection="1">
      <protection locked="0"/>
    </xf>
    <xf numFmtId="165" fontId="11" fillId="0" borderId="37" xfId="0" quotePrefix="1" applyNumberFormat="1" applyFont="1" applyFill="1" applyBorder="1" applyProtection="1"/>
    <xf numFmtId="7" fontId="11" fillId="0" borderId="37" xfId="0" applyNumberFormat="1" applyFont="1" applyFill="1" applyBorder="1" applyProtection="1"/>
    <xf numFmtId="7" fontId="11" fillId="0" borderId="38" xfId="0" applyNumberFormat="1" applyFont="1" applyFill="1" applyBorder="1" applyAlignment="1" applyProtection="1">
      <alignment horizontal="right"/>
    </xf>
    <xf numFmtId="0" fontId="9" fillId="0" borderId="39" xfId="0" applyFont="1" applyFill="1" applyBorder="1" applyAlignment="1" applyProtection="1">
      <alignment horizontal="center"/>
    </xf>
    <xf numFmtId="164" fontId="11" fillId="0" borderId="40" xfId="0" applyNumberFormat="1" applyFont="1" applyFill="1" applyBorder="1" applyAlignment="1" applyProtection="1">
      <alignment horizontal="center"/>
    </xf>
    <xf numFmtId="164" fontId="11" fillId="0" borderId="41" xfId="0" applyNumberFormat="1" applyFont="1" applyFill="1" applyBorder="1" applyAlignment="1" applyProtection="1">
      <alignment horizontal="center"/>
    </xf>
    <xf numFmtId="164" fontId="11" fillId="0" borderId="42" xfId="0" applyNumberFormat="1" applyFont="1" applyFill="1" applyBorder="1" applyAlignment="1" applyProtection="1">
      <alignment horizontal="center"/>
    </xf>
    <xf numFmtId="8" fontId="11" fillId="0" borderId="40" xfId="0" applyNumberFormat="1" applyFont="1" applyFill="1" applyBorder="1" applyProtection="1"/>
    <xf numFmtId="165" fontId="11" fillId="0" borderId="40" xfId="0" applyNumberFormat="1" applyFont="1" applyFill="1" applyBorder="1" applyAlignment="1" applyProtection="1">
      <alignment horizontal="center"/>
    </xf>
    <xf numFmtId="8" fontId="11" fillId="0" borderId="43" xfId="0" applyNumberFormat="1" applyFont="1" applyFill="1" applyBorder="1" applyProtection="1"/>
    <xf numFmtId="8" fontId="15" fillId="0" borderId="43" xfId="0" applyNumberFormat="1" applyFont="1" applyFill="1" applyBorder="1" applyProtection="1"/>
    <xf numFmtId="164" fontId="11" fillId="0" borderId="44" xfId="0" applyNumberFormat="1" applyFont="1" applyFill="1" applyBorder="1" applyAlignment="1" applyProtection="1">
      <alignment horizontal="center"/>
    </xf>
    <xf numFmtId="0" fontId="16" fillId="0" borderId="0" xfId="0" applyFont="1" applyFill="1"/>
    <xf numFmtId="0" fontId="9" fillId="0" borderId="45" xfId="0" applyFont="1" applyFill="1" applyBorder="1" applyAlignment="1" applyProtection="1">
      <alignment horizontal="center"/>
      <protection locked="0"/>
    </xf>
    <xf numFmtId="164" fontId="11" fillId="0" borderId="46" xfId="0" applyNumberFormat="1" applyFont="1" applyFill="1" applyBorder="1" applyAlignment="1" applyProtection="1">
      <alignment horizontal="center"/>
    </xf>
    <xf numFmtId="164" fontId="11" fillId="0" borderId="47" xfId="0" applyNumberFormat="1" applyFont="1" applyFill="1" applyBorder="1" applyAlignment="1" applyProtection="1">
      <alignment horizontal="center"/>
    </xf>
    <xf numFmtId="165" fontId="11" fillId="0" borderId="46" xfId="0" applyNumberFormat="1" applyFont="1" applyFill="1" applyBorder="1" applyAlignment="1" applyProtection="1">
      <alignment horizontal="center"/>
    </xf>
    <xf numFmtId="165" fontId="13" fillId="0" borderId="46" xfId="0" applyNumberFormat="1" applyFont="1" applyFill="1" applyBorder="1" applyAlignment="1" applyProtection="1">
      <alignment horizontal="center"/>
    </xf>
    <xf numFmtId="164" fontId="11" fillId="0" borderId="48" xfId="0" applyNumberFormat="1" applyFont="1" applyFill="1" applyBorder="1" applyAlignment="1" applyProtection="1">
      <alignment horizontal="center"/>
    </xf>
    <xf numFmtId="7" fontId="11" fillId="0" borderId="26" xfId="0" applyNumberFormat="1" applyFont="1" applyFill="1" applyBorder="1" applyAlignment="1" applyProtection="1">
      <alignment horizontal="center"/>
    </xf>
    <xf numFmtId="165" fontId="11" fillId="0" borderId="26" xfId="0" applyNumberFormat="1" applyFont="1" applyFill="1" applyBorder="1" applyAlignment="1" applyProtection="1">
      <alignment horizontal="center"/>
    </xf>
    <xf numFmtId="165" fontId="11" fillId="0" borderId="26" xfId="0" quotePrefix="1" applyNumberFormat="1" applyFont="1" applyFill="1" applyBorder="1" applyProtection="1"/>
    <xf numFmtId="7" fontId="11" fillId="0" borderId="49" xfId="0" applyNumberFormat="1" applyFont="1" applyFill="1" applyBorder="1" applyAlignment="1" applyProtection="1">
      <alignment horizontal="right"/>
    </xf>
    <xf numFmtId="0" fontId="11" fillId="0" borderId="30" xfId="0" applyNumberFormat="1" applyFont="1" applyFill="1" applyBorder="1" applyAlignment="1" applyProtection="1">
      <alignment horizontal="left"/>
    </xf>
    <xf numFmtId="164" fontId="13" fillId="0" borderId="30" xfId="0" applyNumberFormat="1" applyFont="1" applyFill="1" applyBorder="1" applyAlignment="1" applyProtection="1">
      <alignment horizontal="center"/>
    </xf>
    <xf numFmtId="7" fontId="11" fillId="0" borderId="30" xfId="0" applyNumberFormat="1" applyFont="1" applyFill="1" applyBorder="1" applyAlignment="1" applyProtection="1">
      <alignment horizontal="center"/>
    </xf>
    <xf numFmtId="165" fontId="11" fillId="0" borderId="30" xfId="0" applyNumberFormat="1" applyFont="1" applyFill="1" applyBorder="1" applyAlignment="1" applyProtection="1">
      <alignment horizontal="center"/>
    </xf>
    <xf numFmtId="165" fontId="11" fillId="0" borderId="30" xfId="0" quotePrefix="1" applyNumberFormat="1" applyFont="1" applyFill="1" applyBorder="1" applyProtection="1"/>
    <xf numFmtId="7" fontId="11" fillId="0" borderId="50" xfId="0" applyNumberFormat="1" applyFont="1" applyFill="1" applyBorder="1" applyAlignment="1" applyProtection="1">
      <alignment horizontal="right"/>
    </xf>
    <xf numFmtId="0" fontId="17" fillId="0" borderId="31" xfId="0" applyNumberFormat="1" applyFont="1" applyFill="1" applyBorder="1" applyProtection="1"/>
    <xf numFmtId="165" fontId="11" fillId="0" borderId="32" xfId="0" quotePrefix="1" applyNumberFormat="1" applyFont="1" applyFill="1" applyBorder="1" applyProtection="1"/>
    <xf numFmtId="7" fontId="12" fillId="0" borderId="32" xfId="0" applyNumberFormat="1" applyFont="1" applyFill="1" applyBorder="1" applyAlignment="1" applyProtection="1">
      <alignment horizontal="left"/>
    </xf>
    <xf numFmtId="165" fontId="13" fillId="0" borderId="32" xfId="0" quotePrefix="1" applyNumberFormat="1" applyFont="1" applyFill="1" applyBorder="1" applyProtection="1"/>
    <xf numFmtId="0" fontId="8" fillId="3" borderId="31" xfId="0" applyNumberFormat="1" applyFont="1" applyFill="1" applyBorder="1" applyProtection="1">
      <protection locked="0"/>
    </xf>
    <xf numFmtId="0" fontId="11" fillId="3" borderId="32" xfId="0" applyNumberFormat="1" applyFont="1" applyFill="1" applyBorder="1" applyAlignment="1" applyProtection="1">
      <alignment horizontal="left"/>
    </xf>
    <xf numFmtId="164" fontId="11" fillId="3" borderId="32" xfId="0" applyNumberFormat="1" applyFont="1" applyFill="1" applyBorder="1" applyAlignment="1" applyProtection="1">
      <alignment horizontal="center"/>
    </xf>
    <xf numFmtId="37" fontId="11" fillId="3" borderId="32" xfId="0" applyNumberFormat="1" applyFont="1" applyFill="1" applyBorder="1" applyAlignment="1" applyProtection="1">
      <alignment horizontal="right"/>
    </xf>
    <xf numFmtId="7" fontId="11" fillId="3" borderId="32" xfId="0" applyNumberFormat="1" applyFont="1" applyFill="1" applyBorder="1" applyAlignment="1" applyProtection="1">
      <alignment horizontal="right"/>
    </xf>
    <xf numFmtId="40" fontId="11" fillId="3" borderId="32" xfId="0" applyNumberFormat="1" applyFont="1" applyFill="1" applyBorder="1" applyProtection="1"/>
    <xf numFmtId="0" fontId="0" fillId="3" borderId="0" xfId="0" applyFill="1"/>
    <xf numFmtId="165" fontId="11" fillId="3" borderId="32" xfId="0" applyNumberFormat="1" applyFont="1" applyFill="1" applyBorder="1" applyProtection="1"/>
    <xf numFmtId="7" fontId="11" fillId="3" borderId="32" xfId="0" applyNumberFormat="1" applyFont="1" applyFill="1" applyBorder="1" applyProtection="1"/>
    <xf numFmtId="7" fontId="11" fillId="3" borderId="28" xfId="0" applyNumberFormat="1" applyFont="1" applyFill="1" applyBorder="1" applyAlignment="1" applyProtection="1">
      <alignment horizontal="right"/>
    </xf>
    <xf numFmtId="7" fontId="12" fillId="0" borderId="30" xfId="0" applyNumberFormat="1" applyFont="1" applyFill="1" applyBorder="1" applyAlignment="1" applyProtection="1">
      <alignment horizontal="left"/>
    </xf>
    <xf numFmtId="40" fontId="11" fillId="0" borderId="8" xfId="0" applyNumberFormat="1" applyFont="1" applyFill="1" applyBorder="1" applyProtection="1"/>
    <xf numFmtId="40" fontId="11" fillId="0" borderId="30" xfId="0" applyNumberFormat="1" applyFont="1" applyFill="1" applyBorder="1" applyProtection="1"/>
    <xf numFmtId="0" fontId="9" fillId="0" borderId="51" xfId="0" applyFont="1" applyFill="1" applyBorder="1" applyAlignment="1" applyProtection="1">
      <alignment horizontal="center"/>
      <protection locked="0"/>
    </xf>
    <xf numFmtId="164" fontId="11" fillId="0" borderId="52" xfId="0" applyNumberFormat="1" applyFont="1" applyFill="1" applyBorder="1" applyAlignment="1" applyProtection="1">
      <alignment horizontal="center"/>
    </xf>
    <xf numFmtId="164" fontId="11" fillId="0" borderId="53" xfId="0" applyNumberFormat="1" applyFont="1" applyFill="1" applyBorder="1" applyAlignment="1" applyProtection="1">
      <alignment horizontal="center"/>
    </xf>
    <xf numFmtId="164" fontId="11" fillId="0" borderId="54" xfId="0" applyNumberFormat="1" applyFont="1" applyFill="1" applyBorder="1" applyAlignment="1" applyProtection="1">
      <alignment horizontal="center"/>
    </xf>
    <xf numFmtId="8" fontId="11" fillId="0" borderId="55" xfId="0" applyNumberFormat="1" applyFont="1" applyFill="1" applyBorder="1" applyProtection="1"/>
    <xf numFmtId="165" fontId="11" fillId="0" borderId="54" xfId="0" applyNumberFormat="1" applyFont="1" applyFill="1" applyBorder="1" applyProtection="1"/>
    <xf numFmtId="165" fontId="11" fillId="0" borderId="55" xfId="0" applyNumberFormat="1" applyFont="1" applyFill="1" applyBorder="1" applyProtection="1"/>
    <xf numFmtId="8" fontId="15" fillId="0" borderId="55" xfId="0" applyNumberFormat="1" applyFont="1" applyFill="1" applyBorder="1" applyProtection="1"/>
    <xf numFmtId="164" fontId="11" fillId="0" borderId="28" xfId="0" applyNumberFormat="1" applyFont="1" applyFill="1" applyBorder="1" applyAlignment="1" applyProtection="1">
      <alignment horizontal="center"/>
    </xf>
    <xf numFmtId="0" fontId="18" fillId="0" borderId="56" xfId="0" applyFont="1" applyFill="1" applyBorder="1" applyAlignment="1">
      <alignment horizontal="center"/>
    </xf>
    <xf numFmtId="0" fontId="11" fillId="0" borderId="56" xfId="0" applyFont="1" applyFill="1" applyBorder="1"/>
    <xf numFmtId="0" fontId="8" fillId="0" borderId="57" xfId="0" applyFont="1" applyFill="1" applyBorder="1"/>
    <xf numFmtId="0" fontId="11" fillId="0" borderId="58" xfId="0" applyFont="1" applyFill="1" applyBorder="1"/>
    <xf numFmtId="14" fontId="11" fillId="0" borderId="58" xfId="0" applyNumberFormat="1" applyFont="1" applyFill="1" applyBorder="1"/>
    <xf numFmtId="3" fontId="11" fillId="0" borderId="58" xfId="0" applyNumberFormat="1" applyFont="1" applyFill="1" applyBorder="1"/>
    <xf numFmtId="165" fontId="11" fillId="0" borderId="58" xfId="0" applyNumberFormat="1" applyFont="1" applyFill="1" applyBorder="1"/>
    <xf numFmtId="4" fontId="11" fillId="0" borderId="58" xfId="0" applyNumberFormat="1" applyFont="1" applyFill="1" applyBorder="1" applyAlignment="1">
      <alignment horizontal="center"/>
    </xf>
    <xf numFmtId="7" fontId="11" fillId="0" borderId="58" xfId="0" applyNumberFormat="1" applyFont="1" applyFill="1" applyBorder="1" applyProtection="1"/>
    <xf numFmtId="7" fontId="11" fillId="0" borderId="59" xfId="0" applyNumberFormat="1" applyFont="1" applyFill="1" applyBorder="1" applyAlignment="1" applyProtection="1">
      <alignment horizontal="right"/>
    </xf>
    <xf numFmtId="0" fontId="8" fillId="0" borderId="60" xfId="0" applyFont="1" applyFill="1" applyBorder="1"/>
    <xf numFmtId="0" fontId="11" fillId="0" borderId="61" xfId="0" applyFont="1" applyFill="1" applyBorder="1"/>
    <xf numFmtId="14" fontId="11" fillId="0" borderId="61" xfId="0" applyNumberFormat="1" applyFont="1" applyFill="1" applyBorder="1"/>
    <xf numFmtId="3" fontId="11" fillId="0" borderId="61" xfId="0" applyNumberFormat="1" applyFont="1" applyFill="1" applyBorder="1"/>
    <xf numFmtId="165" fontId="11" fillId="0" borderId="61" xfId="0" applyNumberFormat="1" applyFont="1" applyFill="1" applyBorder="1"/>
    <xf numFmtId="4" fontId="11" fillId="0" borderId="61" xfId="0" applyNumberFormat="1" applyFont="1" applyFill="1" applyBorder="1" applyAlignment="1">
      <alignment horizontal="center"/>
    </xf>
    <xf numFmtId="7" fontId="11" fillId="0" borderId="61" xfId="0" applyNumberFormat="1" applyFont="1" applyFill="1" applyBorder="1" applyProtection="1"/>
    <xf numFmtId="7" fontId="11" fillId="0" borderId="62" xfId="0" applyNumberFormat="1" applyFont="1" applyFill="1" applyBorder="1" applyAlignment="1" applyProtection="1">
      <alignment horizontal="right"/>
    </xf>
    <xf numFmtId="0" fontId="8" fillId="3" borderId="60" xfId="0" applyFont="1" applyFill="1" applyBorder="1"/>
    <xf numFmtId="0" fontId="11" fillId="3" borderId="61" xfId="0" applyFont="1" applyFill="1" applyBorder="1"/>
    <xf numFmtId="14" fontId="11" fillId="3" borderId="61" xfId="0" applyNumberFormat="1" applyFont="1" applyFill="1" applyBorder="1"/>
    <xf numFmtId="165" fontId="11" fillId="3" borderId="61" xfId="0" applyNumberFormat="1" applyFont="1" applyFill="1" applyBorder="1"/>
    <xf numFmtId="165" fontId="11" fillId="3" borderId="61" xfId="0" applyNumberFormat="1" applyFont="1" applyFill="1" applyBorder="1" applyAlignment="1">
      <alignment horizontal="right"/>
    </xf>
    <xf numFmtId="0" fontId="11" fillId="3" borderId="61" xfId="0" applyFont="1" applyFill="1" applyBorder="1" applyAlignment="1">
      <alignment horizontal="center"/>
    </xf>
    <xf numFmtId="7" fontId="11" fillId="3" borderId="61" xfId="0" applyNumberFormat="1" applyFont="1" applyFill="1" applyBorder="1" applyProtection="1"/>
    <xf numFmtId="7" fontId="11" fillId="3" borderId="62" xfId="0" applyNumberFormat="1" applyFont="1" applyFill="1" applyBorder="1" applyAlignment="1" applyProtection="1">
      <alignment horizontal="right"/>
    </xf>
    <xf numFmtId="0" fontId="11" fillId="0" borderId="61" xfId="0" applyFont="1" applyFill="1" applyBorder="1" applyAlignment="1">
      <alignment horizontal="center"/>
    </xf>
    <xf numFmtId="0" fontId="11" fillId="0" borderId="62" xfId="0" applyFont="1" applyFill="1" applyBorder="1"/>
    <xf numFmtId="0" fontId="8" fillId="0" borderId="63" xfId="0" applyFont="1" applyFill="1" applyBorder="1"/>
    <xf numFmtId="0" fontId="11" fillId="0" borderId="64" xfId="0" applyFont="1" applyFill="1" applyBorder="1"/>
    <xf numFmtId="14" fontId="11" fillId="0" borderId="64" xfId="0" applyNumberFormat="1" applyFont="1" applyFill="1" applyBorder="1"/>
    <xf numFmtId="3" fontId="11" fillId="0" borderId="64" xfId="0" applyNumberFormat="1" applyFont="1" applyFill="1" applyBorder="1"/>
    <xf numFmtId="165" fontId="11" fillId="0" borderId="64" xfId="0" applyNumberFormat="1" applyFont="1" applyFill="1" applyBorder="1"/>
    <xf numFmtId="0" fontId="11" fillId="0" borderId="64" xfId="0" applyFont="1" applyFill="1" applyBorder="1" applyAlignment="1">
      <alignment horizontal="center"/>
    </xf>
    <xf numFmtId="7" fontId="11" fillId="0" borderId="64" xfId="0" applyNumberFormat="1" applyFont="1" applyFill="1" applyBorder="1" applyProtection="1"/>
    <xf numFmtId="7" fontId="11" fillId="0" borderId="65" xfId="0" applyNumberFormat="1" applyFont="1" applyFill="1" applyBorder="1" applyAlignment="1" applyProtection="1">
      <alignment horizontal="right"/>
    </xf>
    <xf numFmtId="0" fontId="9" fillId="0" borderId="66" xfId="0" applyFont="1" applyFill="1" applyBorder="1" applyAlignment="1">
      <alignment horizontal="center"/>
    </xf>
    <xf numFmtId="164" fontId="11" fillId="0" borderId="67" xfId="0" applyNumberFormat="1" applyFont="1" applyFill="1" applyBorder="1" applyAlignment="1" applyProtection="1">
      <alignment horizontal="center"/>
    </xf>
    <xf numFmtId="164" fontId="11" fillId="0" borderId="68" xfId="0" applyNumberFormat="1" applyFont="1" applyFill="1" applyBorder="1" applyAlignment="1" applyProtection="1">
      <alignment horizontal="center"/>
    </xf>
    <xf numFmtId="164" fontId="11" fillId="0" borderId="69" xfId="0" applyNumberFormat="1" applyFont="1" applyFill="1" applyBorder="1" applyAlignment="1" applyProtection="1">
      <alignment horizontal="center"/>
    </xf>
    <xf numFmtId="165" fontId="11" fillId="0" borderId="70" xfId="0" applyNumberFormat="1" applyFont="1" applyFill="1" applyBorder="1"/>
    <xf numFmtId="0" fontId="19" fillId="0" borderId="70" xfId="0" applyFont="1" applyFill="1" applyBorder="1"/>
    <xf numFmtId="7" fontId="12" fillId="0" borderId="70" xfId="0" applyNumberFormat="1" applyFont="1" applyFill="1" applyBorder="1"/>
    <xf numFmtId="164" fontId="11" fillId="0" borderId="71" xfId="0" applyNumberFormat="1" applyFont="1" applyFill="1" applyBorder="1" applyAlignment="1" applyProtection="1">
      <alignment horizontal="center"/>
    </xf>
    <xf numFmtId="3" fontId="11" fillId="0" borderId="58" xfId="0" applyNumberFormat="1" applyFont="1" applyFill="1" applyBorder="1" applyAlignment="1">
      <alignment horizontal="right"/>
    </xf>
    <xf numFmtId="165" fontId="11" fillId="0" borderId="58" xfId="0" applyNumberFormat="1" applyFont="1" applyFill="1" applyBorder="1" applyAlignment="1">
      <alignment horizontal="right"/>
    </xf>
    <xf numFmtId="165" fontId="11" fillId="0" borderId="59" xfId="0" applyNumberFormat="1" applyFont="1" applyFill="1" applyBorder="1" applyAlignment="1" applyProtection="1">
      <alignment horizontal="right"/>
    </xf>
    <xf numFmtId="165" fontId="11" fillId="0" borderId="62" xfId="0" applyNumberFormat="1" applyFont="1" applyFill="1" applyBorder="1" applyAlignment="1" applyProtection="1">
      <alignment horizontal="right"/>
    </xf>
    <xf numFmtId="14" fontId="11" fillId="3" borderId="58" xfId="0" applyNumberFormat="1" applyFont="1" applyFill="1" applyBorder="1"/>
    <xf numFmtId="3" fontId="11" fillId="3" borderId="58" xfId="0" applyNumberFormat="1" applyFont="1" applyFill="1" applyBorder="1" applyAlignment="1">
      <alignment horizontal="right"/>
    </xf>
    <xf numFmtId="165" fontId="11" fillId="3" borderId="58" xfId="0" applyNumberFormat="1" applyFont="1" applyFill="1" applyBorder="1" applyAlignment="1">
      <alignment horizontal="right"/>
    </xf>
    <xf numFmtId="165" fontId="11" fillId="3" borderId="58" xfId="0" applyNumberFormat="1" applyFont="1" applyFill="1" applyBorder="1"/>
    <xf numFmtId="165" fontId="11" fillId="0" borderId="65" xfId="0" applyNumberFormat="1" applyFont="1" applyFill="1" applyBorder="1" applyAlignment="1" applyProtection="1">
      <alignment horizontal="right"/>
    </xf>
    <xf numFmtId="0" fontId="9" fillId="0" borderId="0" xfId="0" applyFont="1" applyFill="1" applyBorder="1" applyAlignment="1">
      <alignment horizontal="center"/>
    </xf>
    <xf numFmtId="164" fontId="11" fillId="0" borderId="0" xfId="0" applyNumberFormat="1" applyFont="1" applyFill="1" applyBorder="1" applyAlignment="1" applyProtection="1">
      <alignment horizontal="center"/>
    </xf>
    <xf numFmtId="165" fontId="11" fillId="0" borderId="0" xfId="0" applyNumberFormat="1" applyFont="1" applyFill="1" applyBorder="1"/>
    <xf numFmtId="0" fontId="19" fillId="0" borderId="0" xfId="0" applyFont="1" applyFill="1" applyBorder="1"/>
    <xf numFmtId="7" fontId="12" fillId="0" borderId="0" xfId="0" applyNumberFormat="1" applyFont="1" applyFill="1" applyBorder="1"/>
    <xf numFmtId="0" fontId="11" fillId="0" borderId="72" xfId="0" applyFont="1" applyFill="1" applyBorder="1" applyAlignment="1">
      <alignment vertical="top"/>
    </xf>
    <xf numFmtId="0" fontId="11" fillId="0" borderId="72" xfId="0" applyFont="1" applyFill="1" applyBorder="1"/>
    <xf numFmtId="0" fontId="11" fillId="0" borderId="0" xfId="0" applyFont="1" applyFill="1" applyBorder="1" applyAlignment="1">
      <alignment vertical="top"/>
    </xf>
    <xf numFmtId="0" fontId="11" fillId="0" borderId="0" xfId="0" applyFont="1" applyFill="1" applyBorder="1"/>
    <xf numFmtId="165" fontId="13" fillId="0" borderId="0" xfId="0" applyNumberFormat="1" applyFont="1" applyFill="1"/>
    <xf numFmtId="0" fontId="19" fillId="0" borderId="0" xfId="0" applyFont="1" applyFill="1"/>
    <xf numFmtId="0" fontId="20" fillId="0" borderId="0" xfId="0" applyFont="1" applyFill="1"/>
    <xf numFmtId="164" fontId="13" fillId="0" borderId="32" xfId="0" applyNumberFormat="1" applyFont="1" applyFill="1" applyBorder="1" applyAlignment="1" applyProtection="1">
      <alignment horizontal="center"/>
    </xf>
    <xf numFmtId="164" fontId="13" fillId="0" borderId="13" xfId="0" applyNumberFormat="1" applyFont="1" applyFill="1" applyBorder="1" applyAlignment="1" applyProtection="1">
      <alignment horizontal="center"/>
    </xf>
    <xf numFmtId="164" fontId="13" fillId="0" borderId="26" xfId="0" applyNumberFormat="1" applyFont="1" applyFill="1" applyBorder="1" applyAlignment="1" applyProtection="1">
      <alignment horizontal="center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wrapText="1"/>
    </xf>
    <xf numFmtId="0" fontId="2" fillId="0" borderId="1" xfId="0" applyFont="1" applyBorder="1" applyAlignment="1" applyProtection="1">
      <alignment horizontal="left"/>
    </xf>
    <xf numFmtId="0" fontId="3" fillId="0" borderId="2" xfId="0" applyFont="1" applyBorder="1" applyAlignment="1">
      <alignment horizontal="left"/>
    </xf>
    <xf numFmtId="0" fontId="4" fillId="2" borderId="2" xfId="0" applyFont="1" applyFill="1" applyBorder="1" applyAlignment="1" applyProtection="1">
      <alignment horizontal="left"/>
    </xf>
    <xf numFmtId="0" fontId="4" fillId="2" borderId="3" xfId="0" applyFont="1" applyFill="1" applyBorder="1" applyAlignment="1" applyProtection="1">
      <alignment horizontal="left"/>
    </xf>
    <xf numFmtId="0" fontId="2" fillId="0" borderId="4" xfId="0" applyFont="1" applyBorder="1" applyAlignment="1" applyProtection="1"/>
    <xf numFmtId="0" fontId="2" fillId="0" borderId="5" xfId="0" applyFont="1" applyBorder="1" applyAlignment="1" applyProtection="1"/>
    <xf numFmtId="0" fontId="4" fillId="0" borderId="7" xfId="0" applyFont="1" applyBorder="1" applyAlignment="1" applyProtection="1"/>
    <xf numFmtId="0" fontId="4" fillId="0" borderId="8" xfId="0" applyFont="1" applyBorder="1" applyAlignment="1" applyProtection="1"/>
    <xf numFmtId="0" fontId="4" fillId="0" borderId="9" xfId="0" applyFont="1" applyBorder="1" applyAlignment="1" applyProtection="1"/>
    <xf numFmtId="0" fontId="7" fillId="2" borderId="15" xfId="0" applyFont="1" applyFill="1" applyBorder="1" applyAlignment="1" applyProtection="1">
      <alignment horizontal="center"/>
    </xf>
    <xf numFmtId="0" fontId="7" fillId="2" borderId="16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vmlDrawing" Target="../drawings/vmlDrawing1.vml"/>
  <Relationship Id="rId2" Type="http://schemas.openxmlformats.org/officeDocument/2006/relationships/comments" Target="../comments1.xml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6"/>
  <sheetViews>
    <sheetView tabSelected="1" workbookViewId="0"/>
  </sheetViews>
  <sheetFormatPr defaultRowHeight="15" x14ac:dyDescent="0.25"/>
  <cols>
    <col min="1" max="1" width="27.42578125" customWidth="1"/>
    <col min="2" max="2" width="21.42578125" customWidth="1"/>
    <col min="4" max="4" width="12.28515625" customWidth="1"/>
    <col min="7" max="7" width="11.28515625" customWidth="1"/>
    <col min="9" max="9" width="11.42578125" customWidth="1"/>
    <col min="10" max="10" width="12.28515625" customWidth="1"/>
  </cols>
  <sheetData>
    <row r="1" spans="1:11" x14ac:dyDescent="0.25">
      <c r="F1" s="1"/>
      <c r="I1" s="1"/>
      <c r="K1" s="1"/>
    </row>
    <row r="2" spans="1:11" ht="15.75" thickBot="1" x14ac:dyDescent="0.3">
      <c r="A2" s="2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3.25" x14ac:dyDescent="0.35">
      <c r="A3" s="194" t="s">
        <v>0</v>
      </c>
      <c r="B3" s="195"/>
      <c r="C3" s="195"/>
      <c r="D3" s="195"/>
      <c r="E3" s="195"/>
      <c r="F3" s="3"/>
      <c r="G3" s="196" t="s">
        <v>1</v>
      </c>
      <c r="H3" s="196"/>
      <c r="I3" s="196"/>
      <c r="J3" s="196"/>
      <c r="K3" s="197"/>
    </row>
    <row r="4" spans="1:11" ht="23.25" thickBot="1" x14ac:dyDescent="0.35">
      <c r="A4" s="198" t="s">
        <v>2</v>
      </c>
      <c r="B4" s="199"/>
      <c r="C4" s="199"/>
      <c r="D4" s="199"/>
      <c r="E4" s="199"/>
      <c r="F4" s="4"/>
      <c r="G4" s="5" t="s">
        <v>3</v>
      </c>
      <c r="H4" s="5"/>
      <c r="I4" s="4"/>
      <c r="J4" s="6"/>
      <c r="K4" s="7"/>
    </row>
    <row r="5" spans="1:11" ht="15.75" x14ac:dyDescent="0.25">
      <c r="A5" s="200" t="s">
        <v>79</v>
      </c>
      <c r="B5" s="201"/>
      <c r="C5" s="201"/>
      <c r="D5" s="201"/>
      <c r="E5" s="202"/>
      <c r="F5" s="8"/>
      <c r="G5" s="9"/>
      <c r="H5" s="9"/>
      <c r="I5" s="8"/>
      <c r="J5" s="10"/>
      <c r="K5" s="11"/>
    </row>
    <row r="6" spans="1:11" ht="15.75" x14ac:dyDescent="0.25">
      <c r="A6" s="12"/>
      <c r="B6" s="13"/>
      <c r="C6" s="14" t="s">
        <v>4</v>
      </c>
      <c r="D6" s="15" t="s">
        <v>5</v>
      </c>
      <c r="E6" s="16"/>
      <c r="F6" s="17" t="s">
        <v>6</v>
      </c>
      <c r="G6" s="203" t="s">
        <v>7</v>
      </c>
      <c r="H6" s="203"/>
      <c r="I6" s="203"/>
      <c r="J6" s="203"/>
      <c r="K6" s="204"/>
    </row>
    <row r="7" spans="1:11" ht="15.75" thickBot="1" x14ac:dyDescent="0.3">
      <c r="A7" s="18" t="s">
        <v>8</v>
      </c>
      <c r="B7" s="19" t="s">
        <v>9</v>
      </c>
      <c r="C7" s="19" t="s">
        <v>10</v>
      </c>
      <c r="D7" s="19" t="s">
        <v>10</v>
      </c>
      <c r="E7" s="20" t="s">
        <v>11</v>
      </c>
      <c r="F7" s="21" t="s">
        <v>12</v>
      </c>
      <c r="G7" s="22" t="s">
        <v>13</v>
      </c>
      <c r="H7" s="22" t="s">
        <v>14</v>
      </c>
      <c r="I7" s="23" t="s">
        <v>15</v>
      </c>
      <c r="J7" s="24" t="s">
        <v>16</v>
      </c>
      <c r="K7" s="25" t="s">
        <v>17</v>
      </c>
    </row>
    <row r="8" spans="1:11" ht="15.75" thickTop="1" x14ac:dyDescent="0.25">
      <c r="A8" s="26" t="s">
        <v>80</v>
      </c>
      <c r="B8" s="27" t="s">
        <v>18</v>
      </c>
      <c r="C8" s="28">
        <v>39142</v>
      </c>
      <c r="D8" s="28">
        <v>42794</v>
      </c>
      <c r="E8" s="29">
        <v>7094</v>
      </c>
      <c r="F8" s="30">
        <f>+G8/E8</f>
        <v>0</v>
      </c>
      <c r="G8" s="31"/>
      <c r="H8" s="32" t="s">
        <v>19</v>
      </c>
      <c r="I8" s="33">
        <v>0</v>
      </c>
      <c r="J8" s="34">
        <f>SUM(G8:I8)</f>
        <v>0</v>
      </c>
      <c r="K8" s="35">
        <f>SUM(J8/E8)</f>
        <v>0</v>
      </c>
    </row>
    <row r="9" spans="1:11" x14ac:dyDescent="0.25">
      <c r="A9" s="36"/>
      <c r="B9" s="37"/>
      <c r="C9" s="38"/>
      <c r="D9" s="38"/>
      <c r="E9" s="39"/>
      <c r="F9" s="40"/>
      <c r="G9" s="41"/>
      <c r="H9" s="42"/>
      <c r="I9" s="43"/>
      <c r="J9" s="44"/>
      <c r="K9" s="35"/>
    </row>
    <row r="10" spans="1:11" x14ac:dyDescent="0.25">
      <c r="A10" s="45" t="s">
        <v>20</v>
      </c>
      <c r="B10" s="46" t="s">
        <v>21</v>
      </c>
      <c r="C10" s="189" t="s">
        <v>22</v>
      </c>
      <c r="D10" s="189"/>
      <c r="E10" s="47">
        <v>10400</v>
      </c>
      <c r="F10" s="48" t="s">
        <v>19</v>
      </c>
      <c r="G10" s="49" t="s">
        <v>19</v>
      </c>
      <c r="H10" s="49" t="s">
        <v>19</v>
      </c>
      <c r="I10" s="50">
        <v>125000</v>
      </c>
      <c r="J10" s="51">
        <f>SUM(G10:I10)</f>
        <v>125000</v>
      </c>
      <c r="K10" s="35">
        <f>SUM(J10/E10)</f>
        <v>12.01923076923077</v>
      </c>
    </row>
    <row r="11" spans="1:11" x14ac:dyDescent="0.25">
      <c r="A11" s="45"/>
      <c r="B11" s="37"/>
      <c r="C11" s="38"/>
      <c r="D11" s="38"/>
      <c r="E11" s="39"/>
      <c r="F11" s="40"/>
      <c r="G11" s="41"/>
      <c r="H11" s="42"/>
      <c r="I11" s="52"/>
      <c r="J11" s="51"/>
      <c r="K11" s="35"/>
    </row>
    <row r="12" spans="1:11" x14ac:dyDescent="0.25">
      <c r="A12" s="53" t="s">
        <v>23</v>
      </c>
      <c r="B12" s="46" t="s">
        <v>24</v>
      </c>
      <c r="C12" s="54">
        <v>38961</v>
      </c>
      <c r="D12" s="54">
        <v>42613</v>
      </c>
      <c r="E12" s="47">
        <v>6189</v>
      </c>
      <c r="F12" s="55">
        <f>+G12/E12</f>
        <v>24.2</v>
      </c>
      <c r="G12" s="56">
        <v>149773.79999999999</v>
      </c>
      <c r="H12" s="49" t="s">
        <v>19</v>
      </c>
      <c r="I12" s="52">
        <v>37000</v>
      </c>
      <c r="J12" s="51">
        <f>SUM(G12:I12)</f>
        <v>186773.8</v>
      </c>
      <c r="K12" s="35">
        <f>SUM(J12/E12)</f>
        <v>30.178348683147519</v>
      </c>
    </row>
    <row r="13" spans="1:11" x14ac:dyDescent="0.25">
      <c r="A13" s="57"/>
      <c r="B13" s="37"/>
      <c r="C13" s="38"/>
      <c r="D13" s="38"/>
      <c r="E13" s="39"/>
      <c r="F13" s="40"/>
      <c r="G13" s="41"/>
      <c r="H13" s="42"/>
      <c r="I13" s="50"/>
      <c r="J13" s="51"/>
      <c r="K13" s="35"/>
    </row>
    <row r="14" spans="1:11" x14ac:dyDescent="0.25">
      <c r="A14" s="45" t="s">
        <v>25</v>
      </c>
      <c r="B14" s="46" t="s">
        <v>26</v>
      </c>
      <c r="C14" s="189" t="s">
        <v>22</v>
      </c>
      <c r="D14" s="189"/>
      <c r="E14" s="47">
        <v>10920</v>
      </c>
      <c r="F14" s="48" t="s">
        <v>19</v>
      </c>
      <c r="G14" s="49" t="s">
        <v>19</v>
      </c>
      <c r="H14" s="49" t="s">
        <v>19</v>
      </c>
      <c r="I14" s="50">
        <v>130000</v>
      </c>
      <c r="J14" s="51">
        <f>SUM(G14:I14)</f>
        <v>130000</v>
      </c>
      <c r="K14" s="35">
        <f>SUM(J14/E14)</f>
        <v>11.904761904761905</v>
      </c>
    </row>
    <row r="15" spans="1:11" x14ac:dyDescent="0.25">
      <c r="A15" s="58"/>
      <c r="B15" s="37"/>
      <c r="C15" s="38"/>
      <c r="D15" s="38"/>
      <c r="E15" s="39"/>
      <c r="F15" s="40"/>
      <c r="G15" s="41"/>
      <c r="H15" s="42"/>
      <c r="I15" s="59"/>
      <c r="J15" s="60"/>
      <c r="K15" s="61"/>
    </row>
    <row r="16" spans="1:11" x14ac:dyDescent="0.25">
      <c r="A16" s="58" t="s">
        <v>27</v>
      </c>
      <c r="B16" s="62" t="s">
        <v>28</v>
      </c>
      <c r="C16" s="190" t="s">
        <v>22</v>
      </c>
      <c r="D16" s="190"/>
      <c r="E16" s="63">
        <v>7700</v>
      </c>
      <c r="F16" s="64" t="s">
        <v>19</v>
      </c>
      <c r="G16" s="65" t="s">
        <v>19</v>
      </c>
      <c r="H16" s="66" t="s">
        <v>19</v>
      </c>
      <c r="I16" s="67">
        <v>85000</v>
      </c>
      <c r="J16" s="60">
        <f>SUM(G16:I16)</f>
        <v>85000</v>
      </c>
      <c r="K16" s="61">
        <f>SUM(J16/E16)</f>
        <v>11.038961038961039</v>
      </c>
    </row>
    <row r="17" spans="1:11" ht="15.75" thickBot="1" x14ac:dyDescent="0.3">
      <c r="A17" s="68"/>
      <c r="B17" s="37"/>
      <c r="C17" s="38"/>
      <c r="D17" s="38"/>
      <c r="E17" s="39"/>
      <c r="F17" s="40"/>
      <c r="G17" s="41"/>
      <c r="H17" s="42"/>
      <c r="I17" s="69"/>
      <c r="J17" s="70"/>
      <c r="K17" s="71"/>
    </row>
    <row r="18" spans="1:11" ht="15.75" thickBot="1" x14ac:dyDescent="0.3">
      <c r="A18" s="72" t="s">
        <v>29</v>
      </c>
      <c r="B18" s="73"/>
      <c r="C18" s="74"/>
      <c r="D18" s="74"/>
      <c r="E18" s="74"/>
      <c r="F18" s="75"/>
      <c r="G18" s="76">
        <f>SUM(G8:G16)</f>
        <v>149773.79999999999</v>
      </c>
      <c r="H18" s="77">
        <v>0</v>
      </c>
      <c r="I18" s="78">
        <f>SUM(I8:I16)</f>
        <v>377000</v>
      </c>
      <c r="J18" s="79">
        <f>SUM(J8:J16)</f>
        <v>526773.80000000005</v>
      </c>
      <c r="K18" s="80"/>
    </row>
    <row r="19" spans="1:11" ht="16.5" thickTop="1" thickBot="1" x14ac:dyDescent="0.3">
      <c r="A19" s="1"/>
      <c r="B19" s="1"/>
      <c r="C19" s="1"/>
      <c r="D19" s="1"/>
      <c r="E19" s="1"/>
      <c r="F19" s="1"/>
      <c r="G19" s="1"/>
      <c r="H19" s="1"/>
      <c r="I19" s="81"/>
      <c r="J19" s="1"/>
      <c r="K19" s="1"/>
    </row>
    <row r="20" spans="1:11" ht="16.5" thickTop="1" thickBot="1" x14ac:dyDescent="0.3">
      <c r="A20" s="82" t="s">
        <v>30</v>
      </c>
      <c r="B20" s="83"/>
      <c r="C20" s="83"/>
      <c r="D20" s="84"/>
      <c r="E20" s="84"/>
      <c r="F20" s="84"/>
      <c r="G20" s="83"/>
      <c r="H20" s="85"/>
      <c r="I20" s="86"/>
      <c r="J20" s="84"/>
      <c r="K20" s="87"/>
    </row>
    <row r="21" spans="1:11" x14ac:dyDescent="0.25">
      <c r="A21" s="26" t="s">
        <v>31</v>
      </c>
      <c r="B21" s="27" t="s">
        <v>32</v>
      </c>
      <c r="C21" s="191" t="s">
        <v>22</v>
      </c>
      <c r="D21" s="191"/>
      <c r="E21" s="29">
        <v>31570</v>
      </c>
      <c r="F21" s="88" t="s">
        <v>19</v>
      </c>
      <c r="G21" s="32" t="s">
        <v>19</v>
      </c>
      <c r="H21" s="89" t="s">
        <v>19</v>
      </c>
      <c r="I21" s="90">
        <v>268000</v>
      </c>
      <c r="J21" s="34">
        <f>SUM(G21:I21)</f>
        <v>268000</v>
      </c>
      <c r="K21" s="91">
        <f>SUM(J21/E21)</f>
        <v>8.4890719037060496</v>
      </c>
    </row>
    <row r="22" spans="1:11" ht="15.75" thickBot="1" x14ac:dyDescent="0.3">
      <c r="A22" s="36"/>
      <c r="B22" s="92"/>
      <c r="C22" s="93"/>
      <c r="D22" s="93"/>
      <c r="E22" s="39"/>
      <c r="F22" s="94"/>
      <c r="G22" s="42"/>
      <c r="H22" s="95"/>
      <c r="I22" s="96"/>
      <c r="J22" s="44"/>
      <c r="K22" s="97"/>
    </row>
    <row r="23" spans="1:11" x14ac:dyDescent="0.25">
      <c r="A23" s="98" t="s">
        <v>33</v>
      </c>
      <c r="B23" s="46" t="s">
        <v>34</v>
      </c>
      <c r="C23" s="54">
        <v>41414</v>
      </c>
      <c r="D23" s="54">
        <v>43239</v>
      </c>
      <c r="E23" s="47">
        <v>11384</v>
      </c>
      <c r="F23" s="55">
        <v>21.8</v>
      </c>
      <c r="G23" s="56">
        <v>248174.35</v>
      </c>
      <c r="H23" s="49"/>
      <c r="I23" s="99">
        <v>25000</v>
      </c>
      <c r="J23" s="34">
        <f>SUM(G23:I23)</f>
        <v>273174.34999999998</v>
      </c>
      <c r="K23" s="35">
        <f>SUM(J23/E23)</f>
        <v>23.996341356289527</v>
      </c>
    </row>
    <row r="24" spans="1:11" x14ac:dyDescent="0.25">
      <c r="A24" s="53"/>
      <c r="B24" s="100"/>
      <c r="C24" s="54"/>
      <c r="D24" s="54"/>
      <c r="E24" s="47"/>
      <c r="F24" s="55"/>
      <c r="G24" s="56"/>
      <c r="H24" s="49"/>
      <c r="I24" s="101"/>
      <c r="J24" s="51"/>
      <c r="K24" s="35"/>
    </row>
    <row r="25" spans="1:11" x14ac:dyDescent="0.25">
      <c r="A25" s="53"/>
      <c r="B25" s="37"/>
      <c r="C25" s="38"/>
      <c r="D25" s="38"/>
      <c r="E25" s="39"/>
      <c r="F25" s="40"/>
      <c r="G25" s="41"/>
      <c r="H25" s="42"/>
      <c r="I25" s="101"/>
      <c r="J25" s="51"/>
      <c r="K25" s="35"/>
    </row>
    <row r="26" spans="1:11" x14ac:dyDescent="0.25">
      <c r="A26" s="45" t="s">
        <v>35</v>
      </c>
      <c r="B26" s="46" t="s">
        <v>36</v>
      </c>
      <c r="C26" s="54">
        <v>38384</v>
      </c>
      <c r="D26" s="54">
        <v>42035</v>
      </c>
      <c r="E26" s="47"/>
      <c r="F26" s="55"/>
      <c r="G26" s="56">
        <v>0</v>
      </c>
      <c r="H26" s="49"/>
      <c r="I26" s="50">
        <v>0</v>
      </c>
      <c r="J26" s="51">
        <v>0</v>
      </c>
      <c r="K26" s="35">
        <v>0</v>
      </c>
    </row>
    <row r="27" spans="1:11" x14ac:dyDescent="0.25">
      <c r="A27" s="45"/>
      <c r="B27" s="37"/>
      <c r="C27" s="38"/>
      <c r="D27" s="38"/>
      <c r="E27" s="39"/>
      <c r="F27" s="40"/>
      <c r="G27" s="41"/>
      <c r="H27" s="42"/>
      <c r="I27" s="50"/>
      <c r="J27" s="51"/>
      <c r="K27" s="35"/>
    </row>
    <row r="28" spans="1:11" x14ac:dyDescent="0.25">
      <c r="A28" s="45" t="s">
        <v>37</v>
      </c>
      <c r="B28" s="46" t="s">
        <v>38</v>
      </c>
      <c r="C28" s="54">
        <v>39783</v>
      </c>
      <c r="D28" s="54">
        <v>43434</v>
      </c>
      <c r="E28" s="47">
        <v>17537</v>
      </c>
      <c r="F28" s="55">
        <v>14.52</v>
      </c>
      <c r="G28" s="56">
        <v>254612.52</v>
      </c>
      <c r="H28" s="49" t="s">
        <v>19</v>
      </c>
      <c r="I28" s="50">
        <v>2400</v>
      </c>
      <c r="J28" s="51">
        <f>SUM(G28:I28)</f>
        <v>257012.52</v>
      </c>
      <c r="K28" s="35">
        <f>SUM(J28/E28)</f>
        <v>14.655443918572161</v>
      </c>
    </row>
    <row r="29" spans="1:11" x14ac:dyDescent="0.25">
      <c r="A29" s="45"/>
      <c r="B29" s="37"/>
      <c r="C29" s="38"/>
      <c r="D29" s="38"/>
      <c r="E29" s="39"/>
      <c r="F29" s="40"/>
      <c r="G29" s="41"/>
      <c r="H29" s="42"/>
      <c r="I29" s="50"/>
      <c r="J29" s="51"/>
      <c r="K29" s="35"/>
    </row>
    <row r="30" spans="1:11" x14ac:dyDescent="0.25">
      <c r="A30" s="102" t="s">
        <v>39</v>
      </c>
      <c r="B30" s="103" t="s">
        <v>40</v>
      </c>
      <c r="C30" s="104">
        <v>41548</v>
      </c>
      <c r="D30" s="104">
        <v>41820</v>
      </c>
      <c r="E30" s="105">
        <v>5837</v>
      </c>
      <c r="F30" s="106">
        <f>+G30/E30</f>
        <v>14.8706527325681</v>
      </c>
      <c r="G30" s="107">
        <v>86800</v>
      </c>
      <c r="H30" s="108"/>
      <c r="I30" s="109">
        <v>3600</v>
      </c>
      <c r="J30" s="110">
        <f>SUM(G30:I30)</f>
        <v>90400</v>
      </c>
      <c r="K30" s="111">
        <f>SUM(J30/E30)</f>
        <v>15.487407915024841</v>
      </c>
    </row>
    <row r="31" spans="1:11" x14ac:dyDescent="0.25">
      <c r="A31" s="45"/>
      <c r="B31" s="100"/>
      <c r="C31" s="54"/>
      <c r="D31" s="54"/>
      <c r="E31" s="47"/>
      <c r="F31" s="55"/>
      <c r="G31" s="56"/>
      <c r="H31" s="56"/>
      <c r="I31" s="50"/>
      <c r="J31" s="51"/>
      <c r="K31" s="35"/>
    </row>
    <row r="32" spans="1:11" x14ac:dyDescent="0.25">
      <c r="A32" s="45"/>
      <c r="B32" s="112"/>
      <c r="C32" s="38"/>
      <c r="D32" s="38"/>
      <c r="E32" s="39"/>
      <c r="F32" s="40"/>
      <c r="G32" s="113"/>
      <c r="H32" s="114"/>
      <c r="I32" s="50"/>
      <c r="J32" s="51"/>
      <c r="K32" s="35"/>
    </row>
    <row r="33" spans="1:11" ht="15.75" thickBot="1" x14ac:dyDescent="0.3">
      <c r="A33" s="45"/>
      <c r="B33" s="37"/>
      <c r="C33" s="38"/>
      <c r="D33" s="38"/>
      <c r="E33" s="39"/>
      <c r="F33" s="40"/>
      <c r="G33" s="41"/>
      <c r="H33" s="42"/>
      <c r="I33" s="50"/>
      <c r="J33" s="51"/>
      <c r="K33" s="35"/>
    </row>
    <row r="34" spans="1:11" ht="15.75" thickBot="1" x14ac:dyDescent="0.3">
      <c r="A34" s="115" t="s">
        <v>41</v>
      </c>
      <c r="B34" s="116"/>
      <c r="C34" s="117"/>
      <c r="D34" s="117"/>
      <c r="E34" s="117"/>
      <c r="F34" s="118"/>
      <c r="G34" s="119">
        <f>SUM(G21:G30)</f>
        <v>589586.87</v>
      </c>
      <c r="H34" s="120"/>
      <c r="I34" s="121">
        <f>SUM(I21:I30)</f>
        <v>299000</v>
      </c>
      <c r="J34" s="122">
        <f>SUM(J21:J30)</f>
        <v>888586.87</v>
      </c>
      <c r="K34" s="123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.75" thickBot="1" x14ac:dyDescent="0.3">
      <c r="A36" s="124" t="s">
        <v>42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</row>
    <row r="37" spans="1:11" ht="15.75" thickTop="1" x14ac:dyDescent="0.25">
      <c r="A37" s="126" t="s">
        <v>43</v>
      </c>
      <c r="B37" s="127" t="s">
        <v>44</v>
      </c>
      <c r="C37" s="128">
        <v>40743</v>
      </c>
      <c r="D37" s="128">
        <v>44030</v>
      </c>
      <c r="E37" s="129">
        <v>54996</v>
      </c>
      <c r="F37" s="130">
        <v>38.630000000000003</v>
      </c>
      <c r="G37" s="130">
        <v>2101883.21</v>
      </c>
      <c r="H37" s="131" t="s">
        <v>19</v>
      </c>
      <c r="I37" s="130">
        <v>0</v>
      </c>
      <c r="J37" s="132">
        <f>SUM(G37:I37)</f>
        <v>2101883.21</v>
      </c>
      <c r="K37" s="133">
        <v>38.630000000000003</v>
      </c>
    </row>
    <row r="38" spans="1:11" x14ac:dyDescent="0.25">
      <c r="A38" s="134" t="s">
        <v>20</v>
      </c>
      <c r="B38" s="135" t="s">
        <v>45</v>
      </c>
      <c r="C38" s="136">
        <v>41395</v>
      </c>
      <c r="D38" s="136">
        <v>43220</v>
      </c>
      <c r="E38" s="137">
        <v>9764</v>
      </c>
      <c r="F38" s="138">
        <v>18</v>
      </c>
      <c r="G38" s="138">
        <v>175752</v>
      </c>
      <c r="H38" s="139"/>
      <c r="I38" s="138">
        <v>0</v>
      </c>
      <c r="J38" s="140">
        <f>SUM(G38:I38)</f>
        <v>175752</v>
      </c>
      <c r="K38" s="141">
        <f>SUM(J38/E38)</f>
        <v>18</v>
      </c>
    </row>
    <row r="39" spans="1:11" x14ac:dyDescent="0.25">
      <c r="A39" s="142" t="s">
        <v>46</v>
      </c>
      <c r="B39" s="143" t="s">
        <v>47</v>
      </c>
      <c r="C39" s="144">
        <v>40336</v>
      </c>
      <c r="D39" s="144">
        <v>42161</v>
      </c>
      <c r="E39" s="143">
        <v>8342</v>
      </c>
      <c r="F39" s="145">
        <v>20.64</v>
      </c>
      <c r="G39" s="146">
        <v>172199.1</v>
      </c>
      <c r="H39" s="147" t="s">
        <v>19</v>
      </c>
      <c r="I39" s="145">
        <v>9500</v>
      </c>
      <c r="J39" s="148">
        <f>SUM(G39:I39)</f>
        <v>181699.1</v>
      </c>
      <c r="K39" s="149">
        <f>SUM(J39/E39)</f>
        <v>21.781239510908655</v>
      </c>
    </row>
    <row r="40" spans="1:11" x14ac:dyDescent="0.25">
      <c r="A40" s="134" t="s">
        <v>37</v>
      </c>
      <c r="B40" s="135" t="s">
        <v>48</v>
      </c>
      <c r="C40" s="136">
        <v>39630</v>
      </c>
      <c r="D40" s="136">
        <v>41820</v>
      </c>
      <c r="E40" s="137">
        <v>5770</v>
      </c>
      <c r="F40" s="138">
        <f>+G40/E40</f>
        <v>13</v>
      </c>
      <c r="G40" s="138">
        <v>75010</v>
      </c>
      <c r="H40" s="150" t="s">
        <v>19</v>
      </c>
      <c r="I40" s="138">
        <v>0</v>
      </c>
      <c r="J40" s="140">
        <f>G40+G41</f>
        <v>76777</v>
      </c>
      <c r="K40" s="141">
        <v>12.07</v>
      </c>
    </row>
    <row r="41" spans="1:11" x14ac:dyDescent="0.25">
      <c r="A41" s="134"/>
      <c r="B41" s="135" t="s">
        <v>49</v>
      </c>
      <c r="C41" s="136">
        <v>39630</v>
      </c>
      <c r="D41" s="136">
        <v>41820</v>
      </c>
      <c r="E41" s="137">
        <v>589</v>
      </c>
      <c r="F41" s="138">
        <v>3</v>
      </c>
      <c r="G41" s="138">
        <v>1767</v>
      </c>
      <c r="H41" s="150" t="s">
        <v>19</v>
      </c>
      <c r="I41" s="138">
        <v>0</v>
      </c>
      <c r="J41" s="137"/>
      <c r="K41" s="151"/>
    </row>
    <row r="42" spans="1:11" ht="15.75" thickBot="1" x14ac:dyDescent="0.3">
      <c r="A42" s="152" t="s">
        <v>50</v>
      </c>
      <c r="B42" s="153" t="s">
        <v>51</v>
      </c>
      <c r="C42" s="154">
        <v>38169</v>
      </c>
      <c r="D42" s="154">
        <v>41820</v>
      </c>
      <c r="E42" s="155">
        <v>9188</v>
      </c>
      <c r="F42" s="156">
        <v>14.34</v>
      </c>
      <c r="G42" s="156">
        <v>131712</v>
      </c>
      <c r="H42" s="157" t="s">
        <v>19</v>
      </c>
      <c r="I42" s="156">
        <v>0</v>
      </c>
      <c r="J42" s="158">
        <f>SUM(G42:I42)</f>
        <v>131712</v>
      </c>
      <c r="K42" s="159">
        <f>SUM(J42/E42)</f>
        <v>14.335219851980845</v>
      </c>
    </row>
    <row r="43" spans="1:11" ht="15.75" thickBot="1" x14ac:dyDescent="0.3">
      <c r="A43" s="160" t="s">
        <v>52</v>
      </c>
      <c r="B43" s="161"/>
      <c r="C43" s="162"/>
      <c r="D43" s="162"/>
      <c r="E43" s="162"/>
      <c r="F43" s="163"/>
      <c r="G43" s="164">
        <f>SUM(G37:G42)</f>
        <v>2658323.31</v>
      </c>
      <c r="H43" s="165"/>
      <c r="I43" s="164">
        <f>SUM(I37:I42)</f>
        <v>9500</v>
      </c>
      <c r="J43" s="166">
        <f>SUM(J37:J42)</f>
        <v>2667823.31</v>
      </c>
      <c r="K43" s="167"/>
    </row>
    <row r="44" spans="1:11" ht="15.75" thickTop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5.75" thickBot="1" x14ac:dyDescent="0.3">
      <c r="A45" s="124" t="s">
        <v>53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25"/>
    </row>
    <row r="46" spans="1:11" ht="15.75" thickTop="1" x14ac:dyDescent="0.25">
      <c r="A46" s="126" t="s">
        <v>54</v>
      </c>
      <c r="B46" s="127" t="s">
        <v>55</v>
      </c>
      <c r="C46" s="128">
        <v>40360</v>
      </c>
      <c r="D46" s="128" t="s">
        <v>56</v>
      </c>
      <c r="E46" s="129">
        <v>8932</v>
      </c>
      <c r="F46" s="130">
        <v>0</v>
      </c>
      <c r="G46" s="130">
        <v>0</v>
      </c>
      <c r="H46" s="131">
        <v>0</v>
      </c>
      <c r="I46" s="130">
        <v>0</v>
      </c>
      <c r="J46" s="132">
        <v>0</v>
      </c>
      <c r="K46" s="133">
        <v>0</v>
      </c>
    </row>
    <row r="47" spans="1:11" ht="15.75" thickBot="1" x14ac:dyDescent="0.3">
      <c r="A47" s="134" t="s">
        <v>37</v>
      </c>
      <c r="B47" s="135" t="s">
        <v>48</v>
      </c>
      <c r="C47" s="136">
        <v>37438</v>
      </c>
      <c r="D47" s="136">
        <v>41820</v>
      </c>
      <c r="E47" s="137">
        <v>598</v>
      </c>
      <c r="F47" s="138">
        <f>+G47/E47</f>
        <v>13</v>
      </c>
      <c r="G47" s="138">
        <v>7774</v>
      </c>
      <c r="H47" s="150" t="s">
        <v>19</v>
      </c>
      <c r="I47" s="138">
        <v>0</v>
      </c>
      <c r="J47" s="132">
        <f>SUM(G47:I47)</f>
        <v>7774</v>
      </c>
      <c r="K47" s="159">
        <f>SUM(J47/E47)</f>
        <v>13</v>
      </c>
    </row>
    <row r="48" spans="1:11" ht="15.75" thickBot="1" x14ac:dyDescent="0.3">
      <c r="A48" s="160" t="s">
        <v>57</v>
      </c>
      <c r="B48" s="161"/>
      <c r="C48" s="162"/>
      <c r="D48" s="162"/>
      <c r="E48" s="162"/>
      <c r="F48" s="163"/>
      <c r="G48" s="164">
        <f>SUM(G46:G47)</f>
        <v>7774</v>
      </c>
      <c r="H48" s="165"/>
      <c r="I48" s="164">
        <f>SUM(I46:I47)</f>
        <v>0</v>
      </c>
      <c r="J48" s="166">
        <f>SUM(J46:J47)</f>
        <v>7774</v>
      </c>
      <c r="K48" s="167"/>
    </row>
    <row r="49" spans="1:11" ht="15.75" thickTop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5.75" thickBot="1" x14ac:dyDescent="0.3">
      <c r="A50" s="124" t="s">
        <v>58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</row>
    <row r="51" spans="1:11" ht="15.75" thickTop="1" x14ac:dyDescent="0.25">
      <c r="A51" s="126" t="s">
        <v>59</v>
      </c>
      <c r="B51" s="127" t="s">
        <v>60</v>
      </c>
      <c r="C51" s="128">
        <v>39626</v>
      </c>
      <c r="D51" s="128" t="s">
        <v>56</v>
      </c>
      <c r="E51" s="168">
        <v>6123</v>
      </c>
      <c r="F51" s="169">
        <v>0</v>
      </c>
      <c r="G51" s="130">
        <v>0</v>
      </c>
      <c r="H51" s="150" t="s">
        <v>19</v>
      </c>
      <c r="I51" s="130">
        <v>0</v>
      </c>
      <c r="J51" s="130">
        <v>0</v>
      </c>
      <c r="K51" s="170">
        <v>0</v>
      </c>
    </row>
    <row r="52" spans="1:11" x14ac:dyDescent="0.25">
      <c r="A52" s="134" t="s">
        <v>61</v>
      </c>
      <c r="B52" s="135" t="s">
        <v>62</v>
      </c>
      <c r="C52" s="128" t="s">
        <v>63</v>
      </c>
      <c r="D52" s="128" t="s">
        <v>56</v>
      </c>
      <c r="E52" s="168" t="s">
        <v>63</v>
      </c>
      <c r="F52" s="169">
        <v>0</v>
      </c>
      <c r="G52" s="130">
        <v>0</v>
      </c>
      <c r="H52" s="150" t="s">
        <v>19</v>
      </c>
      <c r="I52" s="130">
        <v>0</v>
      </c>
      <c r="J52" s="130">
        <v>0</v>
      </c>
      <c r="K52" s="171">
        <v>0</v>
      </c>
    </row>
    <row r="53" spans="1:11" x14ac:dyDescent="0.25">
      <c r="A53" s="134" t="s">
        <v>64</v>
      </c>
      <c r="B53" s="135" t="s">
        <v>65</v>
      </c>
      <c r="C53" s="128" t="s">
        <v>63</v>
      </c>
      <c r="D53" s="128" t="s">
        <v>56</v>
      </c>
      <c r="E53" s="168">
        <v>1210</v>
      </c>
      <c r="F53" s="169">
        <f>+G53/E53</f>
        <v>15.009999999999998</v>
      </c>
      <c r="G53" s="130">
        <v>18162.099999999999</v>
      </c>
      <c r="H53" s="150" t="s">
        <v>19</v>
      </c>
      <c r="I53" s="130">
        <v>0</v>
      </c>
      <c r="J53" s="140">
        <f>SUM(G53:I53)</f>
        <v>18162.099999999999</v>
      </c>
      <c r="K53" s="141">
        <f>SUM(J53/E53)</f>
        <v>15.009999999999998</v>
      </c>
    </row>
    <row r="54" spans="1:11" x14ac:dyDescent="0.25">
      <c r="A54" s="134" t="s">
        <v>66</v>
      </c>
      <c r="B54" s="135" t="s">
        <v>67</v>
      </c>
      <c r="C54" s="128" t="s">
        <v>63</v>
      </c>
      <c r="D54" s="128" t="s">
        <v>56</v>
      </c>
      <c r="E54" s="168" t="s">
        <v>63</v>
      </c>
      <c r="F54" s="169">
        <v>0</v>
      </c>
      <c r="G54" s="130">
        <v>0</v>
      </c>
      <c r="H54" s="150" t="s">
        <v>19</v>
      </c>
      <c r="I54" s="130">
        <v>0</v>
      </c>
      <c r="J54" s="130">
        <v>0</v>
      </c>
      <c r="K54" s="171">
        <v>0</v>
      </c>
    </row>
    <row r="55" spans="1:11" x14ac:dyDescent="0.25">
      <c r="A55" s="142" t="s">
        <v>68</v>
      </c>
      <c r="B55" s="143" t="s">
        <v>69</v>
      </c>
      <c r="C55" s="172">
        <v>41821</v>
      </c>
      <c r="D55" s="172">
        <v>42916</v>
      </c>
      <c r="E55" s="173">
        <v>1007</v>
      </c>
      <c r="F55" s="174">
        <v>14.83</v>
      </c>
      <c r="G55" s="175">
        <v>14933.81</v>
      </c>
      <c r="H55" s="147" t="s">
        <v>19</v>
      </c>
      <c r="I55" s="175">
        <v>0</v>
      </c>
      <c r="J55" s="148">
        <f>SUM(G55:I55)</f>
        <v>14933.81</v>
      </c>
      <c r="K55" s="149">
        <f>SUM(J55/E55)</f>
        <v>14.83</v>
      </c>
    </row>
    <row r="56" spans="1:11" x14ac:dyDescent="0.25">
      <c r="A56" s="134" t="s">
        <v>70</v>
      </c>
      <c r="B56" s="135" t="s">
        <v>71</v>
      </c>
      <c r="C56" s="128" t="s">
        <v>63</v>
      </c>
      <c r="D56" s="128" t="s">
        <v>56</v>
      </c>
      <c r="E56" s="168">
        <v>1490</v>
      </c>
      <c r="F56" s="169">
        <v>9.9600000000000009</v>
      </c>
      <c r="G56" s="130">
        <v>14840.02</v>
      </c>
      <c r="H56" s="150" t="s">
        <v>19</v>
      </c>
      <c r="I56" s="130">
        <v>0</v>
      </c>
      <c r="J56" s="130">
        <v>14840.02</v>
      </c>
      <c r="K56" s="141">
        <f>SUM(J56/E56)</f>
        <v>9.9597449664429529</v>
      </c>
    </row>
    <row r="57" spans="1:11" ht="15.75" thickBot="1" x14ac:dyDescent="0.3">
      <c r="A57" s="152" t="s">
        <v>72</v>
      </c>
      <c r="B57" s="153" t="s">
        <v>73</v>
      </c>
      <c r="C57" s="128" t="s">
        <v>63</v>
      </c>
      <c r="D57" s="128" t="s">
        <v>56</v>
      </c>
      <c r="E57" s="129">
        <v>1365</v>
      </c>
      <c r="F57" s="130">
        <v>0</v>
      </c>
      <c r="G57" s="130">
        <v>0</v>
      </c>
      <c r="H57" s="150" t="s">
        <v>19</v>
      </c>
      <c r="I57" s="130">
        <v>0</v>
      </c>
      <c r="J57" s="130">
        <v>0</v>
      </c>
      <c r="K57" s="176">
        <v>0</v>
      </c>
    </row>
    <row r="58" spans="1:11" ht="15.75" thickBot="1" x14ac:dyDescent="0.3">
      <c r="A58" s="160" t="s">
        <v>74</v>
      </c>
      <c r="B58" s="161"/>
      <c r="C58" s="162"/>
      <c r="D58" s="162"/>
      <c r="E58" s="162"/>
      <c r="F58" s="163"/>
      <c r="G58" s="164">
        <f>SUM(G51:G57)</f>
        <v>47935.929999999993</v>
      </c>
      <c r="H58" s="165"/>
      <c r="I58" s="164">
        <f>SUM(I51:I57)</f>
        <v>0</v>
      </c>
      <c r="J58" s="166">
        <f>SUM(J51:J57)</f>
        <v>47935.929999999993</v>
      </c>
      <c r="K58" s="167"/>
    </row>
    <row r="59" spans="1:11" ht="15.75" thickTop="1" x14ac:dyDescent="0.25">
      <c r="A59" s="177"/>
      <c r="B59" s="178"/>
      <c r="C59" s="178"/>
      <c r="D59" s="178"/>
      <c r="E59" s="178"/>
      <c r="F59" s="178"/>
      <c r="G59" s="179"/>
      <c r="H59" s="180"/>
      <c r="I59" s="179"/>
      <c r="J59" s="181"/>
      <c r="K59" s="178"/>
    </row>
    <row r="60" spans="1:11" x14ac:dyDescent="0.25">
      <c r="A60" s="177" t="s">
        <v>75</v>
      </c>
      <c r="B60" s="178"/>
      <c r="C60" s="178"/>
      <c r="D60" s="178"/>
      <c r="E60" s="178"/>
      <c r="F60" s="178"/>
      <c r="G60" s="181">
        <f>(+G18+G34+G43+G48+G58)</f>
        <v>3453393.91</v>
      </c>
      <c r="H60" s="180"/>
      <c r="I60" s="179"/>
      <c r="J60" s="181">
        <f>(+J18+J34+J43+J48+J58)</f>
        <v>4138893.91</v>
      </c>
      <c r="K60" s="178"/>
    </row>
    <row r="61" spans="1:11" ht="15.75" thickBot="1" x14ac:dyDescent="0.3">
      <c r="A61" s="177"/>
      <c r="B61" s="178"/>
      <c r="C61" s="178"/>
      <c r="D61" s="178"/>
      <c r="E61" s="178"/>
      <c r="F61" s="178"/>
      <c r="G61" s="179"/>
      <c r="H61" s="180"/>
      <c r="I61" s="179"/>
      <c r="J61" s="181"/>
      <c r="K61" s="178"/>
    </row>
    <row r="62" spans="1:11" ht="15.75" thickTop="1" x14ac:dyDescent="0.25">
      <c r="A62" s="182" t="s">
        <v>76</v>
      </c>
      <c r="B62" s="183"/>
      <c r="C62" s="183"/>
      <c r="D62" s="183"/>
      <c r="E62" s="183"/>
      <c r="F62" s="183"/>
      <c r="G62" s="183"/>
      <c r="H62" s="183"/>
      <c r="I62" s="183"/>
      <c r="J62" s="183"/>
      <c r="K62" s="183"/>
    </row>
    <row r="63" spans="1:11" x14ac:dyDescent="0.25">
      <c r="A63" s="184"/>
      <c r="B63" s="185"/>
      <c r="C63" s="185"/>
      <c r="D63" s="185"/>
      <c r="E63" s="185"/>
      <c r="F63" s="185"/>
      <c r="G63" s="185"/>
      <c r="H63" s="185"/>
      <c r="I63" s="185"/>
      <c r="J63" s="185"/>
      <c r="K63" s="185"/>
    </row>
    <row r="64" spans="1:11" x14ac:dyDescent="0.25">
      <c r="A64" s="192"/>
      <c r="B64" s="192"/>
      <c r="C64" s="192"/>
      <c r="D64" s="192"/>
      <c r="E64" s="192"/>
      <c r="F64" s="193"/>
      <c r="G64" s="193"/>
      <c r="H64" s="193"/>
      <c r="I64" s="193"/>
      <c r="J64" s="193"/>
      <c r="K64" s="193"/>
    </row>
    <row r="65" spans="1:11" x14ac:dyDescent="0.25">
      <c r="A65" s="81" t="s">
        <v>77</v>
      </c>
      <c r="B65" s="1"/>
      <c r="C65" s="1"/>
      <c r="D65" s="186"/>
      <c r="E65" s="1"/>
      <c r="F65" s="1"/>
      <c r="G65" s="1"/>
      <c r="H65" s="1"/>
      <c r="I65" s="1"/>
      <c r="J65" s="1"/>
      <c r="K65" s="1"/>
    </row>
    <row r="66" spans="1:11" x14ac:dyDescent="0.25">
      <c r="A66" s="187" t="s">
        <v>78</v>
      </c>
      <c r="B66" s="188"/>
      <c r="C66" s="188"/>
      <c r="D66" s="188"/>
      <c r="E66" s="188"/>
      <c r="F66" s="188"/>
      <c r="G66" s="188"/>
      <c r="H66" s="188"/>
      <c r="I66" s="188"/>
      <c r="J66" s="188"/>
      <c r="K66" s="188"/>
    </row>
  </sheetData>
  <mergeCells count="10">
    <mergeCell ref="C14:D14"/>
    <mergeCell ref="C16:D16"/>
    <mergeCell ref="C21:D21"/>
    <mergeCell ref="A64:K64"/>
    <mergeCell ref="A3:E3"/>
    <mergeCell ref="G3:K3"/>
    <mergeCell ref="A4:E4"/>
    <mergeCell ref="A5:E5"/>
    <mergeCell ref="G6:K6"/>
    <mergeCell ref="C10:D10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13" sqref="S1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EOLWD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2015-05-11T18:25:10Z</dcterms:created>
  <dc:creator>Defina, Jack</dc:creator>
  <lastModifiedBy>Nocera, Lisa (DWD)</lastModifiedBy>
  <dcterms:modified xsi:type="dcterms:W3CDTF">2015-05-25T11:02:17Z</dcterms:modified>
</coreProperties>
</file>