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kevin_beagan_mass_gov/Documents/"/>
    </mc:Choice>
  </mc:AlternateContent>
  <xr:revisionPtr revIDLastSave="0" documentId="14_{6A6E913C-842E-4508-899E-32F386F9A072}" xr6:coauthVersionLast="47" xr6:coauthVersionMax="47" xr10:uidLastSave="{00000000-0000-0000-0000-000000000000}"/>
  <bookViews>
    <workbookView xWindow="-110" yWindow="-110" windowWidth="22780" windowHeight="14660" xr2:uid="{79874C71-B2DC-4E55-96C3-12CDC1D9929E}"/>
  </bookViews>
  <sheets>
    <sheet name="Rate Filing Summar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ftn1" localSheetId="0">'Rate Filing Summary'!$B$12</definedName>
    <definedName name="_ftn2" localSheetId="0">'Rate Filing Summary'!$B$13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" l="1"/>
  <c r="K48" i="1"/>
  <c r="J48" i="1"/>
  <c r="I48" i="1"/>
  <c r="H48" i="1"/>
  <c r="G48" i="1"/>
  <c r="F48" i="1"/>
  <c r="E48" i="1"/>
  <c r="D48" i="1"/>
  <c r="C48" i="1"/>
  <c r="L47" i="1"/>
  <c r="K47" i="1"/>
  <c r="J47" i="1"/>
  <c r="I47" i="1"/>
  <c r="H47" i="1"/>
  <c r="G47" i="1"/>
  <c r="F47" i="1"/>
  <c r="E47" i="1"/>
  <c r="C47" i="1"/>
  <c r="B47" i="1"/>
  <c r="B46" i="1"/>
  <c r="I45" i="1"/>
  <c r="B45" i="1"/>
  <c r="I44" i="1"/>
  <c r="B44" i="1"/>
  <c r="H43" i="1"/>
  <c r="G43" i="1"/>
  <c r="B43" i="1"/>
  <c r="H42" i="1"/>
  <c r="G42" i="1"/>
  <c r="B42" i="1"/>
  <c r="H41" i="1"/>
  <c r="G41" i="1"/>
  <c r="B41" i="1"/>
  <c r="J40" i="1"/>
  <c r="B40" i="1"/>
  <c r="D39" i="1"/>
  <c r="B39" i="1"/>
  <c r="D38" i="1"/>
  <c r="B38" i="1"/>
  <c r="F37" i="1"/>
  <c r="B37" i="1"/>
  <c r="K36" i="1"/>
  <c r="B36" i="1"/>
  <c r="K35" i="1"/>
  <c r="I35" i="1"/>
  <c r="F35" i="1"/>
  <c r="D35" i="1"/>
  <c r="B35" i="1"/>
  <c r="C34" i="1"/>
  <c r="B34" i="1"/>
  <c r="K33" i="1"/>
  <c r="B33" i="1"/>
  <c r="C32" i="1"/>
  <c r="B32" i="1"/>
  <c r="E31" i="1"/>
  <c r="B31" i="1"/>
  <c r="E30" i="1"/>
  <c r="B30" i="1"/>
  <c r="E29" i="1"/>
  <c r="B29" i="1"/>
  <c r="L28" i="1"/>
  <c r="K28" i="1"/>
  <c r="J28" i="1"/>
  <c r="I28" i="1"/>
  <c r="H28" i="1"/>
  <c r="G28" i="1"/>
  <c r="F28" i="1"/>
  <c r="E28" i="1"/>
  <c r="D28" i="1"/>
  <c r="C28" i="1"/>
  <c r="B28" i="1"/>
  <c r="L27" i="1"/>
  <c r="K27" i="1"/>
  <c r="J27" i="1"/>
  <c r="I27" i="1"/>
  <c r="H27" i="1"/>
  <c r="G27" i="1"/>
  <c r="F27" i="1"/>
  <c r="E27" i="1"/>
  <c r="D27" i="1"/>
  <c r="C27" i="1"/>
  <c r="B27" i="1"/>
  <c r="L26" i="1"/>
  <c r="K26" i="1"/>
  <c r="J26" i="1"/>
  <c r="I26" i="1"/>
  <c r="H26" i="1"/>
  <c r="G26" i="1"/>
  <c r="F26" i="1"/>
  <c r="E26" i="1"/>
  <c r="D26" i="1"/>
  <c r="C26" i="1"/>
  <c r="B26" i="1"/>
  <c r="L25" i="1"/>
  <c r="K25" i="1"/>
  <c r="J25" i="1"/>
  <c r="I25" i="1"/>
  <c r="H25" i="1"/>
  <c r="G25" i="1"/>
  <c r="F25" i="1"/>
  <c r="E25" i="1"/>
  <c r="D25" i="1"/>
  <c r="C25" i="1"/>
  <c r="B25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L17" i="1"/>
  <c r="K17" i="1"/>
  <c r="J17" i="1"/>
  <c r="I17" i="1"/>
  <c r="H17" i="1"/>
  <c r="G17" i="1"/>
  <c r="F17" i="1"/>
  <c r="E17" i="1"/>
  <c r="D17" i="1"/>
  <c r="C17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2" i="1"/>
  <c r="K12" i="1"/>
  <c r="J12" i="1"/>
  <c r="I12" i="1"/>
  <c r="H12" i="1"/>
  <c r="G12" i="1"/>
  <c r="F12" i="1"/>
  <c r="E12" i="1"/>
  <c r="D12" i="1"/>
  <c r="C12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C8" i="1"/>
  <c r="N17" i="1" l="1"/>
  <c r="N14" i="1"/>
  <c r="N20" i="1"/>
  <c r="N18" i="1"/>
  <c r="N12" i="1"/>
  <c r="N19" i="1"/>
  <c r="N13" i="1"/>
  <c r="N9" i="1"/>
  <c r="N8" i="1" s="1"/>
  <c r="N48" i="1" s="1"/>
</calcChain>
</file>

<file path=xl/sharedStrings.xml><?xml version="1.0" encoding="utf-8"?>
<sst xmlns="http://schemas.openxmlformats.org/spreadsheetml/2006/main" count="28" uniqueCount="26">
  <si>
    <t>Average / Total</t>
  </si>
  <si>
    <t>Average Rate Change</t>
  </si>
  <si>
    <t>Annual Weighted Average Base Rate Change</t>
  </si>
  <si>
    <t>Renewing Enrollees - 1Q 2024</t>
  </si>
  <si>
    <t>Trend Assumptions</t>
  </si>
  <si>
    <t>Medical</t>
  </si>
  <si>
    <t>Pharmacy</t>
  </si>
  <si>
    <t>Total</t>
  </si>
  <si>
    <t>Non-Medical Portion of Premium</t>
  </si>
  <si>
    <t>Administrative Charge</t>
  </si>
  <si>
    <t>Taxes and Fees</t>
  </si>
  <si>
    <t>Contribution to Surplus/Profit/Reserve</t>
  </si>
  <si>
    <t>Drivers of Rate Change</t>
  </si>
  <si>
    <t>Fallon Community Health Plan, Inc.</t>
  </si>
  <si>
    <t>ConnectiCare of Massachusetts, Inc.</t>
  </si>
  <si>
    <t>Boston Medical Center Health Plan, Inc.</t>
  </si>
  <si>
    <t>Blue Cross and Blue Shield of Massachusetts HMO Blue, Inc.</t>
  </si>
  <si>
    <t>Harvard Pilgrim Health Care, Inc.</t>
  </si>
  <si>
    <t>HPIC Insurance Company, Inc.</t>
  </si>
  <si>
    <t>Health New England, Inc.</t>
  </si>
  <si>
    <t>Mass General Brigham Health Plan, Inc.</t>
  </si>
  <si>
    <t>Tufts Health Public Plans, In.c</t>
  </si>
  <si>
    <t>United Healthcare Insurance Company</t>
  </si>
  <si>
    <t>Proposed Rate Change &amp; Key Assumptions</t>
  </si>
  <si>
    <t>Data as of May 30, 2023</t>
  </si>
  <si>
    <t>Merged Market Summary of Requested 2024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</si>
</sst>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6">
    <xf numFmtId="0" fontId="0" fillId="0" borderId="0" xfId="0"/>
    <xf numFmtId="164" fontId="1" fillId="0" borderId="0" xfId="1" applyNumberFormat="1" applyFont="1"/>
    <xf numFmtId="164" fontId="1" fillId="0" borderId="0" xfId="1" applyNumberFormat="1" applyFont="1" applyFill="1"/>
    <xf numFmtId="164" fontId="1" fillId="2" borderId="0" xfId="1" applyNumberFormat="1" applyFont="1" applyFill="1"/>
    <xf numFmtId="0" fontId="0" fillId="2" borderId="0" xfId="0" applyFill="1"/>
    <xf numFmtId="0" fontId="0" fillId="3" borderId="0" xfId="0" applyFill="1"/>
    <xf numFmtId="164" fontId="1" fillId="3" borderId="0" xfId="1" applyNumberFormat="1" applyFont="1" applyFill="1"/>
    <xf numFmtId="37" fontId="0" fillId="3" borderId="0" xfId="0" applyNumberFormat="1" applyFill="1"/>
    <xf numFmtId="0" fontId="0" fillId="0" borderId="2" xfId="0" applyBorder="1"/>
    <xf numFmtId="0" fontId="0" fillId="0" borderId="0" xfId="0" applyAlignment="1"/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164" fontId="1" fillId="0" borderId="0" xfId="1" applyNumberFormat="1" applyFont="1" applyAlignment="1">
      <alignment horizontal="right"/>
    </xf>
    <xf numFmtId="0" fontId="0" fillId="3" borderId="0" xfId="0" applyFill="1" applyAlignment="1">
      <alignment horizontal="right"/>
    </xf>
    <xf numFmtId="0" fontId="0" fillId="0" borderId="0" xfId="0" applyAlignment="1">
      <alignment horizontal="right"/>
    </xf>
    <xf numFmtId="164" fontId="1" fillId="2" borderId="0" xfId="1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64" fontId="1" fillId="2" borderId="1" xfId="1" applyNumberFormat="1" applyFont="1" applyFill="1" applyBorder="1" applyAlignment="1">
      <alignment horizontal="right"/>
    </xf>
    <xf numFmtId="164" fontId="1" fillId="0" borderId="4" xfId="1" applyNumberFormat="1" applyFont="1" applyBorder="1"/>
    <xf numFmtId="0" fontId="0" fillId="0" borderId="4" xfId="0" applyBorder="1"/>
    <xf numFmtId="0" fontId="0" fillId="3" borderId="4" xfId="0" applyFill="1" applyBorder="1"/>
    <xf numFmtId="164" fontId="1" fillId="4" borderId="4" xfId="1" applyNumberFormat="1" applyFont="1" applyFill="1" applyBorder="1"/>
    <xf numFmtId="164" fontId="1" fillId="4" borderId="0" xfId="1" applyNumberFormat="1" applyFont="1" applyFill="1"/>
    <xf numFmtId="164" fontId="1" fillId="4" borderId="0" xfId="1" applyNumberFormat="1" applyFont="1" applyFill="1" applyAlignment="1">
      <alignment horizontal="right"/>
    </xf>
    <xf numFmtId="0" fontId="0" fillId="4" borderId="4" xfId="0" applyFill="1" applyBorder="1"/>
    <xf numFmtId="37" fontId="0" fillId="4" borderId="0" xfId="0" applyNumberFormat="1" applyFill="1"/>
    <xf numFmtId="37" fontId="0" fillId="4" borderId="0" xfId="0" applyNumberFormat="1" applyFill="1" applyAlignment="1">
      <alignment horizontal="right"/>
    </xf>
    <xf numFmtId="164" fontId="1" fillId="5" borderId="4" xfId="1" applyNumberFormat="1" applyFont="1" applyFill="1" applyBorder="1"/>
    <xf numFmtId="164" fontId="1" fillId="5" borderId="0" xfId="1" applyNumberFormat="1" applyFont="1" applyFill="1"/>
    <xf numFmtId="164" fontId="1" fillId="5" borderId="0" xfId="1" applyNumberFormat="1" applyFont="1" applyFill="1" applyAlignment="1">
      <alignment horizontal="right"/>
    </xf>
    <xf numFmtId="164" fontId="1" fillId="0" borderId="0" xfId="1" applyNumberFormat="1" applyFont="1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164" fontId="1" fillId="6" borderId="4" xfId="1" applyNumberFormat="1" applyFont="1" applyFill="1" applyBorder="1"/>
    <xf numFmtId="164" fontId="1" fillId="6" borderId="0" xfId="1" applyNumberFormat="1" applyFont="1" applyFill="1"/>
    <xf numFmtId="164" fontId="1" fillId="6" borderId="0" xfId="1" applyNumberFormat="1" applyFont="1" applyFill="1" applyAlignment="1">
      <alignment horizontal="right"/>
    </xf>
    <xf numFmtId="164" fontId="1" fillId="7" borderId="0" xfId="1" applyNumberFormat="1" applyFont="1" applyFill="1"/>
    <xf numFmtId="0" fontId="0" fillId="7" borderId="4" xfId="0" applyFill="1" applyBorder="1"/>
    <xf numFmtId="164" fontId="1" fillId="7" borderId="0" xfId="1" applyNumberFormat="1" applyFont="1" applyFill="1" applyAlignment="1">
      <alignment horizontal="right"/>
    </xf>
    <xf numFmtId="49" fontId="0" fillId="7" borderId="4" xfId="0" applyNumberFormat="1" applyFill="1" applyBorder="1"/>
    <xf numFmtId="0" fontId="0" fillId="7" borderId="5" xfId="0" applyFill="1" applyBorder="1"/>
    <xf numFmtId="164" fontId="1" fillId="7" borderId="1" xfId="1" applyNumberFormat="1" applyFont="1" applyFill="1" applyBorder="1"/>
    <xf numFmtId="0" fontId="2" fillId="8" borderId="2" xfId="0" applyFont="1" applyFill="1" applyBorder="1" applyAlignment="1">
      <alignment horizontal="center" vertical="center" wrapText="1"/>
    </xf>
    <xf numFmtId="164" fontId="1" fillId="9" borderId="0" xfId="1" applyNumberFormat="1" applyFont="1" applyFill="1"/>
    <xf numFmtId="164" fontId="1" fillId="5" borderId="5" xfId="1" applyNumberFormat="1" applyFont="1" applyFill="1" applyBorder="1"/>
    <xf numFmtId="164" fontId="1" fillId="5" borderId="1" xfId="1" applyNumberFormat="1" applyFont="1" applyFill="1" applyBorder="1"/>
    <xf numFmtId="164" fontId="1" fillId="5" borderId="1" xfId="1" applyNumberFormat="1" applyFont="1" applyFill="1" applyBorder="1" applyAlignment="1">
      <alignment horizontal="right"/>
    </xf>
    <xf numFmtId="164" fontId="1" fillId="3" borderId="1" xfId="1" applyNumberFormat="1" applyFont="1" applyFill="1" applyBorder="1"/>
    <xf numFmtId="164" fontId="1" fillId="6" borderId="5" xfId="1" applyNumberFormat="1" applyFont="1" applyFill="1" applyBorder="1"/>
    <xf numFmtId="164" fontId="1" fillId="6" borderId="1" xfId="1" applyNumberFormat="1" applyFont="1" applyFill="1" applyBorder="1"/>
    <xf numFmtId="164" fontId="1" fillId="6" borderId="1" xfId="1" applyNumberFormat="1" applyFont="1" applyFill="1" applyBorder="1" applyAlignment="1">
      <alignment horizontal="right"/>
    </xf>
    <xf numFmtId="0" fontId="5" fillId="5" borderId="4" xfId="0" applyFont="1" applyFill="1" applyBorder="1"/>
    <xf numFmtId="164" fontId="5" fillId="6" borderId="4" xfId="1" applyNumberFormat="1" applyFont="1" applyFill="1" applyBorder="1"/>
    <xf numFmtId="0" fontId="5" fillId="4" borderId="3" xfId="0" applyFont="1" applyFill="1" applyBorder="1"/>
    <xf numFmtId="0" fontId="5" fillId="7" borderId="4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BCBSMA\FILING%202024%20MA%20Individual%20and%20Small%20Group%20Rate%20Filing%20DCT%20(5.4.2023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United\Massachusetts%20Individual%20and%20Small%20Group%20Rate%20Filing%20Data%20Collection%20Tool%20(2024Q1)%20v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Connecticare\MA%20Ind%20and%20SG%20Rate%20Filing%20Data%20Collection%20Tool%20for%20CY%202024%20rates_CMI%2005.22.202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MGB\Massachusetts%20Individual%20and%20Small%20Group%20Rate%20Filing%20Data%20Collection%20Tool%20for%20CY%202024%20rate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Harvard%20Pilgrim%20HMO\MA%20Individual%20and%20Small%20Group%20Rate%20Filing%20DCT%20-%20CY%202024%20HPHC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Tufts%20Public%20Plans\THPP%20Individual%20and%20Small%20Group%20Rate%20Filing%20Data%20Collection%20Tool%20for%20CY%202024_202405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Wellsense\Massachusetts%20Individual%20and%20Small%20Group%20Rate%20Filing%20Data%20Collection%20Tool_CY%202024%20_WellSens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Connecticare\MA%20Ind%20and%20SG%20Rate%20Filing%20Data%20Collection%20Tool%20for%20CY%202024%20rates_CMI%2005.15.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Fallon\FCHP%202024%20MA%20DC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Harvard%20Pilgrim%20HMO\MA%20Individual%20and%20Small%20Group%20Rate%20Filing%20DCT%20-%20CY%202024%20HPHC%205-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HPHC%20Insurance%20Co\MA%20Individual%20and%20Small%20Group%20Rate%20Filing%20DCT%20-%20CY%202024%20HPIC%205-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Health%20NE\Massachusetts%20Individual%20and%20Small%20Group%20Rate%20Filing%20Data%20Collection%20Tool%20HNE%20202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MGB\Massachusetts%20Individual%20and%20Small%20Group%20Rate%20Filing%20Data%20Collection%20Tool%20for%20CY%202024%20rates-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Tufts%20Public%20Plans\THPP%20Individual%20and%20Small%20Group%20Rate%20Filing%20Data%20Collection%20Tool%20for%20CY%202024_202405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>
        <row r="166">
          <cell r="W166">
            <v>2137812</v>
          </cell>
        </row>
      </sheetData>
      <sheetData sheetId="2"/>
      <sheetData sheetId="3"/>
      <sheetData sheetId="4"/>
      <sheetData sheetId="5"/>
      <sheetData sheetId="6">
        <row r="9">
          <cell r="M9">
            <v>44197</v>
          </cell>
        </row>
      </sheetData>
      <sheetData sheetId="7">
        <row r="8">
          <cell r="K8" t="str">
            <v>For renewals in CY 2022</v>
          </cell>
        </row>
      </sheetData>
      <sheetData sheetId="8">
        <row r="8">
          <cell r="K8" t="str">
            <v>CY 2020</v>
          </cell>
        </row>
      </sheetData>
      <sheetData sheetId="9"/>
      <sheetData sheetId="10"/>
      <sheetData sheetId="11"/>
      <sheetData sheetId="12"/>
      <sheetData sheetId="13">
        <row r="6">
          <cell r="C6" t="str">
            <v>1Q 2023</v>
          </cell>
        </row>
      </sheetData>
      <sheetData sheetId="14"/>
      <sheetData sheetId="15">
        <row r="10">
          <cell r="B10">
            <v>4.0477519843053811E-2</v>
          </cell>
          <cell r="E10">
            <v>67636</v>
          </cell>
        </row>
        <row r="16">
          <cell r="B16">
            <v>1.3593396892841152E-2</v>
          </cell>
        </row>
        <row r="17">
          <cell r="B17">
            <v>4.5832711357687683E-2</v>
          </cell>
        </row>
        <row r="18">
          <cell r="B18">
            <v>7.1667171746966542E-3</v>
          </cell>
        </row>
        <row r="19">
          <cell r="B19">
            <v>-7.2695991859835947E-3</v>
          </cell>
        </row>
        <row r="20">
          <cell r="B20">
            <v>-9.9114930514264642E-3</v>
          </cell>
        </row>
        <row r="21">
          <cell r="B21">
            <v>6.5053817331007756E-3</v>
          </cell>
        </row>
        <row r="22">
          <cell r="A22" t="str">
            <v>Base Claims Update from prior year</v>
          </cell>
          <cell r="B22">
            <v>-1.9526803021590711E-2</v>
          </cell>
        </row>
        <row r="23">
          <cell r="A23" t="str">
            <v>ConnectorCare Morbidity</v>
          </cell>
          <cell r="B23">
            <v>6.0000000000000001E-3</v>
          </cell>
        </row>
        <row r="25">
          <cell r="B25">
            <v>-1.9127920562716852E-3</v>
          </cell>
        </row>
        <row r="26">
          <cell r="B26">
            <v>4.0477519843053811E-2</v>
          </cell>
        </row>
        <row r="33">
          <cell r="B33">
            <v>8.4307450096992254E-2</v>
          </cell>
          <cell r="C33">
            <v>7.8824136704500836E-2</v>
          </cell>
          <cell r="D33">
            <v>8.3293435916179881E-2</v>
          </cell>
        </row>
        <row r="38">
          <cell r="B38">
            <v>0.10284212153849971</v>
          </cell>
        </row>
        <row r="39">
          <cell r="B39">
            <v>5.9813415360555691E-3</v>
          </cell>
        </row>
        <row r="40">
          <cell r="B40">
            <v>1.9E-2</v>
          </cell>
        </row>
        <row r="41">
          <cell r="B41">
            <v>0.12782346307455528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>
        <row r="166">
          <cell r="W166">
            <v>310608</v>
          </cell>
        </row>
      </sheetData>
      <sheetData sheetId="2"/>
      <sheetData sheetId="3"/>
      <sheetData sheetId="4"/>
      <sheetData sheetId="5"/>
      <sheetData sheetId="6">
        <row r="9">
          <cell r="M9">
            <v>44197</v>
          </cell>
        </row>
      </sheetData>
      <sheetData sheetId="7">
        <row r="8">
          <cell r="K8" t="str">
            <v>For renewals in CY 2022</v>
          </cell>
        </row>
      </sheetData>
      <sheetData sheetId="8">
        <row r="8">
          <cell r="K8" t="str">
            <v>CY 2020</v>
          </cell>
        </row>
      </sheetData>
      <sheetData sheetId="9"/>
      <sheetData sheetId="10"/>
      <sheetData sheetId="11"/>
      <sheetData sheetId="12"/>
      <sheetData sheetId="13">
        <row r="6">
          <cell r="C6" t="str">
            <v>1Q 2023</v>
          </cell>
        </row>
      </sheetData>
      <sheetData sheetId="14"/>
      <sheetData sheetId="15">
        <row r="10">
          <cell r="B10">
            <v>0.12143068139731916</v>
          </cell>
          <cell r="E10">
            <v>9529</v>
          </cell>
        </row>
        <row r="16">
          <cell r="B16">
            <v>3.4607030521634351E-2</v>
          </cell>
        </row>
        <row r="17">
          <cell r="B17">
            <v>3.3251589155834128E-2</v>
          </cell>
        </row>
        <row r="18">
          <cell r="B18">
            <v>2.3140053516211888E-3</v>
          </cell>
        </row>
        <row r="19">
          <cell r="B19">
            <v>4.5919403559625885E-3</v>
          </cell>
        </row>
        <row r="20">
          <cell r="B20">
            <v>2.7156314574646772E-2</v>
          </cell>
        </row>
        <row r="21">
          <cell r="B21">
            <v>2.1838760524922719E-2</v>
          </cell>
        </row>
        <row r="25">
          <cell r="B25">
            <v>-2.3289590873025734E-3</v>
          </cell>
        </row>
        <row r="26">
          <cell r="B26">
            <v>0.12143068139731916</v>
          </cell>
        </row>
        <row r="33">
          <cell r="B33">
            <v>7.5778111111315605E-2</v>
          </cell>
          <cell r="C33">
            <v>9.9682144940413053E-2</v>
          </cell>
          <cell r="D33">
            <v>8.1052156181011581E-2</v>
          </cell>
        </row>
        <row r="38">
          <cell r="B38">
            <v>0.10085789803525488</v>
          </cell>
        </row>
        <row r="39">
          <cell r="B39">
            <v>2.7099999999999999E-2</v>
          </cell>
        </row>
        <row r="40">
          <cell r="B40">
            <v>1.8994337176775601E-2</v>
          </cell>
        </row>
        <row r="41">
          <cell r="B41">
            <v>0.14695223521203046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M9">
            <v>44197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6">
          <cell r="C6" t="str">
            <v>1Q 2023</v>
          </cell>
        </row>
      </sheetData>
      <sheetData sheetId="14"/>
      <sheetData sheetId="15">
        <row r="16">
          <cell r="A16" t="str">
            <v>FFS Utilization &amp; Mix Trend</v>
          </cell>
          <cell r="B16">
            <v>-2.9936508235028922E-3</v>
          </cell>
        </row>
        <row r="17">
          <cell r="A17" t="str">
            <v>FFS Cost Trend</v>
          </cell>
          <cell r="B17">
            <v>0.10369468988367929</v>
          </cell>
        </row>
        <row r="18">
          <cell r="A18" t="str">
            <v>Contribution to Surplus/Profit/Reserve</v>
          </cell>
          <cell r="B18">
            <v>-1.5098675038637284E-4</v>
          </cell>
        </row>
        <row r="19">
          <cell r="A19" t="str">
            <v>Benefit/Cost Sharing Changes</v>
          </cell>
          <cell r="B19">
            <v>0</v>
          </cell>
        </row>
        <row r="20">
          <cell r="A20" t="str">
            <v>Risk Adjustment</v>
          </cell>
          <cell r="B20">
            <v>4.4129999999999961E-2</v>
          </cell>
        </row>
        <row r="21">
          <cell r="A21" t="str">
            <v>Administrative Charge</v>
          </cell>
          <cell r="B21">
            <v>2.533000000000004E-3</v>
          </cell>
        </row>
        <row r="22">
          <cell r="A22" t="str">
            <v>Non-FFS Claims</v>
          </cell>
          <cell r="B22">
            <v>-2.2357271176564077E-2</v>
          </cell>
        </row>
        <row r="23">
          <cell r="A23" t="str">
            <v>Impact of COVID-19</v>
          </cell>
          <cell r="B23">
            <v>-1.4139192744516318E-2</v>
          </cell>
        </row>
        <row r="24">
          <cell r="A24" t="str">
            <v>Baseline Changes</v>
          </cell>
          <cell r="B24">
            <v>-1.8292742165270298E-2</v>
          </cell>
        </row>
        <row r="25">
          <cell r="A25" t="str">
            <v>All Other</v>
          </cell>
          <cell r="B25">
            <v>-6.0078162892283488E-3</v>
          </cell>
        </row>
        <row r="26">
          <cell r="B26">
            <v>8.6416029934210936E-2</v>
          </cell>
        </row>
        <row r="38">
          <cell r="B38">
            <v>9.7981835699913547E-2</v>
          </cell>
        </row>
        <row r="39">
          <cell r="B39">
            <v>5.3412537261653282E-3</v>
          </cell>
        </row>
        <row r="40">
          <cell r="B40">
            <v>1.0270000000000001E-2</v>
          </cell>
        </row>
        <row r="41">
          <cell r="B41">
            <v>0.11359308942607887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>
        <row r="166">
          <cell r="W166">
            <v>719592</v>
          </cell>
        </row>
      </sheetData>
      <sheetData sheetId="2"/>
      <sheetData sheetId="3"/>
      <sheetData sheetId="4"/>
      <sheetData sheetId="5"/>
      <sheetData sheetId="6">
        <row r="9">
          <cell r="M9">
            <v>44197</v>
          </cell>
        </row>
      </sheetData>
      <sheetData sheetId="7">
        <row r="8">
          <cell r="K8" t="str">
            <v>For renewals in CY 2022</v>
          </cell>
        </row>
      </sheetData>
      <sheetData sheetId="8">
        <row r="8">
          <cell r="K8" t="str">
            <v>CY 2020</v>
          </cell>
        </row>
      </sheetData>
      <sheetData sheetId="9"/>
      <sheetData sheetId="10"/>
      <sheetData sheetId="11"/>
      <sheetData sheetId="12"/>
      <sheetData sheetId="13">
        <row r="6">
          <cell r="C6" t="str">
            <v>1Q 2023</v>
          </cell>
        </row>
      </sheetData>
      <sheetData sheetId="14"/>
      <sheetData sheetId="15">
        <row r="22">
          <cell r="A22" t="str">
            <v>Membership mix impact / Other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>
        <row r="166">
          <cell r="W166">
            <v>1409712</v>
          </cell>
        </row>
      </sheetData>
      <sheetData sheetId="2"/>
      <sheetData sheetId="3"/>
      <sheetData sheetId="4"/>
      <sheetData sheetId="5"/>
      <sheetData sheetId="6"/>
      <sheetData sheetId="7">
        <row r="8">
          <cell r="K8" t="str">
            <v>For renewals in CY 2022</v>
          </cell>
        </row>
      </sheetData>
      <sheetData sheetId="8">
        <row r="8">
          <cell r="K8" t="str">
            <v>CY 2020</v>
          </cell>
        </row>
      </sheetData>
      <sheetData sheetId="9"/>
      <sheetData sheetId="10"/>
      <sheetData sheetId="11"/>
      <sheetData sheetId="12"/>
      <sheetData sheetId="13">
        <row r="37">
          <cell r="I37" t="str">
            <v>Claim adjustment to account for differences in benefits and population from experience to projection period.</v>
          </cell>
        </row>
      </sheetData>
      <sheetData sheetId="14"/>
      <sheetData sheetId="15">
        <row r="22">
          <cell r="A22" t="str">
            <v>Multiplicative Claims Adjustment</v>
          </cell>
        </row>
        <row r="23">
          <cell r="A23" t="str">
            <v>Trend Leveraging</v>
          </cell>
        </row>
        <row r="24">
          <cell r="A24" t="str">
            <v>Other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>
        <row r="166">
          <cell r="W166">
            <v>2784059.5061309719</v>
          </cell>
        </row>
      </sheetData>
      <sheetData sheetId="2"/>
      <sheetData sheetId="3"/>
      <sheetData sheetId="4"/>
      <sheetData sheetId="5"/>
      <sheetData sheetId="6"/>
      <sheetData sheetId="7">
        <row r="8">
          <cell r="K8" t="str">
            <v>For renewals in CY 2022</v>
          </cell>
        </row>
      </sheetData>
      <sheetData sheetId="8"/>
      <sheetData sheetId="9"/>
      <sheetData sheetId="10"/>
      <sheetData sheetId="11"/>
      <sheetData sheetId="12"/>
      <sheetData sheetId="13">
        <row r="37">
          <cell r="I37" t="str">
            <v>This adds expense for utilization of a new high-cost pharmacy drug Roctavian</v>
          </cell>
        </row>
      </sheetData>
      <sheetData sheetId="14"/>
      <sheetData sheetId="15">
        <row r="22">
          <cell r="A22" t="str">
            <v>New Benefits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>
        <row r="166">
          <cell r="W166">
            <v>638172</v>
          </cell>
        </row>
      </sheetData>
      <sheetData sheetId="2"/>
      <sheetData sheetId="3"/>
      <sheetData sheetId="4"/>
      <sheetData sheetId="5"/>
      <sheetData sheetId="6">
        <row r="9">
          <cell r="M9">
            <v>44197</v>
          </cell>
        </row>
      </sheetData>
      <sheetData sheetId="7">
        <row r="8">
          <cell r="K8" t="str">
            <v>For renewals in CY 2022</v>
          </cell>
        </row>
      </sheetData>
      <sheetData sheetId="8">
        <row r="8">
          <cell r="K8" t="str">
            <v>CY 2020</v>
          </cell>
        </row>
      </sheetData>
      <sheetData sheetId="9"/>
      <sheetData sheetId="10"/>
      <sheetData sheetId="11"/>
      <sheetData sheetId="12"/>
      <sheetData sheetId="13">
        <row r="6">
          <cell r="C6" t="str">
            <v>1Q 2023</v>
          </cell>
        </row>
        <row r="39">
          <cell r="I39" t="str">
            <v>Change in Pharmacy Contract</v>
          </cell>
        </row>
        <row r="41">
          <cell r="I41" t="str">
            <v>Change in Silver loadings and other mandated benefits</v>
          </cell>
        </row>
      </sheetData>
      <sheetData sheetId="14"/>
      <sheetData sheetId="15">
        <row r="10">
          <cell r="B10">
            <v>-3.792881046105101E-2</v>
          </cell>
          <cell r="E10">
            <v>52968</v>
          </cell>
        </row>
        <row r="16">
          <cell r="B16">
            <v>2.4017184902985336E-2</v>
          </cell>
        </row>
        <row r="17">
          <cell r="B17">
            <v>3.164196233042546E-2</v>
          </cell>
        </row>
        <row r="18">
          <cell r="B18">
            <v>-4.4884055690770939E-4</v>
          </cell>
        </row>
        <row r="19">
          <cell r="B19">
            <v>-1.6903317444200386E-3</v>
          </cell>
        </row>
        <row r="20">
          <cell r="B20">
            <v>2.5696619076811016E-2</v>
          </cell>
        </row>
        <row r="21">
          <cell r="B21">
            <v>1.389880444431368E-2</v>
          </cell>
        </row>
        <row r="22">
          <cell r="B22">
            <v>-9.3870579411629462E-2</v>
          </cell>
        </row>
        <row r="23">
          <cell r="B23">
            <v>-2.0430198983575131E-2</v>
          </cell>
        </row>
        <row r="24">
          <cell r="B24">
            <v>-1.6918879666213311E-2</v>
          </cell>
        </row>
        <row r="26">
          <cell r="B26">
            <v>-3.792881046105101E-2</v>
          </cell>
        </row>
        <row r="33">
          <cell r="B33">
            <v>6.5524174251079481E-2</v>
          </cell>
          <cell r="C33">
            <v>6.9347338352108823E-2</v>
          </cell>
          <cell r="D33">
            <v>6.690441492929633E-2</v>
          </cell>
        </row>
        <row r="38">
          <cell r="B38">
            <v>8.3734463804453318E-2</v>
          </cell>
        </row>
        <row r="39">
          <cell r="B39">
            <v>2.602275270857967E-2</v>
          </cell>
        </row>
        <row r="40">
          <cell r="B40">
            <v>1.9E-2</v>
          </cell>
        </row>
        <row r="41">
          <cell r="B41">
            <v>0.12875721651303298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>
        <row r="166">
          <cell r="W166">
            <v>1962.5000000000002</v>
          </cell>
        </row>
      </sheetData>
      <sheetData sheetId="2"/>
      <sheetData sheetId="3"/>
      <sheetData sheetId="4"/>
      <sheetData sheetId="5"/>
      <sheetData sheetId="6"/>
      <sheetData sheetId="7">
        <row r="8">
          <cell r="K8" t="str">
            <v>For renewals in CY 2022</v>
          </cell>
        </row>
      </sheetData>
      <sheetData sheetId="8">
        <row r="8">
          <cell r="K8" t="str">
            <v>CY 2020</v>
          </cell>
        </row>
      </sheetData>
      <sheetData sheetId="9"/>
      <sheetData sheetId="10"/>
      <sheetData sheetId="11"/>
      <sheetData sheetId="12"/>
      <sheetData sheetId="13">
        <row r="37">
          <cell r="B37" t="str">
            <v>Non-FFS Claims</v>
          </cell>
        </row>
      </sheetData>
      <sheetData sheetId="14"/>
      <sheetData sheetId="15">
        <row r="10">
          <cell r="B10">
            <v>8.6416029934210936E-2</v>
          </cell>
          <cell r="E10">
            <v>54</v>
          </cell>
        </row>
        <row r="33">
          <cell r="B33">
            <v>8.3092657841385975E-2</v>
          </cell>
          <cell r="C33">
            <v>0.18703199999999987</v>
          </cell>
          <cell r="D33">
            <v>0.11392990944120052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>
        <row r="166">
          <cell r="W166">
            <v>95772</v>
          </cell>
        </row>
      </sheetData>
      <sheetData sheetId="2"/>
      <sheetData sheetId="3"/>
      <sheetData sheetId="4"/>
      <sheetData sheetId="5"/>
      <sheetData sheetId="6">
        <row r="9">
          <cell r="M9">
            <v>44197</v>
          </cell>
        </row>
      </sheetData>
      <sheetData sheetId="7">
        <row r="8">
          <cell r="K8" t="str">
            <v>For renewals in CY 2022</v>
          </cell>
        </row>
      </sheetData>
      <sheetData sheetId="8">
        <row r="8">
          <cell r="K8" t="str">
            <v>CY 2020</v>
          </cell>
        </row>
      </sheetData>
      <sheetData sheetId="9"/>
      <sheetData sheetId="10"/>
      <sheetData sheetId="11"/>
      <sheetData sheetId="12"/>
      <sheetData sheetId="13">
        <row r="6">
          <cell r="C6" t="str">
            <v>1Q 2023</v>
          </cell>
        </row>
      </sheetData>
      <sheetData sheetId="14"/>
      <sheetData sheetId="15">
        <row r="10">
          <cell r="B10">
            <v>3.2997907036073304E-2</v>
          </cell>
          <cell r="E10">
            <v>6012</v>
          </cell>
        </row>
        <row r="16">
          <cell r="B16">
            <v>4.7953757826178257E-3</v>
          </cell>
        </row>
        <row r="17">
          <cell r="B17">
            <v>7.2515898595257464E-2</v>
          </cell>
        </row>
        <row r="18">
          <cell r="B18">
            <v>2.2081106413470715E-3</v>
          </cell>
        </row>
        <row r="19">
          <cell r="B19">
            <v>1.2908117797884706E-2</v>
          </cell>
        </row>
        <row r="20">
          <cell r="B20">
            <v>3.7438113308572253E-2</v>
          </cell>
        </row>
        <row r="21">
          <cell r="B21">
            <v>-4.0538584446874601E-3</v>
          </cell>
        </row>
        <row r="22">
          <cell r="A22" t="str">
            <v>Over/Understatement of Prior Year Projected Claims</v>
          </cell>
          <cell r="B22">
            <v>9.7129784622310335E-3</v>
          </cell>
        </row>
        <row r="23">
          <cell r="A23" t="str">
            <v>Impact of New Base Experience</v>
          </cell>
          <cell r="B23">
            <v>-0.1073683959906212</v>
          </cell>
        </row>
        <row r="25">
          <cell r="B25">
            <v>4.841566883471593E-3</v>
          </cell>
        </row>
        <row r="26">
          <cell r="B26">
            <v>3.2997907036073304E-2</v>
          </cell>
        </row>
        <row r="33">
          <cell r="B33">
            <v>8.8081104424001522E-2</v>
          </cell>
          <cell r="C33">
            <v>0.10269022456926824</v>
          </cell>
          <cell r="D33">
            <v>9.0572348708617412E-2</v>
          </cell>
        </row>
        <row r="38">
          <cell r="B38">
            <v>9.3153741319605785E-2</v>
          </cell>
        </row>
        <row r="39">
          <cell r="B39">
            <v>3.0788666587776254E-2</v>
          </cell>
        </row>
        <row r="40">
          <cell r="B40">
            <v>1.7999999999999999E-2</v>
          </cell>
        </row>
        <row r="41">
          <cell r="B41">
            <v>0.14194240790738202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M9">
            <v>44197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B10">
            <v>7.2757364119833356E-2</v>
          </cell>
          <cell r="E10">
            <v>46517</v>
          </cell>
        </row>
        <row r="16">
          <cell r="B16">
            <v>2.2311638710127698E-2</v>
          </cell>
        </row>
        <row r="17">
          <cell r="B17">
            <v>3.9819535561123894E-2</v>
          </cell>
        </row>
        <row r="18">
          <cell r="B18">
            <v>2.1281423578345879E-2</v>
          </cell>
        </row>
        <row r="19">
          <cell r="B19">
            <v>-3.1337941710720367E-4</v>
          </cell>
        </row>
        <row r="20">
          <cell r="B20">
            <v>5.2905902752904558E-3</v>
          </cell>
        </row>
        <row r="21">
          <cell r="B21">
            <v>-9.0026313611845103E-4</v>
          </cell>
        </row>
        <row r="22">
          <cell r="B22">
            <v>1.2664529792427685E-2</v>
          </cell>
        </row>
        <row r="23">
          <cell r="B23">
            <v>6.9711350681731874E-3</v>
          </cell>
        </row>
        <row r="24">
          <cell r="B24">
            <v>-3.5010941097659065E-2</v>
          </cell>
        </row>
        <row r="25">
          <cell r="B25">
            <v>6.4309478522926733E-4</v>
          </cell>
        </row>
        <row r="26">
          <cell r="B26">
            <v>7.2757364119833356E-2</v>
          </cell>
        </row>
        <row r="33">
          <cell r="B33">
            <v>6.2613084493012172E-2</v>
          </cell>
          <cell r="C33">
            <v>0.10342622424719794</v>
          </cell>
          <cell r="D33">
            <v>7.1618762433438787E-2</v>
          </cell>
        </row>
        <row r="38">
          <cell r="B38">
            <v>8.8641671342081604E-2</v>
          </cell>
        </row>
        <row r="39">
          <cell r="B39">
            <v>7.7101654479232078E-3</v>
          </cell>
        </row>
        <row r="40">
          <cell r="B40">
            <v>1.8002588938737293E-2</v>
          </cell>
        </row>
        <row r="41">
          <cell r="B41">
            <v>0.1143544257287421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M9">
            <v>44197</v>
          </cell>
        </row>
      </sheetData>
      <sheetData sheetId="7"/>
      <sheetData sheetId="8">
        <row r="12">
          <cell r="Q12">
            <v>353.51932144640864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10">
          <cell r="B10">
            <v>7.2481426262575255E-2</v>
          </cell>
          <cell r="E10">
            <v>384</v>
          </cell>
        </row>
        <row r="16">
          <cell r="B16">
            <v>2.2312268727994532E-2</v>
          </cell>
        </row>
        <row r="17">
          <cell r="B17">
            <v>3.9820659952710655E-2</v>
          </cell>
        </row>
        <row r="18">
          <cell r="B18">
            <v>2.1276433218616064E-2</v>
          </cell>
        </row>
        <row r="19">
          <cell r="B19">
            <v>0</v>
          </cell>
        </row>
        <row r="20">
          <cell r="B20">
            <v>6.0000000000000001E-3</v>
          </cell>
        </row>
        <row r="21">
          <cell r="B21">
            <v>-9.2483481458947305E-4</v>
          </cell>
        </row>
        <row r="22">
          <cell r="B22">
            <v>1.2664529792427685E-2</v>
          </cell>
        </row>
        <row r="23">
          <cell r="B23">
            <v>6.9711350681731874E-3</v>
          </cell>
        </row>
        <row r="24">
          <cell r="B24">
            <v>-3.5010941097659065E-2</v>
          </cell>
        </row>
        <row r="25">
          <cell r="B25">
            <v>-6.2782458509834382E-4</v>
          </cell>
        </row>
        <row r="26">
          <cell r="B26">
            <v>7.2481426262575255E-2</v>
          </cell>
        </row>
        <row r="33">
          <cell r="B33">
            <v>6.2613084493012172E-2</v>
          </cell>
          <cell r="C33">
            <v>0.10342622424719794</v>
          </cell>
          <cell r="D33">
            <v>7.1618762433438787E-2</v>
          </cell>
        </row>
        <row r="38">
          <cell r="B38">
            <v>8.8641671342081604E-2</v>
          </cell>
        </row>
        <row r="39">
          <cell r="B39">
            <v>7.7101654479232078E-3</v>
          </cell>
        </row>
        <row r="40">
          <cell r="B40">
            <v>1.8002588938737293E-2</v>
          </cell>
        </row>
        <row r="41">
          <cell r="B41">
            <v>0.1143544257287421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>
        <row r="166">
          <cell r="W166">
            <v>363690</v>
          </cell>
        </row>
      </sheetData>
      <sheetData sheetId="2"/>
      <sheetData sheetId="3"/>
      <sheetData sheetId="4"/>
      <sheetData sheetId="5"/>
      <sheetData sheetId="6">
        <row r="9">
          <cell r="M9">
            <v>44197</v>
          </cell>
        </row>
      </sheetData>
      <sheetData sheetId="7">
        <row r="8">
          <cell r="K8" t="str">
            <v>For renewals in CY 2022</v>
          </cell>
        </row>
      </sheetData>
      <sheetData sheetId="8">
        <row r="8">
          <cell r="K8" t="str">
            <v>CY 2020</v>
          </cell>
        </row>
      </sheetData>
      <sheetData sheetId="9"/>
      <sheetData sheetId="10"/>
      <sheetData sheetId="11"/>
      <sheetData sheetId="12"/>
      <sheetData sheetId="13">
        <row r="6">
          <cell r="C6" t="str">
            <v>1Q 2023</v>
          </cell>
        </row>
      </sheetData>
      <sheetData sheetId="14"/>
      <sheetData sheetId="15">
        <row r="10">
          <cell r="B10">
            <v>7.1201475514306001E-2</v>
          </cell>
          <cell r="E10">
            <v>29825</v>
          </cell>
        </row>
        <row r="16">
          <cell r="B16">
            <v>2.7269194351453377E-2</v>
          </cell>
        </row>
        <row r="17">
          <cell r="B17">
            <v>5.1883787794623513E-2</v>
          </cell>
        </row>
        <row r="18">
          <cell r="B18">
            <v>1.5413957937707719E-3</v>
          </cell>
        </row>
        <row r="19">
          <cell r="B19">
            <v>4.9568461260136713E-4</v>
          </cell>
        </row>
        <row r="20">
          <cell r="B20">
            <v>2.1579541112790803E-3</v>
          </cell>
        </row>
        <row r="21">
          <cell r="B21">
            <v>-1.7935796606438699E-3</v>
          </cell>
        </row>
        <row r="22">
          <cell r="A22" t="str">
            <v>Medical Management Incentives Adjustment</v>
          </cell>
          <cell r="B22">
            <v>-2.0000000000000018E-3</v>
          </cell>
        </row>
        <row r="23">
          <cell r="A23" t="str">
            <v>Future COVID-19 Costs Adjustment</v>
          </cell>
          <cell r="B23">
            <v>-1.94602696993618E-2</v>
          </cell>
        </row>
        <row r="24">
          <cell r="B24">
            <v>2.0698694822136376E-2</v>
          </cell>
        </row>
        <row r="25">
          <cell r="B25">
            <v>-9.5913866115528157E-3</v>
          </cell>
        </row>
        <row r="26">
          <cell r="B26">
            <v>7.1201475514306001E-2</v>
          </cell>
        </row>
        <row r="33">
          <cell r="B33">
            <v>8.0596977374277623E-2</v>
          </cell>
          <cell r="C33">
            <v>0.1232000000000002</v>
          </cell>
          <cell r="D33">
            <v>9.1188697519023254E-2</v>
          </cell>
        </row>
        <row r="38">
          <cell r="B38">
            <v>9.0018675969280232E-2</v>
          </cell>
        </row>
        <row r="39">
          <cell r="B39">
            <v>5.4063728419459622E-3</v>
          </cell>
        </row>
        <row r="40">
          <cell r="B40">
            <v>1.9E-2</v>
          </cell>
        </row>
        <row r="41">
          <cell r="B41">
            <v>0.1144250488112262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B10">
            <v>7.362917475274644E-2</v>
          </cell>
          <cell r="E10">
            <v>22392</v>
          </cell>
        </row>
        <row r="16">
          <cell r="B16">
            <v>3.7952075667868131E-2</v>
          </cell>
        </row>
        <row r="17">
          <cell r="B17">
            <v>2.7294843006613168E-2</v>
          </cell>
        </row>
        <row r="18">
          <cell r="B18">
            <v>1.4907806189898684E-3</v>
          </cell>
        </row>
        <row r="19">
          <cell r="B19">
            <v>-1.5198760127782169E-4</v>
          </cell>
        </row>
        <row r="20">
          <cell r="B20">
            <v>-2.2074666110476465E-2</v>
          </cell>
        </row>
        <row r="21">
          <cell r="B21">
            <v>2.7807404610276933E-3</v>
          </cell>
        </row>
        <row r="22">
          <cell r="B22">
            <v>2.633440188318319E-2</v>
          </cell>
        </row>
        <row r="25">
          <cell r="B25">
            <v>2.9868268186933333E-6</v>
          </cell>
        </row>
        <row r="26">
          <cell r="B26">
            <v>7.362917475274644E-2</v>
          </cell>
        </row>
        <row r="33">
          <cell r="B33">
            <v>8.3171299839805313E-2</v>
          </cell>
          <cell r="C33">
            <v>5.1551369295515403E-2</v>
          </cell>
          <cell r="D33">
            <v>7.5173556082415605E-2</v>
          </cell>
        </row>
        <row r="38">
          <cell r="B38">
            <v>8.8096491198165969E-2</v>
          </cell>
        </row>
        <row r="39">
          <cell r="B39">
            <v>9.9091585472471534E-3</v>
          </cell>
        </row>
        <row r="40">
          <cell r="B40">
            <v>1.9E-2</v>
          </cell>
        </row>
        <row r="41">
          <cell r="B41">
            <v>0.11700564974541312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M9">
            <v>44197</v>
          </cell>
        </row>
      </sheetData>
      <sheetData sheetId="7">
        <row r="11">
          <cell r="K11">
            <v>2.5495989121387379</v>
          </cell>
        </row>
      </sheetData>
      <sheetData sheetId="8">
        <row r="8">
          <cell r="K8" t="str">
            <v>CY 2020</v>
          </cell>
        </row>
      </sheetData>
      <sheetData sheetId="9"/>
      <sheetData sheetId="10"/>
      <sheetData sheetId="11"/>
      <sheetData sheetId="12"/>
      <sheetData sheetId="13">
        <row r="6">
          <cell r="C6" t="str">
            <v>1Q 2023</v>
          </cell>
        </row>
      </sheetData>
      <sheetData sheetId="14"/>
      <sheetData sheetId="15">
        <row r="10">
          <cell r="B10">
            <v>3.400423581754608E-2</v>
          </cell>
          <cell r="E10">
            <v>142475</v>
          </cell>
        </row>
        <row r="16">
          <cell r="B16">
            <v>1.9432135750324823E-2</v>
          </cell>
        </row>
        <row r="17">
          <cell r="B17">
            <v>4.2740160790321127E-2</v>
          </cell>
        </row>
        <row r="18">
          <cell r="B18">
            <v>9.780946247401643E-3</v>
          </cell>
        </row>
        <row r="19">
          <cell r="B19">
            <v>3.6427907440130494E-3</v>
          </cell>
        </row>
        <row r="20">
          <cell r="B20">
            <v>1.9451971654378558E-3</v>
          </cell>
        </row>
        <row r="21">
          <cell r="B21">
            <v>5.8474040590153001E-3</v>
          </cell>
        </row>
        <row r="22">
          <cell r="A22" t="str">
            <v>Morbidity</v>
          </cell>
          <cell r="B22">
            <v>0.02</v>
          </cell>
        </row>
        <row r="23">
          <cell r="B23">
            <v>-1.9E-2</v>
          </cell>
        </row>
        <row r="24">
          <cell r="A24" t="str">
            <v>Contracting and other changes</v>
          </cell>
          <cell r="B24">
            <v>-0.05</v>
          </cell>
        </row>
        <row r="25">
          <cell r="B25">
            <v>-3.8439893896770327E-4</v>
          </cell>
        </row>
        <row r="26">
          <cell r="B26">
            <v>3.400423581754608E-2</v>
          </cell>
        </row>
        <row r="33">
          <cell r="B33">
            <v>5.742639990611309E-2</v>
          </cell>
          <cell r="C33">
            <v>0.11443477030824578</v>
          </cell>
          <cell r="D33">
            <v>7.1690161323730628E-2</v>
          </cell>
        </row>
        <row r="38">
          <cell r="B38">
            <v>7.0000000000000007E-2</v>
          </cell>
        </row>
        <row r="39">
          <cell r="B39">
            <v>3.1145446055241163E-2</v>
          </cell>
        </row>
        <row r="40">
          <cell r="B40">
            <v>1.8999999999999996E-2</v>
          </cell>
        </row>
        <row r="41">
          <cell r="B41">
            <v>0.12014544605524116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F581-1183-491E-BDA2-49F7EA31FEAD}">
  <dimension ref="A1:O48"/>
  <sheetViews>
    <sheetView tabSelected="1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B22" sqref="B22"/>
    </sheetView>
  </sheetViews>
  <sheetFormatPr defaultRowHeight="14.5" x14ac:dyDescent="0.35"/>
  <cols>
    <col min="1" max="1" width="1.6328125" customWidth="1"/>
    <col min="2" max="2" width="43.7265625" customWidth="1"/>
    <col min="3" max="3" width="14.1796875" customWidth="1"/>
    <col min="4" max="4" width="12.7265625" style="10" customWidth="1"/>
    <col min="5" max="5" width="13.90625" customWidth="1"/>
    <col min="6" max="12" width="12.7265625" customWidth="1"/>
    <col min="13" max="13" width="2.7265625" customWidth="1"/>
    <col min="14" max="14" width="12.7265625" customWidth="1"/>
    <col min="258" max="258" width="43.7265625" customWidth="1"/>
    <col min="259" max="268" width="12.7265625" customWidth="1"/>
    <col min="269" max="269" width="2.7265625" customWidth="1"/>
    <col min="270" max="270" width="12.7265625" customWidth="1"/>
    <col min="514" max="514" width="43.7265625" customWidth="1"/>
    <col min="515" max="524" width="12.7265625" customWidth="1"/>
    <col min="525" max="525" width="2.7265625" customWidth="1"/>
    <col min="526" max="526" width="12.7265625" customWidth="1"/>
    <col min="770" max="770" width="43.7265625" customWidth="1"/>
    <col min="771" max="780" width="12.7265625" customWidth="1"/>
    <col min="781" max="781" width="2.7265625" customWidth="1"/>
    <col min="782" max="782" width="12.7265625" customWidth="1"/>
    <col min="1026" max="1026" width="43.7265625" customWidth="1"/>
    <col min="1027" max="1036" width="12.7265625" customWidth="1"/>
    <col min="1037" max="1037" width="2.7265625" customWidth="1"/>
    <col min="1038" max="1038" width="12.7265625" customWidth="1"/>
    <col min="1282" max="1282" width="43.7265625" customWidth="1"/>
    <col min="1283" max="1292" width="12.7265625" customWidth="1"/>
    <col min="1293" max="1293" width="2.7265625" customWidth="1"/>
    <col min="1294" max="1294" width="12.7265625" customWidth="1"/>
    <col min="1538" max="1538" width="43.7265625" customWidth="1"/>
    <col min="1539" max="1548" width="12.7265625" customWidth="1"/>
    <col min="1549" max="1549" width="2.7265625" customWidth="1"/>
    <col min="1550" max="1550" width="12.7265625" customWidth="1"/>
    <col min="1794" max="1794" width="43.7265625" customWidth="1"/>
    <col min="1795" max="1804" width="12.7265625" customWidth="1"/>
    <col min="1805" max="1805" width="2.7265625" customWidth="1"/>
    <col min="1806" max="1806" width="12.7265625" customWidth="1"/>
    <col min="2050" max="2050" width="43.7265625" customWidth="1"/>
    <col min="2051" max="2060" width="12.7265625" customWidth="1"/>
    <col min="2061" max="2061" width="2.7265625" customWidth="1"/>
    <col min="2062" max="2062" width="12.7265625" customWidth="1"/>
    <col min="2306" max="2306" width="43.7265625" customWidth="1"/>
    <col min="2307" max="2316" width="12.7265625" customWidth="1"/>
    <col min="2317" max="2317" width="2.7265625" customWidth="1"/>
    <col min="2318" max="2318" width="12.7265625" customWidth="1"/>
    <col min="2562" max="2562" width="43.7265625" customWidth="1"/>
    <col min="2563" max="2572" width="12.7265625" customWidth="1"/>
    <col min="2573" max="2573" width="2.7265625" customWidth="1"/>
    <col min="2574" max="2574" width="12.7265625" customWidth="1"/>
    <col min="2818" max="2818" width="43.7265625" customWidth="1"/>
    <col min="2819" max="2828" width="12.7265625" customWidth="1"/>
    <col min="2829" max="2829" width="2.7265625" customWidth="1"/>
    <col min="2830" max="2830" width="12.7265625" customWidth="1"/>
    <col min="3074" max="3074" width="43.7265625" customWidth="1"/>
    <col min="3075" max="3084" width="12.7265625" customWidth="1"/>
    <col min="3085" max="3085" width="2.7265625" customWidth="1"/>
    <col min="3086" max="3086" width="12.7265625" customWidth="1"/>
    <col min="3330" max="3330" width="43.7265625" customWidth="1"/>
    <col min="3331" max="3340" width="12.7265625" customWidth="1"/>
    <col min="3341" max="3341" width="2.7265625" customWidth="1"/>
    <col min="3342" max="3342" width="12.7265625" customWidth="1"/>
    <col min="3586" max="3586" width="43.7265625" customWidth="1"/>
    <col min="3587" max="3596" width="12.7265625" customWidth="1"/>
    <col min="3597" max="3597" width="2.7265625" customWidth="1"/>
    <col min="3598" max="3598" width="12.7265625" customWidth="1"/>
    <col min="3842" max="3842" width="43.7265625" customWidth="1"/>
    <col min="3843" max="3852" width="12.7265625" customWidth="1"/>
    <col min="3853" max="3853" width="2.7265625" customWidth="1"/>
    <col min="3854" max="3854" width="12.7265625" customWidth="1"/>
    <col min="4098" max="4098" width="43.7265625" customWidth="1"/>
    <col min="4099" max="4108" width="12.7265625" customWidth="1"/>
    <col min="4109" max="4109" width="2.7265625" customWidth="1"/>
    <col min="4110" max="4110" width="12.7265625" customWidth="1"/>
    <col min="4354" max="4354" width="43.7265625" customWidth="1"/>
    <col min="4355" max="4364" width="12.7265625" customWidth="1"/>
    <col min="4365" max="4365" width="2.7265625" customWidth="1"/>
    <col min="4366" max="4366" width="12.7265625" customWidth="1"/>
    <col min="4610" max="4610" width="43.7265625" customWidth="1"/>
    <col min="4611" max="4620" width="12.7265625" customWidth="1"/>
    <col min="4621" max="4621" width="2.7265625" customWidth="1"/>
    <col min="4622" max="4622" width="12.7265625" customWidth="1"/>
    <col min="4866" max="4866" width="43.7265625" customWidth="1"/>
    <col min="4867" max="4876" width="12.7265625" customWidth="1"/>
    <col min="4877" max="4877" width="2.7265625" customWidth="1"/>
    <col min="4878" max="4878" width="12.7265625" customWidth="1"/>
    <col min="5122" max="5122" width="43.7265625" customWidth="1"/>
    <col min="5123" max="5132" width="12.7265625" customWidth="1"/>
    <col min="5133" max="5133" width="2.7265625" customWidth="1"/>
    <col min="5134" max="5134" width="12.7265625" customWidth="1"/>
    <col min="5378" max="5378" width="43.7265625" customWidth="1"/>
    <col min="5379" max="5388" width="12.7265625" customWidth="1"/>
    <col min="5389" max="5389" width="2.7265625" customWidth="1"/>
    <col min="5390" max="5390" width="12.7265625" customWidth="1"/>
    <col min="5634" max="5634" width="43.7265625" customWidth="1"/>
    <col min="5635" max="5644" width="12.7265625" customWidth="1"/>
    <col min="5645" max="5645" width="2.7265625" customWidth="1"/>
    <col min="5646" max="5646" width="12.7265625" customWidth="1"/>
    <col min="5890" max="5890" width="43.7265625" customWidth="1"/>
    <col min="5891" max="5900" width="12.7265625" customWidth="1"/>
    <col min="5901" max="5901" width="2.7265625" customWidth="1"/>
    <col min="5902" max="5902" width="12.7265625" customWidth="1"/>
    <col min="6146" max="6146" width="43.7265625" customWidth="1"/>
    <col min="6147" max="6156" width="12.7265625" customWidth="1"/>
    <col min="6157" max="6157" width="2.7265625" customWidth="1"/>
    <col min="6158" max="6158" width="12.7265625" customWidth="1"/>
    <col min="6402" max="6402" width="43.7265625" customWidth="1"/>
    <col min="6403" max="6412" width="12.7265625" customWidth="1"/>
    <col min="6413" max="6413" width="2.7265625" customWidth="1"/>
    <col min="6414" max="6414" width="12.7265625" customWidth="1"/>
    <col min="6658" max="6658" width="43.7265625" customWidth="1"/>
    <col min="6659" max="6668" width="12.7265625" customWidth="1"/>
    <col min="6669" max="6669" width="2.7265625" customWidth="1"/>
    <col min="6670" max="6670" width="12.7265625" customWidth="1"/>
    <col min="6914" max="6914" width="43.7265625" customWidth="1"/>
    <col min="6915" max="6924" width="12.7265625" customWidth="1"/>
    <col min="6925" max="6925" width="2.7265625" customWidth="1"/>
    <col min="6926" max="6926" width="12.7265625" customWidth="1"/>
    <col min="7170" max="7170" width="43.7265625" customWidth="1"/>
    <col min="7171" max="7180" width="12.7265625" customWidth="1"/>
    <col min="7181" max="7181" width="2.7265625" customWidth="1"/>
    <col min="7182" max="7182" width="12.7265625" customWidth="1"/>
    <col min="7426" max="7426" width="43.7265625" customWidth="1"/>
    <col min="7427" max="7436" width="12.7265625" customWidth="1"/>
    <col min="7437" max="7437" width="2.7265625" customWidth="1"/>
    <col min="7438" max="7438" width="12.7265625" customWidth="1"/>
    <col min="7682" max="7682" width="43.7265625" customWidth="1"/>
    <col min="7683" max="7692" width="12.7265625" customWidth="1"/>
    <col min="7693" max="7693" width="2.7265625" customWidth="1"/>
    <col min="7694" max="7694" width="12.7265625" customWidth="1"/>
    <col min="7938" max="7938" width="43.7265625" customWidth="1"/>
    <col min="7939" max="7948" width="12.7265625" customWidth="1"/>
    <col min="7949" max="7949" width="2.7265625" customWidth="1"/>
    <col min="7950" max="7950" width="12.7265625" customWidth="1"/>
    <col min="8194" max="8194" width="43.7265625" customWidth="1"/>
    <col min="8195" max="8204" width="12.7265625" customWidth="1"/>
    <col min="8205" max="8205" width="2.7265625" customWidth="1"/>
    <col min="8206" max="8206" width="12.7265625" customWidth="1"/>
    <col min="8450" max="8450" width="43.7265625" customWidth="1"/>
    <col min="8451" max="8460" width="12.7265625" customWidth="1"/>
    <col min="8461" max="8461" width="2.7265625" customWidth="1"/>
    <col min="8462" max="8462" width="12.7265625" customWidth="1"/>
    <col min="8706" max="8706" width="43.7265625" customWidth="1"/>
    <col min="8707" max="8716" width="12.7265625" customWidth="1"/>
    <col min="8717" max="8717" width="2.7265625" customWidth="1"/>
    <col min="8718" max="8718" width="12.7265625" customWidth="1"/>
    <col min="8962" max="8962" width="43.7265625" customWidth="1"/>
    <col min="8963" max="8972" width="12.7265625" customWidth="1"/>
    <col min="8973" max="8973" width="2.7265625" customWidth="1"/>
    <col min="8974" max="8974" width="12.7265625" customWidth="1"/>
    <col min="9218" max="9218" width="43.7265625" customWidth="1"/>
    <col min="9219" max="9228" width="12.7265625" customWidth="1"/>
    <col min="9229" max="9229" width="2.7265625" customWidth="1"/>
    <col min="9230" max="9230" width="12.7265625" customWidth="1"/>
    <col min="9474" max="9474" width="43.7265625" customWidth="1"/>
    <col min="9475" max="9484" width="12.7265625" customWidth="1"/>
    <col min="9485" max="9485" width="2.7265625" customWidth="1"/>
    <col min="9486" max="9486" width="12.7265625" customWidth="1"/>
    <col min="9730" max="9730" width="43.7265625" customWidth="1"/>
    <col min="9731" max="9740" width="12.7265625" customWidth="1"/>
    <col min="9741" max="9741" width="2.7265625" customWidth="1"/>
    <col min="9742" max="9742" width="12.7265625" customWidth="1"/>
    <col min="9986" max="9986" width="43.7265625" customWidth="1"/>
    <col min="9987" max="9996" width="12.7265625" customWidth="1"/>
    <col min="9997" max="9997" width="2.7265625" customWidth="1"/>
    <col min="9998" max="9998" width="12.7265625" customWidth="1"/>
    <col min="10242" max="10242" width="43.7265625" customWidth="1"/>
    <col min="10243" max="10252" width="12.7265625" customWidth="1"/>
    <col min="10253" max="10253" width="2.7265625" customWidth="1"/>
    <col min="10254" max="10254" width="12.7265625" customWidth="1"/>
    <col min="10498" max="10498" width="43.7265625" customWidth="1"/>
    <col min="10499" max="10508" width="12.7265625" customWidth="1"/>
    <col min="10509" max="10509" width="2.7265625" customWidth="1"/>
    <col min="10510" max="10510" width="12.7265625" customWidth="1"/>
    <col min="10754" max="10754" width="43.7265625" customWidth="1"/>
    <col min="10755" max="10764" width="12.7265625" customWidth="1"/>
    <col min="10765" max="10765" width="2.7265625" customWidth="1"/>
    <col min="10766" max="10766" width="12.7265625" customWidth="1"/>
    <col min="11010" max="11010" width="43.7265625" customWidth="1"/>
    <col min="11011" max="11020" width="12.7265625" customWidth="1"/>
    <col min="11021" max="11021" width="2.7265625" customWidth="1"/>
    <col min="11022" max="11022" width="12.7265625" customWidth="1"/>
    <col min="11266" max="11266" width="43.7265625" customWidth="1"/>
    <col min="11267" max="11276" width="12.7265625" customWidth="1"/>
    <col min="11277" max="11277" width="2.7265625" customWidth="1"/>
    <col min="11278" max="11278" width="12.7265625" customWidth="1"/>
    <col min="11522" max="11522" width="43.7265625" customWidth="1"/>
    <col min="11523" max="11532" width="12.7265625" customWidth="1"/>
    <col min="11533" max="11533" width="2.7265625" customWidth="1"/>
    <col min="11534" max="11534" width="12.7265625" customWidth="1"/>
    <col min="11778" max="11778" width="43.7265625" customWidth="1"/>
    <col min="11779" max="11788" width="12.7265625" customWidth="1"/>
    <col min="11789" max="11789" width="2.7265625" customWidth="1"/>
    <col min="11790" max="11790" width="12.7265625" customWidth="1"/>
    <col min="12034" max="12034" width="43.7265625" customWidth="1"/>
    <col min="12035" max="12044" width="12.7265625" customWidth="1"/>
    <col min="12045" max="12045" width="2.7265625" customWidth="1"/>
    <col min="12046" max="12046" width="12.7265625" customWidth="1"/>
    <col min="12290" max="12290" width="43.7265625" customWidth="1"/>
    <col min="12291" max="12300" width="12.7265625" customWidth="1"/>
    <col min="12301" max="12301" width="2.7265625" customWidth="1"/>
    <col min="12302" max="12302" width="12.7265625" customWidth="1"/>
    <col min="12546" max="12546" width="43.7265625" customWidth="1"/>
    <col min="12547" max="12556" width="12.7265625" customWidth="1"/>
    <col min="12557" max="12557" width="2.7265625" customWidth="1"/>
    <col min="12558" max="12558" width="12.7265625" customWidth="1"/>
    <col min="12802" max="12802" width="43.7265625" customWidth="1"/>
    <col min="12803" max="12812" width="12.7265625" customWidth="1"/>
    <col min="12813" max="12813" width="2.7265625" customWidth="1"/>
    <col min="12814" max="12814" width="12.7265625" customWidth="1"/>
    <col min="13058" max="13058" width="43.7265625" customWidth="1"/>
    <col min="13059" max="13068" width="12.7265625" customWidth="1"/>
    <col min="13069" max="13069" width="2.7265625" customWidth="1"/>
    <col min="13070" max="13070" width="12.7265625" customWidth="1"/>
    <col min="13314" max="13314" width="43.7265625" customWidth="1"/>
    <col min="13315" max="13324" width="12.7265625" customWidth="1"/>
    <col min="13325" max="13325" width="2.7265625" customWidth="1"/>
    <col min="13326" max="13326" width="12.7265625" customWidth="1"/>
    <col min="13570" max="13570" width="43.7265625" customWidth="1"/>
    <col min="13571" max="13580" width="12.7265625" customWidth="1"/>
    <col min="13581" max="13581" width="2.7265625" customWidth="1"/>
    <col min="13582" max="13582" width="12.7265625" customWidth="1"/>
    <col min="13826" max="13826" width="43.7265625" customWidth="1"/>
    <col min="13827" max="13836" width="12.7265625" customWidth="1"/>
    <col min="13837" max="13837" width="2.7265625" customWidth="1"/>
    <col min="13838" max="13838" width="12.7265625" customWidth="1"/>
    <col min="14082" max="14082" width="43.7265625" customWidth="1"/>
    <col min="14083" max="14092" width="12.7265625" customWidth="1"/>
    <col min="14093" max="14093" width="2.7265625" customWidth="1"/>
    <col min="14094" max="14094" width="12.7265625" customWidth="1"/>
    <col min="14338" max="14338" width="43.7265625" customWidth="1"/>
    <col min="14339" max="14348" width="12.7265625" customWidth="1"/>
    <col min="14349" max="14349" width="2.7265625" customWidth="1"/>
    <col min="14350" max="14350" width="12.7265625" customWidth="1"/>
    <col min="14594" max="14594" width="43.7265625" customWidth="1"/>
    <col min="14595" max="14604" width="12.7265625" customWidth="1"/>
    <col min="14605" max="14605" width="2.7265625" customWidth="1"/>
    <col min="14606" max="14606" width="12.7265625" customWidth="1"/>
    <col min="14850" max="14850" width="43.7265625" customWidth="1"/>
    <col min="14851" max="14860" width="12.7265625" customWidth="1"/>
    <col min="14861" max="14861" width="2.7265625" customWidth="1"/>
    <col min="14862" max="14862" width="12.7265625" customWidth="1"/>
    <col min="15106" max="15106" width="43.7265625" customWidth="1"/>
    <col min="15107" max="15116" width="12.7265625" customWidth="1"/>
    <col min="15117" max="15117" width="2.7265625" customWidth="1"/>
    <col min="15118" max="15118" width="12.7265625" customWidth="1"/>
    <col min="15362" max="15362" width="43.7265625" customWidth="1"/>
    <col min="15363" max="15372" width="12.7265625" customWidth="1"/>
    <col min="15373" max="15373" width="2.7265625" customWidth="1"/>
    <col min="15374" max="15374" width="12.7265625" customWidth="1"/>
    <col min="15618" max="15618" width="43.7265625" customWidth="1"/>
    <col min="15619" max="15628" width="12.7265625" customWidth="1"/>
    <col min="15629" max="15629" width="2.7265625" customWidth="1"/>
    <col min="15630" max="15630" width="12.7265625" customWidth="1"/>
    <col min="15874" max="15874" width="43.7265625" customWidth="1"/>
    <col min="15875" max="15884" width="12.7265625" customWidth="1"/>
    <col min="15885" max="15885" width="2.7265625" customWidth="1"/>
    <col min="15886" max="15886" width="12.7265625" customWidth="1"/>
    <col min="16130" max="16130" width="43.7265625" customWidth="1"/>
    <col min="16131" max="16140" width="12.7265625" customWidth="1"/>
    <col min="16141" max="16141" width="2.7265625" customWidth="1"/>
    <col min="16142" max="16142" width="12.7265625" customWidth="1"/>
  </cols>
  <sheetData>
    <row r="1" spans="1:15" x14ac:dyDescent="0.35">
      <c r="B1" s="9"/>
      <c r="C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8" x14ac:dyDescent="0.35">
      <c r="B2" s="11" t="s">
        <v>25</v>
      </c>
      <c r="C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18" x14ac:dyDescent="0.35">
      <c r="B3" s="11" t="s">
        <v>23</v>
      </c>
      <c r="C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8" x14ac:dyDescent="0.35">
      <c r="B4" s="11" t="s">
        <v>24</v>
      </c>
      <c r="C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16.5" customHeight="1" x14ac:dyDescent="0.35">
      <c r="B5" s="10"/>
      <c r="C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58.5" thickBot="1" x14ac:dyDescent="0.4">
      <c r="A6" s="8"/>
      <c r="B6" s="8"/>
      <c r="C6" s="43" t="s">
        <v>16</v>
      </c>
      <c r="D6" s="43" t="s">
        <v>15</v>
      </c>
      <c r="E6" s="43" t="s">
        <v>14</v>
      </c>
      <c r="F6" s="43" t="s">
        <v>13</v>
      </c>
      <c r="G6" s="43" t="s">
        <v>17</v>
      </c>
      <c r="H6" s="43" t="s">
        <v>18</v>
      </c>
      <c r="I6" s="43" t="s">
        <v>19</v>
      </c>
      <c r="J6" s="43" t="s">
        <v>20</v>
      </c>
      <c r="K6" s="43" t="s">
        <v>21</v>
      </c>
      <c r="L6" s="43" t="s">
        <v>22</v>
      </c>
      <c r="M6" s="44"/>
      <c r="N6" s="43" t="s">
        <v>0</v>
      </c>
      <c r="O6" s="8"/>
    </row>
    <row r="7" spans="1:15" ht="15" thickTop="1" x14ac:dyDescent="0.35">
      <c r="B7" s="54" t="s">
        <v>1</v>
      </c>
      <c r="C7" s="31"/>
      <c r="D7" s="33"/>
      <c r="E7" s="31"/>
      <c r="F7" s="31"/>
      <c r="G7" s="31"/>
      <c r="H7" s="31"/>
      <c r="I7" s="31"/>
      <c r="J7" s="31"/>
      <c r="K7" s="31"/>
      <c r="L7" s="31"/>
      <c r="M7" s="5"/>
      <c r="N7" s="31"/>
    </row>
    <row r="8" spans="1:15" s="1" customFormat="1" x14ac:dyDescent="0.35">
      <c r="B8" s="21" t="s">
        <v>2</v>
      </c>
      <c r="C8" s="22">
        <f>'[1]Exhibit for Public Release'!$B$10</f>
        <v>4.0477519843053811E-2</v>
      </c>
      <c r="D8" s="23">
        <f>'[2]Exhibit for Public Release'!$B$10</f>
        <v>-3.792881046105101E-2</v>
      </c>
      <c r="E8" s="22">
        <f>'[3]Exhibit for Public Release'!$B$10</f>
        <v>8.6416029934210936E-2</v>
      </c>
      <c r="F8" s="22">
        <f>'[4]Exhibit for Public Release'!$B$10</f>
        <v>3.2997907036073304E-2</v>
      </c>
      <c r="G8" s="22">
        <f>'[5]Exhibit for Public Release'!$B$10</f>
        <v>7.2757364119833356E-2</v>
      </c>
      <c r="H8" s="22">
        <f>'[6]Exhibit for Public Release'!$B$10</f>
        <v>7.2481426262575255E-2</v>
      </c>
      <c r="I8" s="22">
        <f>'[7]Exhibit for Public Release'!$B$10</f>
        <v>7.1201475514306001E-2</v>
      </c>
      <c r="J8" s="22">
        <f>'[8]Exhibit for Public Release'!$B$10</f>
        <v>7.362917475274644E-2</v>
      </c>
      <c r="K8" s="22">
        <f>'[9]Exhibit for Public Release'!$B$10</f>
        <v>3.400423581754608E-2</v>
      </c>
      <c r="L8" s="22">
        <f>'[10]Exhibit for Public Release'!$B$10</f>
        <v>0.12143068139731916</v>
      </c>
      <c r="M8" s="6"/>
      <c r="N8" s="22">
        <f>SUMPRODUCT(C8:L8*C9:L9)/N9</f>
        <v>3.7370342162316515E-2</v>
      </c>
    </row>
    <row r="9" spans="1:15" x14ac:dyDescent="0.35">
      <c r="B9" s="24" t="s">
        <v>3</v>
      </c>
      <c r="C9" s="25">
        <f>'[1]Exhibit for Public Release'!$E$10</f>
        <v>67636</v>
      </c>
      <c r="D9" s="26">
        <f>'[2]Exhibit for Public Release'!$E$10</f>
        <v>52968</v>
      </c>
      <c r="E9" s="25">
        <f>'[3]Exhibit for Public Release'!$E$10</f>
        <v>54</v>
      </c>
      <c r="F9" s="25">
        <f>'[4]Exhibit for Public Release'!$E$10</f>
        <v>6012</v>
      </c>
      <c r="G9" s="25">
        <f>'[5]Exhibit for Public Release'!$E$10</f>
        <v>46517</v>
      </c>
      <c r="H9" s="25">
        <f>'[6]Exhibit for Public Release'!$E$10</f>
        <v>384</v>
      </c>
      <c r="I9" s="25">
        <f>'[7]Exhibit for Public Release'!$E$10</f>
        <v>29825</v>
      </c>
      <c r="J9" s="25">
        <f>'[8]Exhibit for Public Release'!$E$10</f>
        <v>22392</v>
      </c>
      <c r="K9" s="25">
        <f>'[9]Exhibit for Public Release'!$E$10</f>
        <v>142475</v>
      </c>
      <c r="L9" s="25">
        <f>'[10]Exhibit for Public Release'!$E$10</f>
        <v>9529</v>
      </c>
      <c r="M9" s="7"/>
      <c r="N9" s="25">
        <f>SUM(C9:L9)</f>
        <v>377792</v>
      </c>
    </row>
    <row r="10" spans="1:15" x14ac:dyDescent="0.35">
      <c r="A10" s="5"/>
      <c r="B10" s="20"/>
      <c r="C10" s="5"/>
      <c r="D10" s="13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5" x14ac:dyDescent="0.35">
      <c r="B11" s="52" t="s">
        <v>4</v>
      </c>
      <c r="C11" s="31"/>
      <c r="D11" s="32"/>
      <c r="E11" s="31"/>
      <c r="F11" s="31"/>
      <c r="G11" s="31"/>
      <c r="H11" s="31"/>
      <c r="I11" s="31"/>
      <c r="J11" s="31"/>
      <c r="K11" s="31"/>
      <c r="L11" s="31"/>
      <c r="M11" s="5"/>
      <c r="N11" s="31"/>
    </row>
    <row r="12" spans="1:15" s="1" customFormat="1" x14ac:dyDescent="0.35">
      <c r="B12" s="27" t="s">
        <v>5</v>
      </c>
      <c r="C12" s="28">
        <f>'[1]Exhibit for Public Release'!$B$33</f>
        <v>8.4307450096992254E-2</v>
      </c>
      <c r="D12" s="29">
        <f>'[2]Exhibit for Public Release'!$B$33</f>
        <v>6.5524174251079481E-2</v>
      </c>
      <c r="E12" s="28">
        <f>'[3]Exhibit for Public Release'!$B$33</f>
        <v>8.3092657841385975E-2</v>
      </c>
      <c r="F12" s="28">
        <f>'[4]Exhibit for Public Release'!$B$33</f>
        <v>8.8081104424001522E-2</v>
      </c>
      <c r="G12" s="28">
        <f>'[5]Exhibit for Public Release'!$B$33</f>
        <v>6.2613084493012172E-2</v>
      </c>
      <c r="H12" s="28">
        <f>'[6]Exhibit for Public Release'!$B$33</f>
        <v>6.2613084493012172E-2</v>
      </c>
      <c r="I12" s="28">
        <f>'[7]Exhibit for Public Release'!$B$33</f>
        <v>8.0596977374277623E-2</v>
      </c>
      <c r="J12" s="28">
        <f>'[8]Exhibit for Public Release'!$B$33</f>
        <v>8.3171299839805313E-2</v>
      </c>
      <c r="K12" s="28">
        <f>'[9]Exhibit for Public Release'!$B$33</f>
        <v>5.742639990611309E-2</v>
      </c>
      <c r="L12" s="28">
        <f>'[10]Exhibit for Public Release'!$B$33</f>
        <v>7.5778111111315605E-2</v>
      </c>
      <c r="M12" s="6"/>
      <c r="N12" s="28">
        <f>AVERAGE(C12:L12)</f>
        <v>7.4320434383099515E-2</v>
      </c>
    </row>
    <row r="13" spans="1:15" s="1" customFormat="1" x14ac:dyDescent="0.35">
      <c r="B13" s="45" t="s">
        <v>6</v>
      </c>
      <c r="C13" s="46">
        <f>'[1]Exhibit for Public Release'!$C$33</f>
        <v>7.8824136704500836E-2</v>
      </c>
      <c r="D13" s="47">
        <f>'[2]Exhibit for Public Release'!$C$33</f>
        <v>6.9347338352108823E-2</v>
      </c>
      <c r="E13" s="46">
        <f>'[3]Exhibit for Public Release'!$C$33</f>
        <v>0.18703199999999987</v>
      </c>
      <c r="F13" s="46">
        <f>'[4]Exhibit for Public Release'!$C$33</f>
        <v>0.10269022456926824</v>
      </c>
      <c r="G13" s="46">
        <f>'[5]Exhibit for Public Release'!$C$33</f>
        <v>0.10342622424719794</v>
      </c>
      <c r="H13" s="46">
        <f>'[6]Exhibit for Public Release'!$C$33</f>
        <v>0.10342622424719794</v>
      </c>
      <c r="I13" s="46">
        <f>'[7]Exhibit for Public Release'!$C$33</f>
        <v>0.1232000000000002</v>
      </c>
      <c r="J13" s="46">
        <f>'[8]Exhibit for Public Release'!$C$33</f>
        <v>5.1551369295515403E-2</v>
      </c>
      <c r="K13" s="46">
        <f>'[9]Exhibit for Public Release'!$C$33</f>
        <v>0.11443477030824578</v>
      </c>
      <c r="L13" s="46">
        <f>'[10]Exhibit for Public Release'!$C$33</f>
        <v>9.9682144940413053E-2</v>
      </c>
      <c r="M13" s="48"/>
      <c r="N13" s="46">
        <f>AVERAGE(C13:L13)</f>
        <v>0.10336144326644481</v>
      </c>
    </row>
    <row r="14" spans="1:15" s="1" customFormat="1" x14ac:dyDescent="0.35">
      <c r="B14" s="27" t="s">
        <v>7</v>
      </c>
      <c r="C14" s="28">
        <f>'[1]Exhibit for Public Release'!$D$33</f>
        <v>8.3293435916179881E-2</v>
      </c>
      <c r="D14" s="29">
        <f>'[2]Exhibit for Public Release'!$D$33</f>
        <v>6.690441492929633E-2</v>
      </c>
      <c r="E14" s="28">
        <f>'[3]Exhibit for Public Release'!$D$33</f>
        <v>0.11392990944120052</v>
      </c>
      <c r="F14" s="28">
        <f>'[4]Exhibit for Public Release'!$D$33</f>
        <v>9.0572348708617412E-2</v>
      </c>
      <c r="G14" s="28">
        <f>'[5]Exhibit for Public Release'!$D$33</f>
        <v>7.1618762433438787E-2</v>
      </c>
      <c r="H14" s="28">
        <f>'[6]Exhibit for Public Release'!$D$33</f>
        <v>7.1618762433438787E-2</v>
      </c>
      <c r="I14" s="28">
        <f>'[7]Exhibit for Public Release'!$D$33</f>
        <v>9.1188697519023254E-2</v>
      </c>
      <c r="J14" s="28">
        <f>'[8]Exhibit for Public Release'!$D$33</f>
        <v>7.5173556082415605E-2</v>
      </c>
      <c r="K14" s="28">
        <f>'[9]Exhibit for Public Release'!$D$33</f>
        <v>7.1690161323730628E-2</v>
      </c>
      <c r="L14" s="28">
        <f>'[10]Exhibit for Public Release'!$D$33</f>
        <v>8.1052156181011581E-2</v>
      </c>
      <c r="M14" s="6"/>
      <c r="N14" s="28">
        <f>AVERAGE(C14:L14)</f>
        <v>8.1704220496835275E-2</v>
      </c>
    </row>
    <row r="15" spans="1:15" s="1" customFormat="1" x14ac:dyDescent="0.35">
      <c r="B15" s="18"/>
      <c r="D15" s="12"/>
      <c r="M15" s="6"/>
    </row>
    <row r="16" spans="1:15" s="1" customFormat="1" x14ac:dyDescent="0.35">
      <c r="B16" s="53" t="s">
        <v>8</v>
      </c>
      <c r="C16" s="2"/>
      <c r="D16" s="30"/>
      <c r="E16" s="2"/>
      <c r="F16" s="2"/>
      <c r="G16" s="2"/>
      <c r="H16" s="2"/>
      <c r="I16" s="2"/>
      <c r="J16" s="2"/>
      <c r="K16" s="2"/>
      <c r="L16" s="2"/>
      <c r="M16" s="6"/>
    </row>
    <row r="17" spans="2:15" s="1" customFormat="1" x14ac:dyDescent="0.35">
      <c r="B17" s="34" t="s">
        <v>9</v>
      </c>
      <c r="C17" s="35">
        <f>'[1]Exhibit for Public Release'!$B$38</f>
        <v>0.10284212153849971</v>
      </c>
      <c r="D17" s="36">
        <f>'[2]Exhibit for Public Release'!$B$38</f>
        <v>8.3734463804453318E-2</v>
      </c>
      <c r="E17" s="35">
        <f>'[11]Exhibit for Public Release'!$B$38</f>
        <v>9.7981835699913547E-2</v>
      </c>
      <c r="F17" s="35">
        <f>'[4]Exhibit for Public Release'!$B$38</f>
        <v>9.3153741319605785E-2</v>
      </c>
      <c r="G17" s="35">
        <f>'[5]Exhibit for Public Release'!$B$38</f>
        <v>8.8641671342081604E-2</v>
      </c>
      <c r="H17" s="35">
        <f>'[6]Exhibit for Public Release'!$B$38</f>
        <v>8.8641671342081604E-2</v>
      </c>
      <c r="I17" s="35">
        <f>'[7]Exhibit for Public Release'!$B$38</f>
        <v>9.0018675969280232E-2</v>
      </c>
      <c r="J17" s="35">
        <f>'[8]Exhibit for Public Release'!$B$38</f>
        <v>8.8096491198165969E-2</v>
      </c>
      <c r="K17" s="35">
        <f>'[9]Exhibit for Public Release'!$B$38</f>
        <v>7.0000000000000007E-2</v>
      </c>
      <c r="L17" s="35">
        <f>'[10]Exhibit for Public Release'!$B$38</f>
        <v>0.10085789803525488</v>
      </c>
      <c r="M17" s="6"/>
      <c r="N17" s="35">
        <f>AVERAGE(C17:L17)</f>
        <v>9.0396857024933663E-2</v>
      </c>
    </row>
    <row r="18" spans="2:15" s="1" customFormat="1" x14ac:dyDescent="0.35">
      <c r="B18" s="34" t="s">
        <v>10</v>
      </c>
      <c r="C18" s="35">
        <f>'[1]Exhibit for Public Release'!$B$39</f>
        <v>5.9813415360555691E-3</v>
      </c>
      <c r="D18" s="36">
        <f>'[2]Exhibit for Public Release'!$B$39</f>
        <v>2.602275270857967E-2</v>
      </c>
      <c r="E18" s="35">
        <f>'[11]Exhibit for Public Release'!$B$39</f>
        <v>5.3412537261653282E-3</v>
      </c>
      <c r="F18" s="35">
        <f>'[4]Exhibit for Public Release'!$B$39</f>
        <v>3.0788666587776254E-2</v>
      </c>
      <c r="G18" s="35">
        <f>'[5]Exhibit for Public Release'!$B$39</f>
        <v>7.7101654479232078E-3</v>
      </c>
      <c r="H18" s="35">
        <f>'[6]Exhibit for Public Release'!$B$39</f>
        <v>7.7101654479232078E-3</v>
      </c>
      <c r="I18" s="35">
        <f>'[7]Exhibit for Public Release'!$B$39</f>
        <v>5.4063728419459622E-3</v>
      </c>
      <c r="J18" s="35">
        <f>'[8]Exhibit for Public Release'!$B$39</f>
        <v>9.9091585472471534E-3</v>
      </c>
      <c r="K18" s="35">
        <f>'[9]Exhibit for Public Release'!$B$39</f>
        <v>3.1145446055241163E-2</v>
      </c>
      <c r="L18" s="35">
        <f>'[10]Exhibit for Public Release'!$B$39</f>
        <v>2.7099999999999999E-2</v>
      </c>
      <c r="M18" s="6"/>
      <c r="N18" s="35">
        <f>AVERAGE(C18:L18)</f>
        <v>1.5711532289885748E-2</v>
      </c>
    </row>
    <row r="19" spans="2:15" s="1" customFormat="1" x14ac:dyDescent="0.35">
      <c r="B19" s="49" t="s">
        <v>11</v>
      </c>
      <c r="C19" s="50">
        <f>'[1]Exhibit for Public Release'!$B$40</f>
        <v>1.9E-2</v>
      </c>
      <c r="D19" s="51">
        <f>'[2]Exhibit for Public Release'!$B$40</f>
        <v>1.9E-2</v>
      </c>
      <c r="E19" s="50">
        <f>'[11]Exhibit for Public Release'!$B$40</f>
        <v>1.0270000000000001E-2</v>
      </c>
      <c r="F19" s="50">
        <f>'[4]Exhibit for Public Release'!$B$40</f>
        <v>1.7999999999999999E-2</v>
      </c>
      <c r="G19" s="50">
        <f>'[5]Exhibit for Public Release'!$B$40</f>
        <v>1.8002588938737293E-2</v>
      </c>
      <c r="H19" s="50">
        <f>'[6]Exhibit for Public Release'!$B$40</f>
        <v>1.8002588938737293E-2</v>
      </c>
      <c r="I19" s="50">
        <f>'[7]Exhibit for Public Release'!$B$40</f>
        <v>1.9E-2</v>
      </c>
      <c r="J19" s="50">
        <f>'[8]Exhibit for Public Release'!$B$40</f>
        <v>1.9E-2</v>
      </c>
      <c r="K19" s="50">
        <f>'[9]Exhibit for Public Release'!$B$40</f>
        <v>1.8999999999999996E-2</v>
      </c>
      <c r="L19" s="50">
        <f>'[10]Exhibit for Public Release'!$B$40</f>
        <v>1.8994337176775601E-2</v>
      </c>
      <c r="M19" s="48"/>
      <c r="N19" s="50">
        <f>AVERAGE(C19:L19)</f>
        <v>1.7826951505425018E-2</v>
      </c>
    </row>
    <row r="20" spans="2:15" s="1" customFormat="1" x14ac:dyDescent="0.35">
      <c r="B20" s="34" t="s">
        <v>7</v>
      </c>
      <c r="C20" s="35">
        <f>'[1]Exhibit for Public Release'!$B$41</f>
        <v>0.12782346307455528</v>
      </c>
      <c r="D20" s="36">
        <f>'[2]Exhibit for Public Release'!$B$41</f>
        <v>0.12875721651303298</v>
      </c>
      <c r="E20" s="35">
        <f>'[11]Exhibit for Public Release'!$B$41</f>
        <v>0.11359308942607887</v>
      </c>
      <c r="F20" s="35">
        <f>'[4]Exhibit for Public Release'!$B$41</f>
        <v>0.14194240790738202</v>
      </c>
      <c r="G20" s="35">
        <f>'[5]Exhibit for Public Release'!$B$41</f>
        <v>0.1143544257287421</v>
      </c>
      <c r="H20" s="35">
        <f>'[6]Exhibit for Public Release'!$B$41</f>
        <v>0.1143544257287421</v>
      </c>
      <c r="I20" s="35">
        <f>'[7]Exhibit for Public Release'!$B$41</f>
        <v>0.1144250488112262</v>
      </c>
      <c r="J20" s="35">
        <f>'[8]Exhibit for Public Release'!$B$41</f>
        <v>0.11700564974541312</v>
      </c>
      <c r="K20" s="35">
        <f>'[9]Exhibit for Public Release'!$B$41</f>
        <v>0.12014544605524116</v>
      </c>
      <c r="L20" s="35">
        <f>'[10]Exhibit for Public Release'!$B$41</f>
        <v>0.14695223521203046</v>
      </c>
      <c r="M20" s="6"/>
      <c r="N20" s="35">
        <f>AVERAGE(C20:L20)</f>
        <v>0.12393534082024445</v>
      </c>
    </row>
    <row r="21" spans="2:15" x14ac:dyDescent="0.35">
      <c r="B21" s="19"/>
      <c r="D21" s="14"/>
      <c r="M21" s="5"/>
    </row>
    <row r="22" spans="2:15" x14ac:dyDescent="0.35">
      <c r="B22" s="55" t="s">
        <v>12</v>
      </c>
      <c r="C22" s="2"/>
      <c r="D22" s="32"/>
      <c r="E22" s="31"/>
      <c r="F22" s="31"/>
      <c r="G22" s="31"/>
      <c r="H22" s="31"/>
      <c r="I22" s="31"/>
      <c r="J22" s="31"/>
      <c r="K22" s="31"/>
      <c r="L22" s="31"/>
      <c r="M22" s="5"/>
    </row>
    <row r="23" spans="2:15" x14ac:dyDescent="0.35">
      <c r="B23" s="38" t="str">
        <f>'[11]Exhibit for Public Release'!$A$16</f>
        <v>FFS Utilization &amp; Mix Trend</v>
      </c>
      <c r="C23" s="37">
        <f>'[1]Exhibit for Public Release'!$B$16</f>
        <v>1.3593396892841152E-2</v>
      </c>
      <c r="D23" s="39">
        <f>'[2]Exhibit for Public Release'!$B$16</f>
        <v>2.4017184902985336E-2</v>
      </c>
      <c r="E23" s="37">
        <f>'[11]Exhibit for Public Release'!B16</f>
        <v>-2.9936508235028922E-3</v>
      </c>
      <c r="F23" s="37">
        <f>'[4]Exhibit for Public Release'!$B$16</f>
        <v>4.7953757826178257E-3</v>
      </c>
      <c r="G23" s="37">
        <f>'[5]Exhibit for Public Release'!$B$16</f>
        <v>2.2311638710127698E-2</v>
      </c>
      <c r="H23" s="37">
        <f>'[6]Exhibit for Public Release'!$B$16</f>
        <v>2.2312268727994532E-2</v>
      </c>
      <c r="I23" s="37">
        <f>'[7]Exhibit for Public Release'!$B$16</f>
        <v>2.7269194351453377E-2</v>
      </c>
      <c r="J23" s="37">
        <f>'[8]Exhibit for Public Release'!$B$16</f>
        <v>3.7952075667868131E-2</v>
      </c>
      <c r="K23" s="37">
        <f>'[9]Exhibit for Public Release'!$B$16</f>
        <v>1.9432135750324823E-2</v>
      </c>
      <c r="L23" s="37">
        <f>'[10]Exhibit for Public Release'!$B$16</f>
        <v>3.4607030521634351E-2</v>
      </c>
      <c r="M23" s="6"/>
      <c r="N23" s="3"/>
      <c r="O23" s="1"/>
    </row>
    <row r="24" spans="2:15" x14ac:dyDescent="0.35">
      <c r="B24" s="38" t="str">
        <f>'[11]Exhibit for Public Release'!$A$17</f>
        <v>FFS Cost Trend</v>
      </c>
      <c r="C24" s="37">
        <f>'[1]Exhibit for Public Release'!$B$17</f>
        <v>4.5832711357687683E-2</v>
      </c>
      <c r="D24" s="39">
        <f>'[2]Exhibit for Public Release'!$B$17</f>
        <v>3.164196233042546E-2</v>
      </c>
      <c r="E24" s="37">
        <f>'[11]Exhibit for Public Release'!B17</f>
        <v>0.10369468988367929</v>
      </c>
      <c r="F24" s="37">
        <f>'[4]Exhibit for Public Release'!$B$17</f>
        <v>7.2515898595257464E-2</v>
      </c>
      <c r="G24" s="37">
        <f>'[5]Exhibit for Public Release'!$B$17</f>
        <v>3.9819535561123894E-2</v>
      </c>
      <c r="H24" s="37">
        <f>'[6]Exhibit for Public Release'!$B$17</f>
        <v>3.9820659952710655E-2</v>
      </c>
      <c r="I24" s="37">
        <f>'[7]Exhibit for Public Release'!$B$17</f>
        <v>5.1883787794623513E-2</v>
      </c>
      <c r="J24" s="37">
        <f>'[8]Exhibit for Public Release'!$B$17</f>
        <v>2.7294843006613168E-2</v>
      </c>
      <c r="K24" s="37">
        <f>'[9]Exhibit for Public Release'!$B$17</f>
        <v>4.2740160790321127E-2</v>
      </c>
      <c r="L24" s="37">
        <f>'[10]Exhibit for Public Release'!$B$17</f>
        <v>3.3251589155834128E-2</v>
      </c>
      <c r="M24" s="6"/>
      <c r="N24" s="3"/>
      <c r="O24" s="1"/>
    </row>
    <row r="25" spans="2:15" x14ac:dyDescent="0.35">
      <c r="B25" s="38" t="str">
        <f>'[11]Exhibit for Public Release'!$A$18</f>
        <v>Contribution to Surplus/Profit/Reserve</v>
      </c>
      <c r="C25" s="37">
        <f>'[1]Exhibit for Public Release'!$B$18</f>
        <v>7.1667171746966542E-3</v>
      </c>
      <c r="D25" s="39">
        <f>'[2]Exhibit for Public Release'!$B$18</f>
        <v>-4.4884055690770939E-4</v>
      </c>
      <c r="E25" s="37">
        <f>'[11]Exhibit for Public Release'!B18</f>
        <v>-1.5098675038637284E-4</v>
      </c>
      <c r="F25" s="37">
        <f>'[4]Exhibit for Public Release'!$B$18</f>
        <v>2.2081106413470715E-3</v>
      </c>
      <c r="G25" s="37">
        <f>'[5]Exhibit for Public Release'!$B$18</f>
        <v>2.1281423578345879E-2</v>
      </c>
      <c r="H25" s="37">
        <f>'[6]Exhibit for Public Release'!$B$18</f>
        <v>2.1276433218616064E-2</v>
      </c>
      <c r="I25" s="37">
        <f>'[7]Exhibit for Public Release'!$B$18</f>
        <v>1.5413957937707719E-3</v>
      </c>
      <c r="J25" s="37">
        <f>'[8]Exhibit for Public Release'!$B$18</f>
        <v>1.4907806189898684E-3</v>
      </c>
      <c r="K25" s="37">
        <f>'[9]Exhibit for Public Release'!$B$18</f>
        <v>9.780946247401643E-3</v>
      </c>
      <c r="L25" s="37">
        <f>'[10]Exhibit for Public Release'!$B$18</f>
        <v>2.3140053516211888E-3</v>
      </c>
      <c r="M25" s="6"/>
      <c r="N25" s="3"/>
      <c r="O25" s="1"/>
    </row>
    <row r="26" spans="2:15" x14ac:dyDescent="0.35">
      <c r="B26" s="38" t="str">
        <f>'[11]Exhibit for Public Release'!$A$19</f>
        <v>Benefit/Cost Sharing Changes</v>
      </c>
      <c r="C26" s="37">
        <f>'[1]Exhibit for Public Release'!$B$19</f>
        <v>-7.2695991859835947E-3</v>
      </c>
      <c r="D26" s="39">
        <f>'[2]Exhibit for Public Release'!$B$19</f>
        <v>-1.6903317444200386E-3</v>
      </c>
      <c r="E26" s="37">
        <f>'[11]Exhibit for Public Release'!B19</f>
        <v>0</v>
      </c>
      <c r="F26" s="37">
        <f>'[4]Exhibit for Public Release'!$B$19</f>
        <v>1.2908117797884706E-2</v>
      </c>
      <c r="G26" s="37">
        <f>'[5]Exhibit for Public Release'!$B$19</f>
        <v>-3.1337941710720367E-4</v>
      </c>
      <c r="H26" s="37">
        <f>'[6]Exhibit for Public Release'!$B$19</f>
        <v>0</v>
      </c>
      <c r="I26" s="37">
        <f>'[7]Exhibit for Public Release'!$B$19</f>
        <v>4.9568461260136713E-4</v>
      </c>
      <c r="J26" s="37">
        <f>'[8]Exhibit for Public Release'!$B$19</f>
        <v>-1.5198760127782169E-4</v>
      </c>
      <c r="K26" s="37">
        <f>'[9]Exhibit for Public Release'!$B$19</f>
        <v>3.6427907440130494E-3</v>
      </c>
      <c r="L26" s="37">
        <f>'[10]Exhibit for Public Release'!$B$19</f>
        <v>4.5919403559625885E-3</v>
      </c>
      <c r="M26" s="6"/>
      <c r="N26" s="3"/>
      <c r="O26" s="1"/>
    </row>
    <row r="27" spans="2:15" x14ac:dyDescent="0.35">
      <c r="B27" s="38" t="str">
        <f>'[11]Exhibit for Public Release'!$A$20</f>
        <v>Risk Adjustment</v>
      </c>
      <c r="C27" s="37">
        <f>'[1]Exhibit for Public Release'!$B$20</f>
        <v>-9.9114930514264642E-3</v>
      </c>
      <c r="D27" s="39">
        <f>'[2]Exhibit for Public Release'!$B$20</f>
        <v>2.5696619076811016E-2</v>
      </c>
      <c r="E27" s="37">
        <f>'[11]Exhibit for Public Release'!B20</f>
        <v>4.4129999999999961E-2</v>
      </c>
      <c r="F27" s="37">
        <f>'[4]Exhibit for Public Release'!$B$20</f>
        <v>3.7438113308572253E-2</v>
      </c>
      <c r="G27" s="37">
        <f>'[5]Exhibit for Public Release'!$B$20</f>
        <v>5.2905902752904558E-3</v>
      </c>
      <c r="H27" s="37">
        <f>'[6]Exhibit for Public Release'!$B$20</f>
        <v>6.0000000000000001E-3</v>
      </c>
      <c r="I27" s="37">
        <f>'[7]Exhibit for Public Release'!$B$20</f>
        <v>2.1579541112790803E-3</v>
      </c>
      <c r="J27" s="37">
        <f>'[8]Exhibit for Public Release'!$B$20</f>
        <v>-2.2074666110476465E-2</v>
      </c>
      <c r="K27" s="37">
        <f>'[9]Exhibit for Public Release'!$B$20</f>
        <v>1.9451971654378558E-3</v>
      </c>
      <c r="L27" s="37">
        <f>'[10]Exhibit for Public Release'!$B$20</f>
        <v>2.7156314574646772E-2</v>
      </c>
      <c r="M27" s="6"/>
      <c r="N27" s="3"/>
      <c r="O27" s="1"/>
    </row>
    <row r="28" spans="2:15" x14ac:dyDescent="0.35">
      <c r="B28" s="38" t="str">
        <f>'[11]Exhibit for Public Release'!$A$21</f>
        <v>Administrative Charge</v>
      </c>
      <c r="C28" s="37">
        <f>'[1]Exhibit for Public Release'!$B$21</f>
        <v>6.5053817331007756E-3</v>
      </c>
      <c r="D28" s="39">
        <f>'[2]Exhibit for Public Release'!$B$21</f>
        <v>1.389880444431368E-2</v>
      </c>
      <c r="E28" s="37">
        <f>'[11]Exhibit for Public Release'!B21</f>
        <v>2.533000000000004E-3</v>
      </c>
      <c r="F28" s="37">
        <f>'[4]Exhibit for Public Release'!$B$21</f>
        <v>-4.0538584446874601E-3</v>
      </c>
      <c r="G28" s="37">
        <f>'[5]Exhibit for Public Release'!$B$21</f>
        <v>-9.0026313611845103E-4</v>
      </c>
      <c r="H28" s="37">
        <f>'[6]Exhibit for Public Release'!$B$21</f>
        <v>-9.2483481458947305E-4</v>
      </c>
      <c r="I28" s="37">
        <f>'[7]Exhibit for Public Release'!$B$21</f>
        <v>-1.7935796606438699E-3</v>
      </c>
      <c r="J28" s="37">
        <f>'[8]Exhibit for Public Release'!$B$21</f>
        <v>2.7807404610276933E-3</v>
      </c>
      <c r="K28" s="37">
        <f>'[9]Exhibit for Public Release'!$B$21</f>
        <v>5.8474040590153001E-3</v>
      </c>
      <c r="L28" s="37">
        <f>'[10]Exhibit for Public Release'!$B$21</f>
        <v>2.1838760524922719E-2</v>
      </c>
      <c r="M28" s="6"/>
      <c r="N28" s="3"/>
      <c r="O28" s="1"/>
    </row>
    <row r="29" spans="2:15" x14ac:dyDescent="0.35">
      <c r="B29" s="38" t="str">
        <f>'[11]Exhibit for Public Release'!$A$22</f>
        <v>Non-FFS Claims</v>
      </c>
      <c r="C29" s="3"/>
      <c r="D29" s="15"/>
      <c r="E29" s="37">
        <f>'[11]Exhibit for Public Release'!B22</f>
        <v>-2.2357271176564077E-2</v>
      </c>
      <c r="F29" s="3"/>
      <c r="G29" s="3"/>
      <c r="H29" s="3"/>
      <c r="I29" s="3"/>
      <c r="J29" s="3"/>
      <c r="K29" s="3"/>
      <c r="L29" s="3"/>
      <c r="M29" s="6"/>
      <c r="N29" s="3"/>
      <c r="O29" s="1"/>
    </row>
    <row r="30" spans="2:15" x14ac:dyDescent="0.35">
      <c r="B30" s="38" t="str">
        <f>'[11]Exhibit for Public Release'!$A$23</f>
        <v>Impact of COVID-19</v>
      </c>
      <c r="C30" s="3"/>
      <c r="D30" s="15"/>
      <c r="E30" s="37">
        <f>'[11]Exhibit for Public Release'!B23</f>
        <v>-1.4139192744516318E-2</v>
      </c>
      <c r="F30" s="3"/>
      <c r="G30" s="3"/>
      <c r="H30" s="3"/>
      <c r="I30" s="3"/>
      <c r="J30" s="3"/>
      <c r="K30" s="3"/>
      <c r="L30" s="3"/>
      <c r="M30" s="6"/>
      <c r="N30" s="3"/>
      <c r="O30" s="1"/>
    </row>
    <row r="31" spans="2:15" x14ac:dyDescent="0.35">
      <c r="B31" s="38" t="str">
        <f>'[11]Exhibit for Public Release'!$A$24</f>
        <v>Baseline Changes</v>
      </c>
      <c r="C31" s="3"/>
      <c r="D31" s="15"/>
      <c r="E31" s="37">
        <f>'[11]Exhibit for Public Release'!B24</f>
        <v>-1.8292742165270298E-2</v>
      </c>
      <c r="F31" s="3"/>
      <c r="G31" s="3"/>
      <c r="H31" s="3"/>
      <c r="I31" s="3"/>
      <c r="J31" s="3"/>
      <c r="K31" s="3"/>
      <c r="L31" s="3"/>
      <c r="M31" s="6"/>
      <c r="N31" s="3"/>
      <c r="O31" s="1"/>
    </row>
    <row r="32" spans="2:15" x14ac:dyDescent="0.35">
      <c r="B32" s="38" t="str">
        <f>'[1]Exhibit for Public Release'!$A$22</f>
        <v>Base Claims Update from prior year</v>
      </c>
      <c r="C32" s="37">
        <f>'[1]Exhibit for Public Release'!$B$22</f>
        <v>-1.9526803021590711E-2</v>
      </c>
      <c r="D32" s="15"/>
      <c r="E32" s="3"/>
      <c r="F32" s="3"/>
      <c r="G32" s="3"/>
      <c r="H32" s="3"/>
      <c r="I32" s="3"/>
      <c r="J32" s="3"/>
      <c r="K32" s="3"/>
      <c r="L32" s="3"/>
      <c r="M32" s="6"/>
      <c r="N32" s="3"/>
      <c r="O32" s="1"/>
    </row>
    <row r="33" spans="2:15" x14ac:dyDescent="0.35">
      <c r="B33" s="38" t="str">
        <f>'[9]Exhibit for Public Release'!$A$22</f>
        <v>Morbidity</v>
      </c>
      <c r="C33" s="3"/>
      <c r="D33" s="15"/>
      <c r="E33" s="3"/>
      <c r="F33" s="3"/>
      <c r="G33" s="3"/>
      <c r="H33" s="3"/>
      <c r="I33" s="3"/>
      <c r="J33" s="3"/>
      <c r="K33" s="37">
        <f>'[9]Exhibit for Public Release'!$B$22</f>
        <v>0.02</v>
      </c>
      <c r="L33" s="3"/>
      <c r="M33" s="6"/>
      <c r="N33" s="3"/>
      <c r="O33" s="1"/>
    </row>
    <row r="34" spans="2:15" x14ac:dyDescent="0.35">
      <c r="B34" s="38" t="str">
        <f>'[1]Exhibit for Public Release'!$A$23</f>
        <v>ConnectorCare Morbidity</v>
      </c>
      <c r="C34" s="37">
        <f>'[1]Exhibit for Public Release'!$B$23</f>
        <v>6.0000000000000001E-3</v>
      </c>
      <c r="D34" s="15"/>
      <c r="E34" s="3"/>
      <c r="F34" s="3"/>
      <c r="G34" s="3"/>
      <c r="H34" s="3"/>
      <c r="I34" s="3"/>
      <c r="J34" s="3"/>
      <c r="K34" s="3"/>
      <c r="L34" s="3"/>
      <c r="M34" s="6"/>
      <c r="N34" s="3"/>
      <c r="O34" s="1"/>
    </row>
    <row r="35" spans="2:15" x14ac:dyDescent="0.35">
      <c r="B35" s="38" t="str">
        <f>'[4]Exhibit for Public Release'!$A$22</f>
        <v>Over/Understatement of Prior Year Projected Claims</v>
      </c>
      <c r="C35" s="3"/>
      <c r="D35" s="39">
        <f>'[2]Exhibit for Public Release'!$B$22</f>
        <v>-9.3870579411629462E-2</v>
      </c>
      <c r="E35" s="3"/>
      <c r="F35" s="37">
        <f>'[4]Exhibit for Public Release'!$B$22</f>
        <v>9.7129784622310335E-3</v>
      </c>
      <c r="G35" s="3"/>
      <c r="H35" s="3"/>
      <c r="I35" s="37">
        <f>'[7]Exhibit for Public Release'!$B$24</f>
        <v>2.0698694822136376E-2</v>
      </c>
      <c r="J35" s="3"/>
      <c r="K35" s="37">
        <f>'[9]Exhibit for Public Release'!$B$23</f>
        <v>-1.9E-2</v>
      </c>
      <c r="L35" s="3"/>
      <c r="M35" s="6"/>
      <c r="N35" s="3"/>
      <c r="O35" s="1"/>
    </row>
    <row r="36" spans="2:15" x14ac:dyDescent="0.35">
      <c r="B36" s="38" t="str">
        <f>'[9]Exhibit for Public Release'!$A$24</f>
        <v>Contracting and other changes</v>
      </c>
      <c r="C36" s="3"/>
      <c r="D36" s="15"/>
      <c r="E36" s="3"/>
      <c r="F36" s="3"/>
      <c r="G36" s="3"/>
      <c r="H36" s="3"/>
      <c r="I36" s="3"/>
      <c r="J36" s="3"/>
      <c r="K36" s="37">
        <f>'[9]Exhibit for Public Release'!$B$24</f>
        <v>-0.05</v>
      </c>
      <c r="L36" s="3"/>
      <c r="M36" s="6"/>
      <c r="N36" s="3"/>
      <c r="O36" s="1"/>
    </row>
    <row r="37" spans="2:15" x14ac:dyDescent="0.35">
      <c r="B37" s="38" t="str">
        <f>'[4]Exhibit for Public Release'!$A$23</f>
        <v>Impact of New Base Experience</v>
      </c>
      <c r="C37" s="3"/>
      <c r="D37" s="15"/>
      <c r="E37" s="3"/>
      <c r="F37" s="37">
        <f>'[4]Exhibit for Public Release'!$B$23</f>
        <v>-0.1073683959906212</v>
      </c>
      <c r="G37" s="3"/>
      <c r="H37" s="3"/>
      <c r="I37" s="3"/>
      <c r="J37" s="3"/>
      <c r="K37" s="3"/>
      <c r="L37" s="3"/>
      <c r="M37" s="6"/>
      <c r="N37" s="3"/>
      <c r="O37" s="1"/>
    </row>
    <row r="38" spans="2:15" x14ac:dyDescent="0.35">
      <c r="B38" s="40" t="str">
        <f>'[2]Components of Premium Change'!$I$39</f>
        <v>Change in Pharmacy Contract</v>
      </c>
      <c r="C38" s="3"/>
      <c r="D38" s="39">
        <f>'[2]Exhibit for Public Release'!$B$23</f>
        <v>-2.0430198983575131E-2</v>
      </c>
      <c r="E38" s="3"/>
      <c r="F38" s="3"/>
      <c r="G38" s="3"/>
      <c r="H38" s="3"/>
      <c r="I38" s="3"/>
      <c r="J38" s="3"/>
      <c r="K38" s="3"/>
      <c r="L38" s="3"/>
      <c r="M38" s="6"/>
      <c r="N38" s="3"/>
      <c r="O38" s="1"/>
    </row>
    <row r="39" spans="2:15" x14ac:dyDescent="0.35">
      <c r="B39" s="40" t="str">
        <f>'[2]Components of Premium Change'!$I$41</f>
        <v>Change in Silver loadings and other mandated benefits</v>
      </c>
      <c r="C39" s="3"/>
      <c r="D39" s="39">
        <f>'[2]Exhibit for Public Release'!$B$24</f>
        <v>-1.6918879666213311E-2</v>
      </c>
      <c r="E39" s="3"/>
      <c r="F39" s="3"/>
      <c r="G39" s="3"/>
      <c r="H39" s="3"/>
      <c r="I39" s="3"/>
      <c r="J39" s="3"/>
      <c r="K39" s="3"/>
      <c r="L39" s="3"/>
      <c r="M39" s="6"/>
      <c r="N39" s="3"/>
      <c r="O39" s="1"/>
    </row>
    <row r="40" spans="2:15" x14ac:dyDescent="0.35">
      <c r="B40" s="38" t="str">
        <f>'[12]Exhibit for Public Release'!$A$22</f>
        <v>Membership mix impact / Other</v>
      </c>
      <c r="C40" s="4"/>
      <c r="D40" s="16"/>
      <c r="E40" s="4"/>
      <c r="F40" s="4"/>
      <c r="G40" s="4"/>
      <c r="H40" s="4"/>
      <c r="I40" s="4"/>
      <c r="J40" s="37">
        <f>'[8]Exhibit for Public Release'!$B$22</f>
        <v>2.633440188318319E-2</v>
      </c>
      <c r="K40" s="4"/>
      <c r="L40" s="4"/>
      <c r="M40" s="5"/>
      <c r="N40" s="4"/>
    </row>
    <row r="41" spans="2:15" x14ac:dyDescent="0.35">
      <c r="B41" s="38" t="str">
        <f>'[13]Exhibit for Public Release'!$A$22</f>
        <v>Multiplicative Claims Adjustment</v>
      </c>
      <c r="C41" s="3"/>
      <c r="D41" s="15"/>
      <c r="E41" s="3"/>
      <c r="F41" s="3"/>
      <c r="G41" s="37">
        <f>'[5]Exhibit for Public Release'!$B$22</f>
        <v>1.2664529792427685E-2</v>
      </c>
      <c r="H41" s="37">
        <f>'[6]Exhibit for Public Release'!$B$22</f>
        <v>1.2664529792427685E-2</v>
      </c>
      <c r="I41" s="3"/>
      <c r="J41" s="3"/>
      <c r="K41" s="3"/>
      <c r="L41" s="3"/>
      <c r="M41" s="6"/>
      <c r="N41" s="3"/>
      <c r="O41" s="1"/>
    </row>
    <row r="42" spans="2:15" x14ac:dyDescent="0.35">
      <c r="B42" s="38" t="str">
        <f>'[13]Exhibit for Public Release'!$A$23</f>
        <v>Trend Leveraging</v>
      </c>
      <c r="C42" s="3"/>
      <c r="D42" s="15"/>
      <c r="E42" s="3"/>
      <c r="F42" s="3"/>
      <c r="G42" s="37">
        <f>'[5]Exhibit for Public Release'!$B$23</f>
        <v>6.9711350681731874E-3</v>
      </c>
      <c r="H42" s="37">
        <f>'[6]Exhibit for Public Release'!$B$23</f>
        <v>6.9711350681731874E-3</v>
      </c>
      <c r="I42" s="3"/>
      <c r="J42" s="3"/>
      <c r="K42" s="3"/>
      <c r="L42" s="3"/>
      <c r="M42" s="6"/>
      <c r="N42" s="3"/>
      <c r="O42" s="1"/>
    </row>
    <row r="43" spans="2:15" x14ac:dyDescent="0.35">
      <c r="B43" s="38" t="str">
        <f>'[13]Exhibit for Public Release'!$A$24</f>
        <v>Other</v>
      </c>
      <c r="C43" s="3"/>
      <c r="D43" s="15"/>
      <c r="E43" s="3"/>
      <c r="F43" s="3"/>
      <c r="G43" s="37">
        <f>'[5]Exhibit for Public Release'!$B$24</f>
        <v>-3.5010941097659065E-2</v>
      </c>
      <c r="H43" s="37">
        <f>'[6]Exhibit for Public Release'!$B$24</f>
        <v>-3.5010941097659065E-2</v>
      </c>
      <c r="I43" s="3"/>
      <c r="J43" s="3"/>
      <c r="K43" s="3"/>
      <c r="L43" s="3"/>
      <c r="M43" s="6"/>
      <c r="N43" s="3"/>
      <c r="O43" s="1"/>
    </row>
    <row r="44" spans="2:15" x14ac:dyDescent="0.35">
      <c r="B44" s="38" t="str">
        <f>'[7]Exhibit for Public Release'!$A$22</f>
        <v>Medical Management Incentives Adjustment</v>
      </c>
      <c r="C44" s="3"/>
      <c r="D44" s="15"/>
      <c r="E44" s="3"/>
      <c r="F44" s="3"/>
      <c r="G44" s="3"/>
      <c r="H44" s="3"/>
      <c r="I44" s="37">
        <f>'[7]Exhibit for Public Release'!$B$22</f>
        <v>-2.0000000000000018E-3</v>
      </c>
      <c r="J44" s="3"/>
      <c r="K44" s="3"/>
      <c r="L44" s="3"/>
      <c r="M44" s="6"/>
      <c r="N44" s="3"/>
      <c r="O44" s="1"/>
    </row>
    <row r="45" spans="2:15" x14ac:dyDescent="0.35">
      <c r="B45" s="38" t="str">
        <f>'[7]Exhibit for Public Release'!$A$23</f>
        <v>Future COVID-19 Costs Adjustment</v>
      </c>
      <c r="C45" s="3"/>
      <c r="D45" s="15"/>
      <c r="E45" s="3"/>
      <c r="F45" s="3"/>
      <c r="G45" s="3"/>
      <c r="H45" s="3"/>
      <c r="I45" s="37">
        <f>'[7]Exhibit for Public Release'!$B$23</f>
        <v>-1.94602696993618E-2</v>
      </c>
      <c r="J45" s="3"/>
      <c r="K45" s="3"/>
      <c r="L45" s="3"/>
      <c r="M45" s="6"/>
      <c r="N45" s="3"/>
      <c r="O45" s="1"/>
    </row>
    <row r="46" spans="2:15" x14ac:dyDescent="0.35">
      <c r="B46" s="38" t="str">
        <f>'[14]Exhibit for Public Release'!$A$22</f>
        <v>New Benefits</v>
      </c>
      <c r="C46" s="3"/>
      <c r="D46" s="15"/>
      <c r="E46" s="3"/>
      <c r="F46" s="3"/>
      <c r="G46" s="3"/>
      <c r="H46" s="3"/>
      <c r="I46" s="3"/>
      <c r="J46" s="3"/>
      <c r="K46" s="3"/>
      <c r="L46" s="3"/>
      <c r="M46" s="6"/>
      <c r="N46" s="3"/>
      <c r="O46" s="1"/>
    </row>
    <row r="47" spans="2:15" x14ac:dyDescent="0.35">
      <c r="B47" s="41" t="str">
        <f>'[11]Exhibit for Public Release'!$A$25</f>
        <v>All Other</v>
      </c>
      <c r="C47" s="42">
        <f>'[1]Exhibit for Public Release'!$B$25</f>
        <v>-1.9127920562716852E-3</v>
      </c>
      <c r="D47" s="17"/>
      <c r="E47" s="42">
        <f>'[11]Exhibit for Public Release'!B25</f>
        <v>-6.0078162892283488E-3</v>
      </c>
      <c r="F47" s="42">
        <f>'[4]Exhibit for Public Release'!$B$25</f>
        <v>4.841566883471593E-3</v>
      </c>
      <c r="G47" s="42">
        <f>'[5]Exhibit for Public Release'!$B$25</f>
        <v>6.4309478522926733E-4</v>
      </c>
      <c r="H47" s="42">
        <f>'[6]Exhibit for Public Release'!$B$25</f>
        <v>-6.2782458509834382E-4</v>
      </c>
      <c r="I47" s="42">
        <f>'[7]Exhibit for Public Release'!$B$25</f>
        <v>-9.5913866115528157E-3</v>
      </c>
      <c r="J47" s="42">
        <f>'[8]Exhibit for Public Release'!$B$25</f>
        <v>2.9868268186933333E-6</v>
      </c>
      <c r="K47" s="42">
        <f>'[9]Exhibit for Public Release'!$B$25</f>
        <v>-3.8439893896770327E-4</v>
      </c>
      <c r="L47" s="42">
        <f>'[10]Exhibit for Public Release'!$B$25</f>
        <v>-2.3289590873025734E-3</v>
      </c>
      <c r="M47" s="6"/>
      <c r="N47" s="3"/>
      <c r="O47" s="1"/>
    </row>
    <row r="48" spans="2:15" x14ac:dyDescent="0.35">
      <c r="B48" s="38" t="s">
        <v>7</v>
      </c>
      <c r="C48" s="37">
        <f>'[1]Exhibit for Public Release'!$B$26</f>
        <v>4.0477519843053811E-2</v>
      </c>
      <c r="D48" s="39">
        <f>'[2]Exhibit for Public Release'!$B$26</f>
        <v>-3.792881046105101E-2</v>
      </c>
      <c r="E48" s="37">
        <f>'[11]Exhibit for Public Release'!B26</f>
        <v>8.6416029934210936E-2</v>
      </c>
      <c r="F48" s="37">
        <f>'[4]Exhibit for Public Release'!$B$26</f>
        <v>3.2997907036073304E-2</v>
      </c>
      <c r="G48" s="37">
        <f>'[5]Exhibit for Public Release'!$B$26</f>
        <v>7.2757364119833356E-2</v>
      </c>
      <c r="H48" s="37">
        <f>'[6]Exhibit for Public Release'!$B$26</f>
        <v>7.2481426262575255E-2</v>
      </c>
      <c r="I48" s="37">
        <f>'[7]Exhibit for Public Release'!$B$26</f>
        <v>7.1201475514306001E-2</v>
      </c>
      <c r="J48" s="37">
        <f>'[8]Exhibit for Public Release'!$B$26</f>
        <v>7.362917475274644E-2</v>
      </c>
      <c r="K48" s="37">
        <f>'[9]Exhibit for Public Release'!$B$26</f>
        <v>3.400423581754608E-2</v>
      </c>
      <c r="L48" s="37">
        <f>'[10]Exhibit for Public Release'!$B$26</f>
        <v>0.12143068139731916</v>
      </c>
      <c r="M48" s="6"/>
      <c r="N48" s="37">
        <f>N8</f>
        <v>3.7370342162316515E-2</v>
      </c>
      <c r="O48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Rate Filing Summary</vt:lpstr>
      <vt:lpstr>'Rate Filing Summary'!_ftn1</vt:lpstr>
      <vt:lpstr>'Rate Filing Summary'!_ftn2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Beagan, Kevin  (DOI)</cp:lastModifiedBy>
  <dcterms:created xsi:type="dcterms:W3CDTF">2023-05-29T22:30:06Z</dcterms:created>
  <dcterms:modified xsi:type="dcterms:W3CDTF">2023-05-30T14:55:38Z</dcterms:modified>
</cp:coreProperties>
</file>