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-my.sharepoint.com/personal/brett_marks_mass_gov/Documents/B-Open Projects/MGB Salem-Lynn Jocelyn/"/>
    </mc:Choice>
  </mc:AlternateContent>
  <xr:revisionPtr revIDLastSave="28" documentId="13_ncr:1_{AA0DE2B9-F6A4-483E-8FE0-506E880D21C5}" xr6:coauthVersionLast="47" xr6:coauthVersionMax="47" xr10:uidLastSave="{4A2FD2D0-F4D3-4C6A-8741-2298D0F94732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2" i="1" l="1"/>
  <c r="H12" i="1" a="1"/>
  <c r="H12" i="1" s="1"/>
  <c r="D24" i="1"/>
  <c r="D25" i="1" s="1"/>
  <c r="C24" i="1"/>
  <c r="E21" i="1"/>
  <c r="D19" i="1"/>
  <c r="C19" i="1"/>
  <c r="E10" i="1"/>
  <c r="E11" i="1"/>
  <c r="H11" i="1" s="1" a="1"/>
  <c r="H11" i="1" s="1"/>
  <c r="E12" i="1"/>
  <c r="E13" i="1"/>
  <c r="H13" i="1" s="1" a="1"/>
  <c r="H13" i="1" s="1"/>
  <c r="E14" i="1"/>
  <c r="H14" i="1" s="1" a="1"/>
  <c r="H14" i="1" s="1"/>
  <c r="E15" i="1"/>
  <c r="H15" i="1" s="1" a="1"/>
  <c r="H15" i="1" s="1"/>
  <c r="E16" i="1"/>
  <c r="H16" i="1" s="1" a="1"/>
  <c r="H16" i="1" s="1"/>
  <c r="E17" i="1"/>
  <c r="H17" i="1" s="1" a="1"/>
  <c r="H17" i="1" s="1"/>
  <c r="E18" i="1"/>
  <c r="H18" i="1" s="1" a="1"/>
  <c r="H18" i="1" s="1"/>
  <c r="E9" i="1"/>
  <c r="E6" i="1"/>
  <c r="E5" i="1"/>
  <c r="D7" i="1"/>
  <c r="C7" i="1"/>
  <c r="E7" i="1" s="1"/>
  <c r="F19" i="1"/>
  <c r="F21" i="1" s="1"/>
  <c r="G7" i="1"/>
  <c r="F7" i="1"/>
  <c r="H21" i="1" l="1"/>
  <c r="C25" i="1"/>
  <c r="E24" i="1"/>
  <c r="E19" i="1"/>
  <c r="H19" i="1" a="1"/>
  <c r="H19" i="1" s="1"/>
  <c r="E25" i="1"/>
  <c r="F24" i="1"/>
  <c r="H10" i="1"/>
  <c r="H9" i="1"/>
  <c r="H7" i="1"/>
  <c r="H6" i="1"/>
  <c r="H5" i="1"/>
  <c r="H4" i="1"/>
  <c r="H24" i="1" l="1"/>
  <c r="F25" i="1"/>
  <c r="H2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<sst xmlns="http://schemas.openxmlformats.org/spreadsheetml/2006/main" count="72" uniqueCount="30">
  <si>
    <t>Category of Expenditure</t>
  </si>
  <si>
    <t>Land Costs</t>
  </si>
  <si>
    <t>Land Acquisition Cost</t>
  </si>
  <si>
    <t>Site Survey and Soil Investigation</t>
  </si>
  <si>
    <t>Other Non-Depreciable Land Development</t>
  </si>
  <si>
    <t>Total Land Costs</t>
  </si>
  <si>
    <t>Construction Contract (including bonding cost)</t>
  </si>
  <si>
    <t>Depreciable Land Development Cost</t>
  </si>
  <si>
    <t>Building Acquisition Cost</t>
  </si>
  <si>
    <t>Architectural Cost (Including fee, Printing, supervision etc.) and Engineering Cost</t>
  </si>
  <si>
    <t>Post-filing Planning and Development Costs</t>
  </si>
  <si>
    <t>Total Construction Costs</t>
  </si>
  <si>
    <t>Financing Costs</t>
  </si>
  <si>
    <t>Bond Discount</t>
  </si>
  <si>
    <t>Total Financing Costs</t>
  </si>
  <si>
    <t>Estimated Total Capital Expenditure</t>
  </si>
  <si>
    <t>Add/Del Rows</t>
  </si>
  <si>
    <t>Fixed Equipment Non in Contract</t>
  </si>
  <si>
    <t>Cost of Securing Financing (legal, administrative, feasibility studies, mortgage insurance, printing, etc</t>
  </si>
  <si>
    <t>F4.a.ii  For each Category of Expenditure document New Construction and/or Renovation Costs.</t>
  </si>
  <si>
    <t>Pre-filing Planning and Development Costs (precon)</t>
  </si>
  <si>
    <t>Requested Construction</t>
  </si>
  <si>
    <t>Requested 
Renovation</t>
  </si>
  <si>
    <t>Previously Approved New Construction</t>
  </si>
  <si>
    <t>Previously Approved Renovation</t>
  </si>
  <si>
    <t>Approved Total</t>
  </si>
  <si>
    <t xml:space="preserve">Approved and Requested Total     </t>
  </si>
  <si>
    <t>Other (Construction testing (air, med gas, electrical, etc.)</t>
  </si>
  <si>
    <t xml:space="preserve">Other </t>
  </si>
  <si>
    <t>Intentionally blank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</si>
</sst>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sz val="4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2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5" fontId="0" fillId="0" borderId="0" xfId="0" applyNumberFormat="1"/>
    <xf numFmtId="14" fontId="2" fillId="0" borderId="5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wrapText="1"/>
    </xf>
    <xf numFmtId="164" fontId="1" fillId="2" borderId="1" xfId="0" applyNumberFormat="1" applyFont="1" applyFill="1" applyBorder="1" applyAlignment="1">
      <alignment wrapText="1"/>
    </xf>
    <xf numFmtId="164" fontId="1" fillId="0" borderId="1" xfId="0" applyNumberFormat="1" applyFont="1" applyBorder="1" applyAlignment="1">
      <alignment vertical="center" wrapText="1"/>
    </xf>
    <xf numFmtId="0" fontId="2" fillId="0" borderId="3" xfId="0" applyFont="1" applyBorder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wrapText="1"/>
    </xf>
    <xf numFmtId="164" fontId="2" fillId="3" borderId="1" xfId="0" applyNumberFormat="1" applyFont="1" applyFill="1" applyBorder="1" applyAlignment="1">
      <alignment wrapText="1"/>
    </xf>
    <xf numFmtId="164" fontId="1" fillId="3" borderId="1" xfId="0" applyNumberFormat="1" applyFont="1" applyFill="1" applyBorder="1" applyAlignment="1">
      <alignment wrapText="1"/>
    </xf>
    <xf numFmtId="164" fontId="2" fillId="0" borderId="3" xfId="0" applyNumberFormat="1" applyFont="1" applyBorder="1" applyAlignment="1">
      <alignment wrapText="1"/>
    </xf>
    <xf numFmtId="164" fontId="2" fillId="0" borderId="3" xfId="0" applyNumberFormat="1" applyFont="1" applyBorder="1" applyAlignment="1">
      <alignment wrapText="1"/>
    </xf>
    <xf numFmtId="164" fontId="2" fillId="0" borderId="4" xfId="0" applyNumberFormat="1" applyFont="1" applyBorder="1" applyAlignment="1">
      <alignment wrapText="1"/>
    </xf>
    <xf numFmtId="164" fontId="2" fillId="0" borderId="5" xfId="0" applyNumberFormat="1" applyFont="1" applyBorder="1" applyAlignment="1">
      <alignment wrapText="1"/>
    </xf>
    <xf numFmtId="164" fontId="3" fillId="0" borderId="1" xfId="0" applyNumberFormat="1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164" fontId="5" fillId="0" borderId="1" xfId="0" applyNumberFormat="1" applyFont="1" applyBorder="1" applyAlignment="1">
      <alignment wrapText="1"/>
    </xf>
    <xf numFmtId="0" fontId="0" fillId="0" borderId="4" xfId="0" applyBorder="1" applyAlignment="1">
      <alignment vertical="center" wrapText="1"/>
    </xf>
    <xf numFmtId="0" fontId="1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workbookViewId="0">
      <selection activeCell="D2" sqref="D2"/>
    </sheetView>
  </sheetViews>
  <sheetFormatPr defaultRowHeight="15" x14ac:dyDescent="0.25"/>
  <cols>
    <col min="2" max="2" width="45.42578125" customWidth="1"/>
    <col min="3" max="3" width="18.42578125" customWidth="1"/>
    <col min="4" max="4" width="19.140625" customWidth="1"/>
    <col min="5" max="5" width="15.5703125" customWidth="1"/>
    <col min="6" max="6" width="13.85546875" customWidth="1"/>
    <col min="7" max="7" width="13.7109375" customWidth="1"/>
    <col min="8" max="8" width="18" customWidth="1"/>
    <col min="9" max="9" width="0" hidden="1" customWidth="1"/>
  </cols>
  <sheetData>
    <row r="1" spans="1:9" s="4" customFormat="1" ht="20.25" customHeight="1" x14ac:dyDescent="0.25">
      <c r="A1" s="23" t="s">
        <v>19</v>
      </c>
      <c r="B1" s="22"/>
      <c r="C1" s="22"/>
      <c r="D1" s="22"/>
      <c r="E1" s="22"/>
      <c r="F1" s="22"/>
      <c r="G1" s="22"/>
      <c r="H1" s="6"/>
    </row>
    <row r="2" spans="1:9" s="4" customFormat="1" ht="29.25" customHeight="1" x14ac:dyDescent="0.25">
      <c r="A2" s="2"/>
      <c r="B2" s="3" t="s">
        <v>0</v>
      </c>
      <c r="C2" s="3" t="s">
        <v>23</v>
      </c>
      <c r="D2" s="3" t="s">
        <v>24</v>
      </c>
      <c r="E2" s="3" t="s">
        <v>25</v>
      </c>
      <c r="F2" s="3" t="s">
        <v>21</v>
      </c>
      <c r="G2" s="3" t="s">
        <v>22</v>
      </c>
      <c r="H2" s="11" t="s">
        <v>26</v>
      </c>
    </row>
    <row r="3" spans="1:9" x14ac:dyDescent="0.25">
      <c r="A3" s="21" t="s">
        <v>29</v>
      </c>
      <c r="B3" s="10" t="s">
        <v>1</v>
      </c>
      <c r="C3" s="20" t="s">
        <v>29</v>
      </c>
      <c r="D3" s="20" t="s">
        <v>29</v>
      </c>
      <c r="E3" s="20" t="s">
        <v>29</v>
      </c>
      <c r="F3" s="20" t="s">
        <v>29</v>
      </c>
      <c r="G3" s="20" t="s">
        <v>29</v>
      </c>
      <c r="H3" s="20" t="s">
        <v>29</v>
      </c>
    </row>
    <row r="4" spans="1:9" x14ac:dyDescent="0.25">
      <c r="A4" s="21" t="s">
        <v>29</v>
      </c>
      <c r="B4" s="7" t="s">
        <v>2</v>
      </c>
      <c r="C4" s="7"/>
      <c r="D4" s="7"/>
      <c r="E4" s="7"/>
      <c r="F4" s="7">
        <v>0</v>
      </c>
      <c r="G4" s="7">
        <v>0</v>
      </c>
      <c r="H4" s="12">
        <f>SUM(F4:G4)</f>
        <v>0</v>
      </c>
    </row>
    <row r="5" spans="1:9" x14ac:dyDescent="0.25">
      <c r="A5" s="21" t="s">
        <v>29</v>
      </c>
      <c r="B5" s="7" t="s">
        <v>3</v>
      </c>
      <c r="C5" s="7">
        <v>3333683</v>
      </c>
      <c r="D5" s="7">
        <v>1905583</v>
      </c>
      <c r="E5" s="7">
        <f>C5+D5</f>
        <v>5239266</v>
      </c>
      <c r="F5" s="7">
        <v>0</v>
      </c>
      <c r="G5" s="7">
        <v>0</v>
      </c>
      <c r="H5" s="12">
        <f t="shared" ref="H5:H10" si="0">SUM(F5:G5)</f>
        <v>0</v>
      </c>
    </row>
    <row r="6" spans="1:9" x14ac:dyDescent="0.25">
      <c r="A6" s="21" t="s">
        <v>29</v>
      </c>
      <c r="B6" s="7" t="s">
        <v>4</v>
      </c>
      <c r="C6" s="7">
        <v>230000</v>
      </c>
      <c r="D6" s="7"/>
      <c r="E6" s="7">
        <f>SUM(C6:D6)</f>
        <v>230000</v>
      </c>
      <c r="F6" s="7">
        <v>0</v>
      </c>
      <c r="G6" s="7">
        <v>0</v>
      </c>
      <c r="H6" s="12">
        <f t="shared" si="0"/>
        <v>0</v>
      </c>
    </row>
    <row r="7" spans="1:9" x14ac:dyDescent="0.25">
      <c r="A7" s="21" t="s">
        <v>29</v>
      </c>
      <c r="B7" s="12" t="s">
        <v>5</v>
      </c>
      <c r="C7" s="12">
        <f>C5+C6</f>
        <v>3563683</v>
      </c>
      <c r="D7" s="12">
        <f>D5</f>
        <v>1905583</v>
      </c>
      <c r="E7" s="12">
        <f>C7+D7</f>
        <v>5469266</v>
      </c>
      <c r="F7" s="12">
        <f>SUM(F4:F6)</f>
        <v>0</v>
      </c>
      <c r="G7" s="12">
        <f>SUM(G4:G6)</f>
        <v>0</v>
      </c>
      <c r="H7" s="12">
        <f t="shared" si="0"/>
        <v>0</v>
      </c>
    </row>
    <row r="8" spans="1:9" x14ac:dyDescent="0.25">
      <c r="A8" s="21" t="s">
        <v>29</v>
      </c>
      <c r="B8" s="15" t="s">
        <v>6</v>
      </c>
      <c r="C8" s="20" t="s">
        <v>29</v>
      </c>
      <c r="D8" s="20" t="s">
        <v>29</v>
      </c>
      <c r="E8" s="20" t="s">
        <v>29</v>
      </c>
      <c r="F8" s="20" t="s">
        <v>29</v>
      </c>
      <c r="G8" s="20" t="s">
        <v>29</v>
      </c>
      <c r="H8" s="20" t="s">
        <v>29</v>
      </c>
    </row>
    <row r="9" spans="1:9" x14ac:dyDescent="0.25">
      <c r="A9" s="21" t="s">
        <v>29</v>
      </c>
      <c r="B9" s="7" t="s">
        <v>7</v>
      </c>
      <c r="C9" s="7">
        <v>3557846</v>
      </c>
      <c r="D9" s="7">
        <v>0</v>
      </c>
      <c r="E9" s="7">
        <f>SUM(C9:D9)</f>
        <v>3557846</v>
      </c>
      <c r="F9" s="7">
        <v>0</v>
      </c>
      <c r="G9" s="7">
        <v>0</v>
      </c>
      <c r="H9" s="12">
        <f t="shared" si="0"/>
        <v>0</v>
      </c>
    </row>
    <row r="10" spans="1:9" x14ac:dyDescent="0.25">
      <c r="A10" s="21" t="s">
        <v>29</v>
      </c>
      <c r="B10" s="7" t="s">
        <v>8</v>
      </c>
      <c r="C10" s="7">
        <v>0</v>
      </c>
      <c r="D10" s="7">
        <v>1</v>
      </c>
      <c r="E10" s="7">
        <f t="shared" ref="E10:E18" si="1">SUM(C10:D10)</f>
        <v>1</v>
      </c>
      <c r="F10" s="7">
        <v>0</v>
      </c>
      <c r="G10" s="7">
        <v>0</v>
      </c>
      <c r="H10" s="12">
        <f t="shared" si="0"/>
        <v>0</v>
      </c>
    </row>
    <row r="11" spans="1:9" x14ac:dyDescent="0.25">
      <c r="A11" s="21" t="s">
        <v>29</v>
      </c>
      <c r="B11" s="7" t="s">
        <v>6</v>
      </c>
      <c r="C11" s="7">
        <v>68641891</v>
      </c>
      <c r="D11" s="7">
        <v>67130909</v>
      </c>
      <c r="E11" s="7">
        <f t="shared" si="1"/>
        <v>135772800</v>
      </c>
      <c r="F11" s="7">
        <v>13410000</v>
      </c>
      <c r="G11" s="7">
        <v>0</v>
      </c>
      <c r="H11" s="12" cm="1">
        <f t="array" ref="H11:I11">E11:F11</f>
        <v>135772800</v>
      </c>
      <c r="I11">
        <v>13410000</v>
      </c>
    </row>
    <row r="12" spans="1:9" x14ac:dyDescent="0.25">
      <c r="A12" s="21" t="s">
        <v>29</v>
      </c>
      <c r="B12" s="7" t="s">
        <v>17</v>
      </c>
      <c r="C12" s="7">
        <v>1450000</v>
      </c>
      <c r="D12" s="7">
        <v>930000</v>
      </c>
      <c r="E12" s="7">
        <f t="shared" si="1"/>
        <v>2380000</v>
      </c>
      <c r="F12" s="7">
        <v>450000</v>
      </c>
      <c r="G12" s="7">
        <v>0</v>
      </c>
      <c r="H12" s="12" cm="1">
        <f t="array" ref="H12:I12">E12:F12</f>
        <v>2380000</v>
      </c>
      <c r="I12">
        <v>450000</v>
      </c>
    </row>
    <row r="13" spans="1:9" ht="26.25" x14ac:dyDescent="0.25">
      <c r="A13" s="21" t="s">
        <v>29</v>
      </c>
      <c r="B13" s="7" t="s">
        <v>9</v>
      </c>
      <c r="C13" s="7">
        <v>6445000</v>
      </c>
      <c r="D13" s="7">
        <v>5375000</v>
      </c>
      <c r="E13" s="7">
        <f t="shared" si="1"/>
        <v>11820000</v>
      </c>
      <c r="F13" s="7">
        <v>325000</v>
      </c>
      <c r="G13" s="7">
        <v>0</v>
      </c>
      <c r="H13" s="12" cm="1">
        <f t="array" ref="H13:I13">E13:F13</f>
        <v>11820000</v>
      </c>
      <c r="I13">
        <v>325000</v>
      </c>
    </row>
    <row r="14" spans="1:9" x14ac:dyDescent="0.25">
      <c r="A14" s="21" t="s">
        <v>29</v>
      </c>
      <c r="B14" s="7" t="s">
        <v>20</v>
      </c>
      <c r="C14" s="7">
        <v>252500</v>
      </c>
      <c r="D14" s="7">
        <v>192500</v>
      </c>
      <c r="E14" s="7">
        <f t="shared" si="1"/>
        <v>445000</v>
      </c>
      <c r="F14" s="7">
        <v>50000</v>
      </c>
      <c r="G14" s="7">
        <v>0</v>
      </c>
      <c r="H14" s="12" cm="1">
        <f t="array" ref="H14:I14">E14:F14</f>
        <v>445000</v>
      </c>
      <c r="I14">
        <v>50000</v>
      </c>
    </row>
    <row r="15" spans="1:9" x14ac:dyDescent="0.25">
      <c r="A15" s="21" t="s">
        <v>29</v>
      </c>
      <c r="B15" s="7" t="s">
        <v>10</v>
      </c>
      <c r="C15" s="7">
        <v>625000</v>
      </c>
      <c r="D15" s="7">
        <v>420000</v>
      </c>
      <c r="E15" s="7">
        <f t="shared" si="1"/>
        <v>1045000</v>
      </c>
      <c r="F15" s="7">
        <v>0</v>
      </c>
      <c r="G15" s="7">
        <v>0</v>
      </c>
      <c r="H15" s="12" cm="1">
        <f t="array" ref="H15:I15">E15:F15</f>
        <v>1045000</v>
      </c>
      <c r="I15">
        <v>0</v>
      </c>
    </row>
    <row r="16" spans="1:9" ht="26.25" x14ac:dyDescent="0.25">
      <c r="A16" s="1" t="s">
        <v>16</v>
      </c>
      <c r="B16" s="9" t="s">
        <v>27</v>
      </c>
      <c r="C16" s="9">
        <v>0</v>
      </c>
      <c r="D16" s="9">
        <v>0</v>
      </c>
      <c r="E16" s="7">
        <f t="shared" si="1"/>
        <v>0</v>
      </c>
      <c r="F16" s="7">
        <v>75000</v>
      </c>
      <c r="G16" s="7">
        <v>0</v>
      </c>
      <c r="H16" s="12" cm="1">
        <f t="array" ref="H16:I16">E16:F16</f>
        <v>0</v>
      </c>
      <c r="I16">
        <v>75000</v>
      </c>
    </row>
    <row r="17" spans="1:9" x14ac:dyDescent="0.25">
      <c r="A17" s="21" t="s">
        <v>29</v>
      </c>
      <c r="B17" s="7" t="s">
        <v>28</v>
      </c>
      <c r="C17" s="7">
        <v>1140000</v>
      </c>
      <c r="D17" s="7">
        <v>365000</v>
      </c>
      <c r="E17" s="7">
        <f t="shared" si="1"/>
        <v>1505000</v>
      </c>
      <c r="F17" s="7">
        <v>0</v>
      </c>
      <c r="G17" s="7">
        <v>0</v>
      </c>
      <c r="H17" s="12" cm="1">
        <f t="array" ref="H17:I17">E17:F17</f>
        <v>1505000</v>
      </c>
      <c r="I17">
        <v>0</v>
      </c>
    </row>
    <row r="18" spans="1:9" x14ac:dyDescent="0.25">
      <c r="A18" s="21" t="s">
        <v>29</v>
      </c>
      <c r="B18" s="7" t="s">
        <v>28</v>
      </c>
      <c r="C18" s="7">
        <v>4517000</v>
      </c>
      <c r="D18" s="7">
        <v>160000</v>
      </c>
      <c r="E18" s="7">
        <f t="shared" si="1"/>
        <v>4677000</v>
      </c>
      <c r="F18" s="7"/>
      <c r="G18" s="7">
        <v>0</v>
      </c>
      <c r="H18" s="12" cm="1">
        <f t="array" ref="H18:I18">E18:F18</f>
        <v>4677000</v>
      </c>
      <c r="I18">
        <v>0</v>
      </c>
    </row>
    <row r="19" spans="1:9" x14ac:dyDescent="0.25">
      <c r="A19" s="21" t="s">
        <v>29</v>
      </c>
      <c r="B19" s="12" t="s">
        <v>11</v>
      </c>
      <c r="C19" s="12">
        <f>SUM(C9:C18)</f>
        <v>86629237</v>
      </c>
      <c r="D19" s="12">
        <f>SUM(D9:D18)</f>
        <v>74573410</v>
      </c>
      <c r="E19" s="12">
        <f>SUM(E9:E18)</f>
        <v>161202647</v>
      </c>
      <c r="F19" s="12">
        <f>SUM(F9:F18)</f>
        <v>14310000</v>
      </c>
      <c r="G19" s="12">
        <v>0</v>
      </c>
      <c r="H19" s="12" cm="1">
        <f t="array" ref="H19:I19">E19:F19</f>
        <v>161202647</v>
      </c>
      <c r="I19">
        <v>14310000</v>
      </c>
    </row>
    <row r="20" spans="1:9" x14ac:dyDescent="0.25">
      <c r="A20" s="21" t="s">
        <v>29</v>
      </c>
      <c r="B20" s="16" t="s">
        <v>12</v>
      </c>
      <c r="C20" s="17"/>
      <c r="D20" s="17"/>
      <c r="E20" s="17"/>
      <c r="F20" s="17"/>
      <c r="G20" s="17"/>
      <c r="H20" s="18"/>
    </row>
    <row r="21" spans="1:9" ht="26.25" x14ac:dyDescent="0.25">
      <c r="A21" s="21" t="s">
        <v>29</v>
      </c>
      <c r="B21" s="7" t="s">
        <v>18</v>
      </c>
      <c r="C21" s="7">
        <v>766192</v>
      </c>
      <c r="D21" s="7">
        <v>745734</v>
      </c>
      <c r="E21" s="7">
        <f>C21+D21</f>
        <v>1511926</v>
      </c>
      <c r="F21" s="7">
        <f>SUM(F19*0.01)</f>
        <v>143100</v>
      </c>
      <c r="G21" s="7">
        <v>0</v>
      </c>
      <c r="H21" s="12">
        <f>F21+E21</f>
        <v>1655026</v>
      </c>
    </row>
    <row r="22" spans="1:9" x14ac:dyDescent="0.25">
      <c r="A22" s="21" t="s">
        <v>29</v>
      </c>
      <c r="B22" s="7" t="s">
        <v>13</v>
      </c>
      <c r="C22" s="7"/>
      <c r="D22" s="7"/>
      <c r="E22" s="7"/>
      <c r="F22" s="7">
        <v>0</v>
      </c>
      <c r="G22" s="7">
        <v>0</v>
      </c>
      <c r="H22" s="12">
        <f t="shared" ref="H22" si="2">F22+E22</f>
        <v>0</v>
      </c>
    </row>
    <row r="23" spans="1:9" x14ac:dyDescent="0.25">
      <c r="A23" s="21" t="s">
        <v>29</v>
      </c>
      <c r="B23" s="19" t="s">
        <v>29</v>
      </c>
      <c r="C23" s="20" t="s">
        <v>29</v>
      </c>
      <c r="D23" s="20" t="s">
        <v>29</v>
      </c>
      <c r="E23" s="20" t="s">
        <v>29</v>
      </c>
      <c r="F23" s="20" t="s">
        <v>29</v>
      </c>
      <c r="G23" s="20" t="s">
        <v>29</v>
      </c>
      <c r="H23" s="20" t="s">
        <v>29</v>
      </c>
    </row>
    <row r="24" spans="1:9" x14ac:dyDescent="0.25">
      <c r="A24" s="21" t="s">
        <v>29</v>
      </c>
      <c r="B24" s="8" t="s">
        <v>14</v>
      </c>
      <c r="C24" s="8">
        <f>C21</f>
        <v>766192</v>
      </c>
      <c r="D24" s="8">
        <f>D21</f>
        <v>745734</v>
      </c>
      <c r="E24" s="8">
        <f>C24+D24</f>
        <v>1511926</v>
      </c>
      <c r="F24" s="8">
        <f>SUM(F21:F23)</f>
        <v>143100</v>
      </c>
      <c r="G24" s="8">
        <v>0</v>
      </c>
      <c r="H24" s="8">
        <f>F24+E24</f>
        <v>1655026</v>
      </c>
    </row>
    <row r="25" spans="1:9" x14ac:dyDescent="0.25">
      <c r="A25" s="21" t="s">
        <v>29</v>
      </c>
      <c r="B25" s="13" t="s">
        <v>15</v>
      </c>
      <c r="C25" s="13">
        <f>C24+C19+C7</f>
        <v>90959112</v>
      </c>
      <c r="D25" s="13">
        <f>D24+D19+D7</f>
        <v>77224727</v>
      </c>
      <c r="E25" s="13">
        <f>E24+E19+E7</f>
        <v>168183839</v>
      </c>
      <c r="F25" s="13">
        <f>F24+F19</f>
        <v>14453100</v>
      </c>
      <c r="G25" s="14">
        <v>0</v>
      </c>
      <c r="H25" s="14">
        <f>F25+E25</f>
        <v>182636939</v>
      </c>
    </row>
    <row r="28" spans="1:9" x14ac:dyDescent="0.25">
      <c r="B28" s="5"/>
      <c r="C28" s="5"/>
      <c r="D28" s="5"/>
      <c r="E28" s="5"/>
    </row>
  </sheetData>
  <mergeCells count="1">
    <mergeCell ref="B20:H20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Bisegna, Shelly C.</dc:creator>
  <cp:lastModifiedBy>Marks, Brett (DPH)</cp:lastModifiedBy>
  <cp:revision>1</cp:revision>
  <cp:lastPrinted>2022-05-02T19:52:36Z</cp:lastPrinted>
  <dcterms:created xsi:type="dcterms:W3CDTF">2021-09-17T14:54:00Z</dcterms:created>
  <dcterms:modified xsi:type="dcterms:W3CDTF">2022-09-20T19:20:27Z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dDocumentId">
    <vt:lpwstr>4887-5823-9791</vt:lpwstr>
  </property>
</Properties>
</file>