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codeName="ThisWorkbook" autoCompressPictures="0" defaultThemeVersion="124226"/>
  <mc:AlternateContent xmlns:mc="http://schemas.openxmlformats.org/markup-compatibility/2006">
    <mc:Choice Requires="x15">
      <x15ac:absPath xmlns:x15ac="http://schemas.microsoft.com/office/spreadsheetml/2010/11/ac" url="C:\Users\SMeserve\Downloads\"/>
    </mc:Choice>
  </mc:AlternateContent>
  <xr:revisionPtr revIDLastSave="0" documentId="8_{B21CDF5F-7316-403E-A679-2F679CCBE899}" xr6:coauthVersionLast="47" xr6:coauthVersionMax="47" xr10:uidLastSave="{00000000-0000-0000-0000-000000000000}"/>
  <workbookProtection workbookAlgorithmName="SHA-512" workbookHashValue="muMjemC8OLB56KQe82ZuEbB2HnZhh2e9IstUi3ctCPe4ROJFYP/wIvkkdNTU96eDaACPAUKtQYll2C0thr9ndw==" workbookSaltValue="YHmcS0Z2fh472r/Qz8azWw==" workbookSpinCount="100000" lockStructure="1"/>
  <bookViews>
    <workbookView xWindow="-57720" yWindow="-120" windowWidth="29040" windowHeight="15720" firstSheet="2" activeTab="2" xr2:uid="{00000000-000D-0000-FFFF-FFFF00000000}"/>
  </bookViews>
  <sheets>
    <sheet name="FilerInfo" sheetId="51" state="hidden" r:id="rId1"/>
    <sheet name="DBASE" sheetId="56" state="hidden" r:id="rId2"/>
    <sheet name="1. FilerInfo" sheetId="16" r:id="rId3"/>
    <sheet name="2. Prelim" sheetId="14" r:id="rId4"/>
    <sheet name="2A. RPS Class I Exempt" sheetId="21" r:id="rId5"/>
    <sheet name="2B. SCOII Exempt" sheetId="41" r:id="rId6"/>
    <sheet name="2C. CPS Exempt" sheetId="55" r:id="rId7"/>
    <sheet name="4. Errant" sheetId="9" r:id="rId8"/>
    <sheet name="5. RPS I non-SCO" sheetId="1" r:id="rId9"/>
    <sheet name="6. SCO" sheetId="57" r:id="rId10"/>
    <sheet name="7. SCO-II" sheetId="13" r:id="rId11"/>
    <sheet name="8. RPS II RenEn" sheetId="2" r:id="rId12"/>
    <sheet name="9. RPS II WasteEn" sheetId="5" r:id="rId13"/>
    <sheet name="10. APS" sheetId="4" r:id="rId14"/>
    <sheet name="11. CPS" sheetId="45" r:id="rId15"/>
    <sheet name="12. CES" sheetId="33" r:id="rId16"/>
    <sheet name="13. CES-E" sheetId="53" r:id="rId17"/>
    <sheet name="14. GHG" sheetId="59" r:id="rId18"/>
    <sheet name="15. Green" sheetId="8" r:id="rId19"/>
    <sheet name="16. All ACPs" sheetId="34" r:id="rId20"/>
    <sheet name="C. Certif" sheetId="31" r:id="rId21"/>
    <sheet name="A. Authztn" sheetId="32" r:id="rId22"/>
    <sheet name="N. ACP Notif-Rcpt" sheetId="23" r:id="rId23"/>
    <sheet name="Contacts" sheetId="36" r:id="rId24"/>
  </sheets>
  <definedNames>
    <definedName name="_xlnm._FilterDatabase" localSheetId="7" hidden="1">'4. Errant'!$A$12:$D$37</definedName>
    <definedName name="_xlnm._FilterDatabase" localSheetId="1" hidden="1">DBASE!$A$1:$G$42</definedName>
    <definedName name="_ftn1" localSheetId="18">'15. Green'!#REF!</definedName>
    <definedName name="_ftn2" localSheetId="18">'15. Green'!#REF!</definedName>
    <definedName name="_ftnref1" localSheetId="18">'15. Green'!#REF!</definedName>
    <definedName name="_ftnref2" localSheetId="18">'15. Green'!#REF!</definedName>
    <definedName name="CPS">'4. Errant'!$C$14</definedName>
    <definedName name="_xlnm.Print_Area" localSheetId="2">'1. FilerInfo'!$A$1:$H$52</definedName>
    <definedName name="_xlnm.Print_Area" localSheetId="13">'10. APS'!$A$1:$N$34</definedName>
    <definedName name="_xlnm.Print_Area" localSheetId="14">'11. CPS'!$A$1:$O$33</definedName>
    <definedName name="_xlnm.Print_Area" localSheetId="15">'12. CES'!$A$1:$O$38</definedName>
    <definedName name="_xlnm.Print_Area" localSheetId="16">'13. CES-E'!$A$1:$M$31</definedName>
    <definedName name="_xlnm.Print_Area" localSheetId="18">'15. Green'!$A$1:$F$31</definedName>
    <definedName name="_xlnm.Print_Area" localSheetId="19">'16. All ACPs'!$A$1:$H$34</definedName>
    <definedName name="_xlnm.Print_Area" localSheetId="3">'2. Prelim'!$A$1:$F$61</definedName>
    <definedName name="_xlnm.Print_Area" localSheetId="4">'2A. RPS Class I Exempt'!$A$3:$H$45</definedName>
    <definedName name="_xlnm.Print_Area" localSheetId="5">'2B. SCOII Exempt'!$A$1:$I$52</definedName>
    <definedName name="_xlnm.Print_Area" localSheetId="6">'2C. CPS Exempt'!$A$1:$H$51</definedName>
    <definedName name="_xlnm.Print_Area" localSheetId="7">'4. Errant'!$A$1:$K$39</definedName>
    <definedName name="_xlnm.Print_Area" localSheetId="8">'5. RPS I non-SCO'!$A$1:$R$30</definedName>
    <definedName name="_xlnm.Print_Area" localSheetId="9">'6. SCO'!$A$1:$N$36</definedName>
    <definedName name="_xlnm.Print_Area" localSheetId="10">'7. SCO-II'!$A$1:$S$33</definedName>
    <definedName name="_xlnm.Print_Area" localSheetId="11">'8. RPS II RenEn'!$A$1:$N$31</definedName>
    <definedName name="_xlnm.Print_Area" localSheetId="12">'9. RPS II WasteEn'!$A$1:$N$36</definedName>
    <definedName name="_xlnm.Print_Area" localSheetId="21">'A. Authztn'!$A$1:$I$45</definedName>
    <definedName name="_xlnm.Print_Area" localSheetId="20">'C. Certif'!$A$1:$F$40</definedName>
    <definedName name="_xlnm.Print_Area" localSheetId="22">'N. ACP Notif-Rcpt'!$A$1:$H$46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 i="21" l="1"/>
  <c r="B5" i="21"/>
  <c r="B24" i="21"/>
  <c r="C24" i="21"/>
  <c r="F24" i="21" s="1"/>
  <c r="B25" i="21"/>
  <c r="C25" i="21"/>
  <c r="F25" i="21"/>
  <c r="B26" i="21"/>
  <c r="C26" i="21"/>
  <c r="F26" i="21"/>
  <c r="B27" i="21"/>
  <c r="C27" i="21"/>
  <c r="F27" i="21"/>
  <c r="B28" i="21"/>
  <c r="C28" i="21"/>
  <c r="F28" i="21"/>
  <c r="B29" i="21"/>
  <c r="C29" i="21"/>
  <c r="F29" i="21" s="1"/>
  <c r="B30" i="21"/>
  <c r="C30" i="21"/>
  <c r="F30" i="21" s="1"/>
  <c r="B31" i="21"/>
  <c r="C31" i="21"/>
  <c r="F31" i="21" s="1"/>
  <c r="B32" i="21"/>
  <c r="C32" i="21"/>
  <c r="F32" i="21" s="1"/>
  <c r="B33" i="21"/>
  <c r="C33" i="21"/>
  <c r="F33" i="21"/>
  <c r="C34" i="21"/>
  <c r="E34" i="21"/>
  <c r="G58" i="56"/>
  <c r="G55" i="56"/>
  <c r="G33" i="56"/>
  <c r="B33" i="56"/>
  <c r="C33" i="56"/>
  <c r="B104" i="56"/>
  <c r="C104" i="56"/>
  <c r="B105" i="56"/>
  <c r="C105" i="56"/>
  <c r="C34" i="14"/>
  <c r="E25" i="57"/>
  <c r="F25" i="57"/>
  <c r="G25" i="57"/>
  <c r="D25" i="57"/>
  <c r="J25" i="1"/>
  <c r="F34" i="21" l="1"/>
  <c r="J16" i="57"/>
  <c r="J17" i="57"/>
  <c r="J18" i="57"/>
  <c r="J19" i="57"/>
  <c r="J20" i="57"/>
  <c r="J21" i="57"/>
  <c r="J22" i="57"/>
  <c r="J23" i="57"/>
  <c r="J24" i="57"/>
  <c r="B7" i="14"/>
  <c r="D21" i="59"/>
  <c r="D20" i="59"/>
  <c r="B5" i="59"/>
  <c r="D16" i="1"/>
  <c r="D17" i="1"/>
  <c r="D18" i="1"/>
  <c r="D19" i="1"/>
  <c r="D20" i="1"/>
  <c r="D21" i="1"/>
  <c r="D22" i="1"/>
  <c r="D23" i="1"/>
  <c r="D24" i="1"/>
  <c r="F16" i="9"/>
  <c r="G159" i="56" s="1"/>
  <c r="B160" i="56"/>
  <c r="C160" i="56"/>
  <c r="B161" i="56"/>
  <c r="C161" i="56"/>
  <c r="B156" i="56"/>
  <c r="C156" i="56"/>
  <c r="B157" i="56"/>
  <c r="C157" i="56"/>
  <c r="B158" i="56"/>
  <c r="C158" i="56"/>
  <c r="B159" i="56"/>
  <c r="C159" i="56"/>
  <c r="B56" i="56"/>
  <c r="C56" i="56"/>
  <c r="K51" i="59"/>
  <c r="H50" i="59"/>
  <c r="J49" i="59"/>
  <c r="K48" i="59"/>
  <c r="K47" i="59"/>
  <c r="K50" i="59" s="1"/>
  <c r="I47" i="59"/>
  <c r="I51" i="59" s="1"/>
  <c r="H47" i="59"/>
  <c r="H51" i="59" s="1"/>
  <c r="B1" i="57"/>
  <c r="B16" i="53"/>
  <c r="B17" i="53"/>
  <c r="B18" i="53"/>
  <c r="B19" i="53"/>
  <c r="B20" i="53"/>
  <c r="B21" i="53"/>
  <c r="B22" i="53"/>
  <c r="B23" i="53"/>
  <c r="B24" i="53"/>
  <c r="B15" i="53"/>
  <c r="B25" i="55"/>
  <c r="B26" i="55"/>
  <c r="B27" i="55"/>
  <c r="B28" i="55"/>
  <c r="B29" i="55"/>
  <c r="B30" i="55"/>
  <c r="B31" i="55"/>
  <c r="B32" i="55"/>
  <c r="B33" i="55"/>
  <c r="B24" i="55"/>
  <c r="H25" i="13"/>
  <c r="B1" i="55"/>
  <c r="I50" i="59" l="1"/>
  <c r="I20" i="59" s="1"/>
  <c r="K49" i="59"/>
  <c r="H48" i="59"/>
  <c r="I48" i="59"/>
  <c r="C25" i="55"/>
  <c r="C26" i="55"/>
  <c r="C27" i="55"/>
  <c r="C28" i="55"/>
  <c r="C29" i="55"/>
  <c r="C30" i="55"/>
  <c r="C31" i="55"/>
  <c r="C32" i="55"/>
  <c r="C33" i="55"/>
  <c r="E23" i="1"/>
  <c r="D25" i="8"/>
  <c r="G26" i="45"/>
  <c r="E25" i="53"/>
  <c r="F25" i="53"/>
  <c r="G25" i="53"/>
  <c r="D25" i="53"/>
  <c r="G25" i="45"/>
  <c r="H25" i="45"/>
  <c r="I25" i="45"/>
  <c r="F25" i="45"/>
  <c r="D24" i="45"/>
  <c r="C24" i="45"/>
  <c r="B24" i="45"/>
  <c r="E25" i="4"/>
  <c r="F25" i="4"/>
  <c r="G25" i="4"/>
  <c r="D25" i="4"/>
  <c r="C24" i="4"/>
  <c r="J24" i="4" s="1"/>
  <c r="H24" i="4" s="1"/>
  <c r="I24" i="4" s="1"/>
  <c r="B24" i="4"/>
  <c r="E25" i="2"/>
  <c r="F25" i="2"/>
  <c r="G25" i="2"/>
  <c r="D25" i="2"/>
  <c r="I25" i="13"/>
  <c r="J25" i="13"/>
  <c r="G25" i="13"/>
  <c r="E25" i="33"/>
  <c r="F25" i="33"/>
  <c r="G25" i="33"/>
  <c r="D25" i="33"/>
  <c r="B24" i="33"/>
  <c r="C24" i="33"/>
  <c r="L24" i="33" s="1"/>
  <c r="E25" i="5"/>
  <c r="F25" i="5"/>
  <c r="G25" i="5"/>
  <c r="D25" i="5"/>
  <c r="B24" i="5"/>
  <c r="C24" i="5"/>
  <c r="J24" i="5" s="1"/>
  <c r="H24" i="5" s="1"/>
  <c r="I24" i="5" s="1"/>
  <c r="B24" i="2"/>
  <c r="C24" i="2"/>
  <c r="J24" i="2" s="1"/>
  <c r="H24" i="2" s="1"/>
  <c r="I24" i="2" s="1"/>
  <c r="B24" i="13"/>
  <c r="C24" i="13"/>
  <c r="D24" i="13"/>
  <c r="E24" i="13"/>
  <c r="M24" i="13" s="1"/>
  <c r="I21" i="59" l="1"/>
  <c r="B16" i="57"/>
  <c r="B17" i="57"/>
  <c r="B18" i="57"/>
  <c r="B19" i="57"/>
  <c r="B20" i="57"/>
  <c r="B21" i="57"/>
  <c r="B22" i="57"/>
  <c r="B23" i="57"/>
  <c r="B24" i="57"/>
  <c r="C16" i="57"/>
  <c r="C17" i="57"/>
  <c r="C18" i="57"/>
  <c r="C19" i="57"/>
  <c r="C20" i="57"/>
  <c r="C21" i="57"/>
  <c r="C22" i="57"/>
  <c r="C23" i="57"/>
  <c r="C24" i="57"/>
  <c r="G25" i="1"/>
  <c r="H25" i="1"/>
  <c r="I25" i="1"/>
  <c r="F25" i="1"/>
  <c r="H24" i="57" l="1"/>
  <c r="I24" i="57" s="1"/>
  <c r="B24" i="1"/>
  <c r="C24" i="1"/>
  <c r="M24" i="1"/>
  <c r="E34" i="55"/>
  <c r="F25" i="55"/>
  <c r="F26" i="55"/>
  <c r="F27" i="55"/>
  <c r="F28" i="55"/>
  <c r="F29" i="55"/>
  <c r="F30" i="55"/>
  <c r="F31" i="55"/>
  <c r="F32" i="55"/>
  <c r="F33" i="55"/>
  <c r="E24" i="45" s="1"/>
  <c r="D34" i="55"/>
  <c r="B25" i="41"/>
  <c r="B26" i="41"/>
  <c r="B27" i="41"/>
  <c r="B28" i="41"/>
  <c r="B29" i="41"/>
  <c r="B30" i="41"/>
  <c r="B31" i="41"/>
  <c r="B32" i="41"/>
  <c r="B33" i="41"/>
  <c r="C33" i="41"/>
  <c r="H33" i="41" s="1"/>
  <c r="F24" i="13" s="1"/>
  <c r="N24" i="13" s="1"/>
  <c r="O24" i="13" s="1"/>
  <c r="K24" i="13" s="1"/>
  <c r="L24" i="13" s="1"/>
  <c r="D34" i="41"/>
  <c r="F34" i="41"/>
  <c r="G34" i="41"/>
  <c r="E34" i="41"/>
  <c r="D15" i="45"/>
  <c r="D16" i="45"/>
  <c r="D17" i="45"/>
  <c r="D18" i="45"/>
  <c r="D19" i="45"/>
  <c r="D20" i="45"/>
  <c r="D21" i="45"/>
  <c r="D22" i="45"/>
  <c r="D23" i="45"/>
  <c r="L24" i="45" l="1"/>
  <c r="J24" i="45" s="1"/>
  <c r="K24" i="45" s="1"/>
  <c r="C24" i="53"/>
  <c r="C25" i="53"/>
  <c r="C15" i="57"/>
  <c r="J15" i="57" s="1"/>
  <c r="B15" i="57"/>
  <c r="B5" i="57"/>
  <c r="G47" i="56"/>
  <c r="G46" i="56"/>
  <c r="G45" i="56"/>
  <c r="G44" i="56"/>
  <c r="D43" i="14"/>
  <c r="D44" i="14" s="1"/>
  <c r="J24" i="53" l="1"/>
  <c r="H24" i="53" s="1"/>
  <c r="I24" i="53" s="1"/>
  <c r="C25" i="57"/>
  <c r="G43" i="56" s="1"/>
  <c r="C34" i="41"/>
  <c r="B24" i="41"/>
  <c r="B6" i="31" l="1"/>
  <c r="B153" i="56"/>
  <c r="C153" i="56"/>
  <c r="B154" i="56"/>
  <c r="C154" i="56"/>
  <c r="B155" i="56"/>
  <c r="C155" i="56"/>
  <c r="B150" i="56"/>
  <c r="C150" i="56"/>
  <c r="B151" i="56"/>
  <c r="C151" i="56"/>
  <c r="B142" i="56"/>
  <c r="C142" i="56"/>
  <c r="B143" i="56"/>
  <c r="C143" i="56"/>
  <c r="B144" i="56"/>
  <c r="C144" i="56"/>
  <c r="B145" i="56"/>
  <c r="C145" i="56"/>
  <c r="B146" i="56"/>
  <c r="C146" i="56"/>
  <c r="B147" i="56"/>
  <c r="C147" i="56"/>
  <c r="B148" i="56"/>
  <c r="C148" i="56"/>
  <c r="B149" i="56"/>
  <c r="C149" i="56"/>
  <c r="B152" i="56"/>
  <c r="C152" i="56"/>
  <c r="B140" i="56"/>
  <c r="C140" i="56"/>
  <c r="B141" i="56"/>
  <c r="C141" i="56"/>
  <c r="G133" i="56"/>
  <c r="G132" i="56"/>
  <c r="B129" i="56"/>
  <c r="C129" i="56"/>
  <c r="B130" i="56"/>
  <c r="C130" i="56"/>
  <c r="B131" i="56"/>
  <c r="C131" i="56"/>
  <c r="B132" i="56"/>
  <c r="C132" i="56"/>
  <c r="B133" i="56"/>
  <c r="C133" i="56"/>
  <c r="B134" i="56"/>
  <c r="C134" i="56"/>
  <c r="B135" i="56"/>
  <c r="C135" i="56"/>
  <c r="B136" i="56"/>
  <c r="C136" i="56"/>
  <c r="B137" i="56"/>
  <c r="C137" i="56"/>
  <c r="B138" i="56"/>
  <c r="C138" i="56"/>
  <c r="B139" i="56"/>
  <c r="C139" i="56"/>
  <c r="B118" i="56"/>
  <c r="C118" i="56"/>
  <c r="B119" i="56"/>
  <c r="C119" i="56"/>
  <c r="B120" i="56"/>
  <c r="C120" i="56"/>
  <c r="B121" i="56"/>
  <c r="C121" i="56"/>
  <c r="B122" i="56"/>
  <c r="C122" i="56"/>
  <c r="B123" i="56"/>
  <c r="C123" i="56"/>
  <c r="B124" i="56"/>
  <c r="C124" i="56"/>
  <c r="B125" i="56"/>
  <c r="C125" i="56"/>
  <c r="B126" i="56"/>
  <c r="C126" i="56"/>
  <c r="B127" i="56"/>
  <c r="C127" i="56"/>
  <c r="B128" i="56"/>
  <c r="C128" i="56"/>
  <c r="B116" i="56"/>
  <c r="C116" i="56"/>
  <c r="B117" i="56"/>
  <c r="C117" i="56"/>
  <c r="B103" i="56"/>
  <c r="C103" i="56"/>
  <c r="B106" i="56"/>
  <c r="C106" i="56"/>
  <c r="B107" i="56"/>
  <c r="C107" i="56"/>
  <c r="B108" i="56"/>
  <c r="C108" i="56"/>
  <c r="B109" i="56"/>
  <c r="C109" i="56"/>
  <c r="B110" i="56"/>
  <c r="C110" i="56"/>
  <c r="B111" i="56"/>
  <c r="C111" i="56"/>
  <c r="B112" i="56"/>
  <c r="C112" i="56"/>
  <c r="B113" i="56"/>
  <c r="C113" i="56"/>
  <c r="B114" i="56"/>
  <c r="C114" i="56"/>
  <c r="B115" i="56"/>
  <c r="C115" i="56"/>
  <c r="B92" i="56" l="1"/>
  <c r="C92" i="56"/>
  <c r="B93" i="56"/>
  <c r="C93" i="56"/>
  <c r="B94" i="56"/>
  <c r="C94" i="56"/>
  <c r="B95" i="56"/>
  <c r="C95" i="56"/>
  <c r="B96" i="56"/>
  <c r="C96" i="56"/>
  <c r="B97" i="56"/>
  <c r="C97" i="56"/>
  <c r="B98" i="56"/>
  <c r="C98" i="56"/>
  <c r="B99" i="56"/>
  <c r="C99" i="56"/>
  <c r="B100" i="56"/>
  <c r="C100" i="56"/>
  <c r="B101" i="56"/>
  <c r="C101" i="56"/>
  <c r="B102" i="56"/>
  <c r="C102" i="56"/>
  <c r="B81" i="56"/>
  <c r="C81" i="56"/>
  <c r="B82" i="56"/>
  <c r="C82" i="56"/>
  <c r="B83" i="56"/>
  <c r="C83" i="56"/>
  <c r="B84" i="56"/>
  <c r="C84" i="56"/>
  <c r="B85" i="56"/>
  <c r="C85" i="56"/>
  <c r="B86" i="56"/>
  <c r="C86" i="56"/>
  <c r="B87" i="56"/>
  <c r="C87" i="56"/>
  <c r="B88" i="56"/>
  <c r="C88" i="56"/>
  <c r="B89" i="56"/>
  <c r="C89" i="56"/>
  <c r="B90" i="56"/>
  <c r="C90" i="56"/>
  <c r="B91" i="56"/>
  <c r="C91" i="56"/>
  <c r="B70" i="56"/>
  <c r="C70" i="56"/>
  <c r="B71" i="56"/>
  <c r="C71" i="56"/>
  <c r="B72" i="56"/>
  <c r="C72" i="56"/>
  <c r="B73" i="56"/>
  <c r="C73" i="56"/>
  <c r="B74" i="56"/>
  <c r="C74" i="56"/>
  <c r="B75" i="56"/>
  <c r="C75" i="56"/>
  <c r="B76" i="56"/>
  <c r="C76" i="56"/>
  <c r="B77" i="56"/>
  <c r="C77" i="56"/>
  <c r="B78" i="56"/>
  <c r="C78" i="56"/>
  <c r="B79" i="56"/>
  <c r="C79" i="56"/>
  <c r="B80" i="56"/>
  <c r="C80" i="56"/>
  <c r="B57" i="56"/>
  <c r="C57" i="56"/>
  <c r="B58" i="56"/>
  <c r="C58" i="56"/>
  <c r="B59" i="56"/>
  <c r="C59" i="56"/>
  <c r="B60" i="56"/>
  <c r="C60" i="56"/>
  <c r="B61" i="56"/>
  <c r="C61" i="56"/>
  <c r="B62" i="56"/>
  <c r="C62" i="56"/>
  <c r="B63" i="56"/>
  <c r="C63" i="56"/>
  <c r="B64" i="56"/>
  <c r="C64" i="56"/>
  <c r="B65" i="56"/>
  <c r="C65" i="56"/>
  <c r="B66" i="56"/>
  <c r="C66" i="56"/>
  <c r="B67" i="56"/>
  <c r="C67" i="56"/>
  <c r="B68" i="56"/>
  <c r="C68" i="56"/>
  <c r="B69" i="56"/>
  <c r="C69" i="56"/>
  <c r="B54" i="56"/>
  <c r="C54" i="56"/>
  <c r="B55" i="56"/>
  <c r="C55" i="56"/>
  <c r="B43" i="56"/>
  <c r="C43" i="56"/>
  <c r="B44" i="56"/>
  <c r="C44" i="56"/>
  <c r="B45" i="56"/>
  <c r="C45" i="56"/>
  <c r="B46" i="56"/>
  <c r="C46" i="56"/>
  <c r="B47" i="56"/>
  <c r="C47" i="56"/>
  <c r="B48" i="56"/>
  <c r="C48" i="56"/>
  <c r="B49" i="56"/>
  <c r="C49" i="56"/>
  <c r="B50" i="56"/>
  <c r="C50" i="56"/>
  <c r="B51" i="56"/>
  <c r="C51" i="56"/>
  <c r="B52" i="56"/>
  <c r="C52" i="56"/>
  <c r="B53" i="56"/>
  <c r="C53" i="56"/>
  <c r="B26" i="56" l="1"/>
  <c r="C26" i="56"/>
  <c r="B27" i="56"/>
  <c r="C27" i="56"/>
  <c r="B28" i="56"/>
  <c r="C28" i="56"/>
  <c r="B29" i="56"/>
  <c r="C29" i="56"/>
  <c r="B30" i="56"/>
  <c r="C30" i="56"/>
  <c r="B31" i="56"/>
  <c r="C31" i="56"/>
  <c r="B32" i="56"/>
  <c r="C32" i="56"/>
  <c r="B34" i="56"/>
  <c r="C34" i="56"/>
  <c r="B35" i="56"/>
  <c r="C35" i="56"/>
  <c r="B36" i="56"/>
  <c r="C36" i="56"/>
  <c r="B37" i="56"/>
  <c r="C37" i="56"/>
  <c r="B38" i="56"/>
  <c r="C38" i="56"/>
  <c r="B39" i="56"/>
  <c r="C39" i="56"/>
  <c r="B40" i="56"/>
  <c r="C40" i="56"/>
  <c r="B41" i="56"/>
  <c r="C41" i="56"/>
  <c r="B42" i="56"/>
  <c r="C42" i="56"/>
  <c r="B17" i="56"/>
  <c r="C17" i="56"/>
  <c r="B18" i="56"/>
  <c r="C18" i="56"/>
  <c r="B19" i="56"/>
  <c r="C19" i="56"/>
  <c r="B20" i="56"/>
  <c r="C20" i="56"/>
  <c r="B21" i="56"/>
  <c r="C21" i="56"/>
  <c r="B22" i="56"/>
  <c r="C22" i="56"/>
  <c r="B23" i="56"/>
  <c r="C23" i="56"/>
  <c r="B24" i="56"/>
  <c r="C24" i="56"/>
  <c r="B25" i="56"/>
  <c r="C25" i="56"/>
  <c r="B13" i="56"/>
  <c r="C13" i="56"/>
  <c r="B14" i="56"/>
  <c r="C14" i="56"/>
  <c r="B15" i="56"/>
  <c r="C15" i="56"/>
  <c r="B16" i="56"/>
  <c r="C16" i="56"/>
  <c r="B7" i="56"/>
  <c r="C7" i="56"/>
  <c r="B8" i="56"/>
  <c r="C8" i="56"/>
  <c r="B9" i="56"/>
  <c r="C9" i="56"/>
  <c r="B10" i="56"/>
  <c r="C10" i="56"/>
  <c r="B11" i="56"/>
  <c r="C11" i="56"/>
  <c r="B12" i="56"/>
  <c r="C12" i="56"/>
  <c r="B3" i="56" l="1"/>
  <c r="C3" i="56"/>
  <c r="B4" i="56"/>
  <c r="C4" i="56"/>
  <c r="B5" i="56"/>
  <c r="C5" i="56"/>
  <c r="B6" i="56"/>
  <c r="C6" i="56"/>
  <c r="C2" i="56"/>
  <c r="B2" i="56"/>
  <c r="C15" i="53" l="1"/>
  <c r="J15" i="53" s="1"/>
  <c r="C16" i="53"/>
  <c r="J16" i="53" s="1"/>
  <c r="C17" i="53"/>
  <c r="C18" i="53"/>
  <c r="C19" i="53"/>
  <c r="C20" i="53"/>
  <c r="J20" i="53" s="1"/>
  <c r="C21" i="53"/>
  <c r="C22" i="53"/>
  <c r="C23" i="53"/>
  <c r="J23" i="53" s="1"/>
  <c r="C15" i="33"/>
  <c r="C16" i="33"/>
  <c r="C17" i="33"/>
  <c r="C18" i="33"/>
  <c r="C19" i="33"/>
  <c r="C20" i="33"/>
  <c r="C21" i="33"/>
  <c r="L21" i="33" s="1"/>
  <c r="C22" i="33"/>
  <c r="C23" i="33"/>
  <c r="B22" i="33"/>
  <c r="B21" i="33"/>
  <c r="C15" i="45"/>
  <c r="C16" i="45"/>
  <c r="C17" i="45"/>
  <c r="C18" i="45"/>
  <c r="C19" i="45"/>
  <c r="C20" i="45"/>
  <c r="C21" i="45"/>
  <c r="C22" i="45"/>
  <c r="C23" i="45"/>
  <c r="B20" i="45"/>
  <c r="B22" i="45"/>
  <c r="B21" i="45"/>
  <c r="C15" i="4"/>
  <c r="C16" i="4"/>
  <c r="C17" i="4"/>
  <c r="C18" i="4"/>
  <c r="C19" i="4"/>
  <c r="C20" i="4"/>
  <c r="C21" i="4"/>
  <c r="J21" i="4" s="1"/>
  <c r="H21" i="4" s="1"/>
  <c r="I21" i="4" s="1"/>
  <c r="C22" i="4"/>
  <c r="C23" i="4"/>
  <c r="B22" i="4"/>
  <c r="B21" i="4"/>
  <c r="C15" i="5"/>
  <c r="C16" i="5"/>
  <c r="C17" i="5"/>
  <c r="C18" i="5"/>
  <c r="C19" i="5"/>
  <c r="C20" i="5"/>
  <c r="C21" i="5"/>
  <c r="J21" i="5" s="1"/>
  <c r="H21" i="5" s="1"/>
  <c r="I21" i="5" s="1"/>
  <c r="C22" i="5"/>
  <c r="C23" i="5"/>
  <c r="B22" i="5"/>
  <c r="B21" i="5"/>
  <c r="C15" i="2"/>
  <c r="C16" i="2"/>
  <c r="C17" i="2"/>
  <c r="C18" i="2"/>
  <c r="C19" i="2"/>
  <c r="C20" i="2"/>
  <c r="C21" i="2"/>
  <c r="J21" i="2" s="1"/>
  <c r="H21" i="2" s="1"/>
  <c r="I21" i="2" s="1"/>
  <c r="C22" i="2"/>
  <c r="C23" i="2"/>
  <c r="B22" i="2"/>
  <c r="B21" i="2"/>
  <c r="E23" i="13"/>
  <c r="E22" i="13"/>
  <c r="E21" i="13"/>
  <c r="M21" i="13" s="1"/>
  <c r="D23" i="13"/>
  <c r="D22" i="13"/>
  <c r="D21" i="13"/>
  <c r="C15" i="13"/>
  <c r="C16" i="13"/>
  <c r="C17" i="13"/>
  <c r="C18" i="13"/>
  <c r="C19" i="13"/>
  <c r="C20" i="13"/>
  <c r="C21" i="13"/>
  <c r="C22" i="13"/>
  <c r="C23" i="13"/>
  <c r="B22" i="13"/>
  <c r="B21" i="13"/>
  <c r="M22" i="1"/>
  <c r="C22" i="1"/>
  <c r="B22" i="1"/>
  <c r="E22" i="45"/>
  <c r="L22" i="45" s="1"/>
  <c r="E20" i="45"/>
  <c r="L20" i="45" s="1"/>
  <c r="E19" i="45"/>
  <c r="L19" i="45" s="1"/>
  <c r="E19" i="1"/>
  <c r="H19" i="57"/>
  <c r="I19" i="57" s="1"/>
  <c r="H20" i="57"/>
  <c r="I20" i="57" s="1"/>
  <c r="H21" i="57"/>
  <c r="I21" i="57" s="1"/>
  <c r="H22" i="57"/>
  <c r="I22" i="57" s="1"/>
  <c r="H16" i="57"/>
  <c r="I16" i="57" s="1"/>
  <c r="H17" i="57"/>
  <c r="I17" i="57" s="1"/>
  <c r="H18" i="57"/>
  <c r="I18" i="57" s="1"/>
  <c r="H23" i="57"/>
  <c r="I23" i="57" s="1"/>
  <c r="D55" i="14"/>
  <c r="D25" i="45"/>
  <c r="G104" i="56" s="1"/>
  <c r="G14" i="56"/>
  <c r="E23" i="45"/>
  <c r="L23" i="45" s="1"/>
  <c r="E18" i="45"/>
  <c r="L18" i="45" s="1"/>
  <c r="E17" i="45"/>
  <c r="L17" i="45" s="1"/>
  <c r="E16" i="45"/>
  <c r="L16" i="45" s="1"/>
  <c r="C24" i="55"/>
  <c r="B5" i="55"/>
  <c r="H16" i="9"/>
  <c r="B5" i="41"/>
  <c r="B1" i="41"/>
  <c r="G131" i="56"/>
  <c r="G130" i="56"/>
  <c r="B5" i="53"/>
  <c r="B1" i="53"/>
  <c r="G9" i="56"/>
  <c r="G10" i="56"/>
  <c r="G11" i="56"/>
  <c r="G8" i="56"/>
  <c r="C25" i="41"/>
  <c r="H25" i="41" s="1"/>
  <c r="C26" i="41"/>
  <c r="H26" i="41" s="1"/>
  <c r="C27" i="41"/>
  <c r="H27" i="41" s="1"/>
  <c r="C28" i="41"/>
  <c r="H28" i="41" s="1"/>
  <c r="C29" i="41"/>
  <c r="H29" i="41" s="1"/>
  <c r="C30" i="41"/>
  <c r="H30" i="41" s="1"/>
  <c r="C31" i="41"/>
  <c r="H31" i="41" s="1"/>
  <c r="C32" i="41"/>
  <c r="G5" i="56"/>
  <c r="G4" i="56"/>
  <c r="G25" i="56" l="1"/>
  <c r="G161" i="56"/>
  <c r="E26" i="53"/>
  <c r="J22" i="53"/>
  <c r="H22" i="53" s="1"/>
  <c r="I22" i="53" s="1"/>
  <c r="J21" i="53"/>
  <c r="H21" i="53" s="1"/>
  <c r="I21" i="53" s="1"/>
  <c r="J19" i="53"/>
  <c r="H19" i="53" s="1"/>
  <c r="I19" i="53" s="1"/>
  <c r="J18" i="53"/>
  <c r="H18" i="53" s="1"/>
  <c r="I18" i="53" s="1"/>
  <c r="J17" i="53"/>
  <c r="H17" i="53" s="1"/>
  <c r="I17" i="53" s="1"/>
  <c r="H32" i="41"/>
  <c r="F23" i="13" s="1"/>
  <c r="F24" i="55"/>
  <c r="F34" i="55" s="1"/>
  <c r="E25" i="45" s="1"/>
  <c r="G105" i="56" s="1"/>
  <c r="E24" i="1"/>
  <c r="E21" i="45"/>
  <c r="G129" i="56"/>
  <c r="D56" i="14"/>
  <c r="G15" i="56"/>
  <c r="H23" i="53"/>
  <c r="H16" i="53"/>
  <c r="I16" i="53" s="1"/>
  <c r="H20" i="53"/>
  <c r="I20" i="53" s="1"/>
  <c r="L21" i="45" l="1"/>
  <c r="J21" i="45" s="1"/>
  <c r="K21" i="45" s="1"/>
  <c r="J25" i="53"/>
  <c r="L25" i="53" s="1"/>
  <c r="E15" i="45"/>
  <c r="L15" i="45" s="1"/>
  <c r="H15" i="53"/>
  <c r="I23" i="53"/>
  <c r="G16" i="56"/>
  <c r="F14" i="9"/>
  <c r="G153" i="56" s="1"/>
  <c r="G14" i="9"/>
  <c r="H14" i="9"/>
  <c r="I14" i="9"/>
  <c r="J14" i="9"/>
  <c r="K14" i="9"/>
  <c r="G23" i="56"/>
  <c r="G16" i="9"/>
  <c r="C13" i="23"/>
  <c r="I19" i="51" s="1"/>
  <c r="B19" i="51"/>
  <c r="B20" i="51"/>
  <c r="B21" i="51"/>
  <c r="B22" i="51"/>
  <c r="B23" i="51"/>
  <c r="B24" i="51"/>
  <c r="B25" i="51"/>
  <c r="B26" i="51"/>
  <c r="B27" i="51"/>
  <c r="B28" i="51"/>
  <c r="B29" i="51"/>
  <c r="B30" i="51"/>
  <c r="B31" i="51"/>
  <c r="B32" i="51"/>
  <c r="B33" i="51"/>
  <c r="B34" i="51"/>
  <c r="B35" i="51"/>
  <c r="B36" i="51"/>
  <c r="I21" i="51"/>
  <c r="I22" i="51"/>
  <c r="I20" i="51"/>
  <c r="E34" i="23"/>
  <c r="B3" i="51"/>
  <c r="B4" i="51"/>
  <c r="B5" i="51"/>
  <c r="B6" i="51"/>
  <c r="B7" i="51"/>
  <c r="B8" i="51"/>
  <c r="B9" i="51"/>
  <c r="B10" i="51"/>
  <c r="B11" i="51"/>
  <c r="B12" i="51"/>
  <c r="B13" i="51"/>
  <c r="B14" i="51"/>
  <c r="B15" i="51"/>
  <c r="B16" i="51"/>
  <c r="B17" i="51"/>
  <c r="B18" i="51"/>
  <c r="B2" i="51"/>
  <c r="I13" i="51"/>
  <c r="I14" i="51"/>
  <c r="I15" i="51"/>
  <c r="I16" i="51"/>
  <c r="I17" i="51"/>
  <c r="I18" i="51"/>
  <c r="I4" i="51"/>
  <c r="I5" i="51"/>
  <c r="I6" i="51"/>
  <c r="I7" i="51"/>
  <c r="I8" i="51"/>
  <c r="I9" i="51"/>
  <c r="I10" i="51"/>
  <c r="I3" i="51"/>
  <c r="I2" i="51"/>
  <c r="G18" i="56" l="1"/>
  <c r="G154" i="56"/>
  <c r="E26" i="57"/>
  <c r="G19" i="56"/>
  <c r="G155" i="56"/>
  <c r="G24" i="56"/>
  <c r="G160" i="56"/>
  <c r="G21" i="56"/>
  <c r="G157" i="56"/>
  <c r="G22" i="56"/>
  <c r="G158" i="56"/>
  <c r="G20" i="56"/>
  <c r="G156" i="56"/>
  <c r="G136" i="56"/>
  <c r="I15" i="53"/>
  <c r="I25" i="53" s="1"/>
  <c r="H25" i="53"/>
  <c r="G17" i="56"/>
  <c r="G135" i="56" l="1"/>
  <c r="K25" i="53"/>
  <c r="G137" i="56" s="1"/>
  <c r="G134" i="56"/>
  <c r="D33" i="34"/>
  <c r="M25" i="53" l="1"/>
  <c r="G139" i="56" s="1"/>
  <c r="G138" i="56"/>
  <c r="F33" i="34"/>
  <c r="G151" i="56" s="1"/>
  <c r="E26" i="33" l="1"/>
  <c r="C16" i="1" l="1"/>
  <c r="C17" i="1"/>
  <c r="C18" i="1"/>
  <c r="C19" i="1"/>
  <c r="C20" i="1"/>
  <c r="C21" i="1"/>
  <c r="C23" i="1"/>
  <c r="C15" i="1"/>
  <c r="D15" i="1" l="1"/>
  <c r="M15" i="1" s="1"/>
  <c r="G106" i="56" l="1"/>
  <c r="D25" i="1" l="1"/>
  <c r="D16" i="13"/>
  <c r="E16" i="13"/>
  <c r="D17" i="13"/>
  <c r="E17" i="13"/>
  <c r="D18" i="13"/>
  <c r="E18" i="13"/>
  <c r="D19" i="13"/>
  <c r="E19" i="13"/>
  <c r="D20" i="13"/>
  <c r="E20" i="13"/>
  <c r="D25" i="13"/>
  <c r="E25" i="13"/>
  <c r="G56" i="56" s="1"/>
  <c r="E15" i="13"/>
  <c r="D15" i="13"/>
  <c r="G27" i="56" l="1"/>
  <c r="G29" i="56"/>
  <c r="M16" i="1"/>
  <c r="M17" i="1"/>
  <c r="M18" i="1"/>
  <c r="M19" i="1"/>
  <c r="M20" i="1"/>
  <c r="M21" i="1"/>
  <c r="M23" i="1"/>
  <c r="M25" i="1" l="1"/>
  <c r="G36" i="56" s="1"/>
  <c r="N24" i="1"/>
  <c r="O24" i="1" s="1"/>
  <c r="K24" i="33" l="1"/>
  <c r="J24" i="33" s="1"/>
  <c r="P24" i="1"/>
  <c r="K24" i="1" s="1"/>
  <c r="L25" i="45"/>
  <c r="E20" i="1"/>
  <c r="N20" i="1" s="1"/>
  <c r="N19" i="1"/>
  <c r="E18" i="1"/>
  <c r="N18" i="1" s="1"/>
  <c r="E17" i="1"/>
  <c r="N17" i="1" s="1"/>
  <c r="E21" i="1"/>
  <c r="N21" i="1" s="1"/>
  <c r="E16" i="1"/>
  <c r="N16" i="1" s="1"/>
  <c r="O16" i="1" s="1"/>
  <c r="K16" i="33" s="1"/>
  <c r="C24" i="41"/>
  <c r="H24" i="41" s="1"/>
  <c r="H34" i="41" s="1"/>
  <c r="H24" i="33" l="1"/>
  <c r="I24" i="33" s="1"/>
  <c r="N23" i="1"/>
  <c r="O23" i="1" s="1"/>
  <c r="K23" i="33" s="1"/>
  <c r="E22" i="1"/>
  <c r="N22" i="1" s="1"/>
  <c r="O22" i="1" s="1"/>
  <c r="K22" i="33" s="1"/>
  <c r="E15" i="1"/>
  <c r="G6" i="56"/>
  <c r="O19" i="1"/>
  <c r="K19" i="33" s="1"/>
  <c r="O21" i="1"/>
  <c r="K21" i="33" s="1"/>
  <c r="O17" i="1"/>
  <c r="K17" i="33" s="1"/>
  <c r="O20" i="1"/>
  <c r="K20" i="33" s="1"/>
  <c r="O18" i="1"/>
  <c r="K18" i="33" s="1"/>
  <c r="H15" i="57" l="1"/>
  <c r="J25" i="57"/>
  <c r="N15" i="1"/>
  <c r="E25" i="1"/>
  <c r="L25" i="57" l="1"/>
  <c r="G52" i="56" s="1"/>
  <c r="G50" i="56"/>
  <c r="H25" i="57"/>
  <c r="I15" i="57"/>
  <c r="I25" i="57" s="1"/>
  <c r="O15" i="1"/>
  <c r="N25" i="1"/>
  <c r="G37" i="56" s="1"/>
  <c r="G28" i="56"/>
  <c r="K25" i="57" l="1"/>
  <c r="G49" i="56"/>
  <c r="D21" i="34"/>
  <c r="G48" i="56"/>
  <c r="K15" i="33"/>
  <c r="K25" i="33" s="1"/>
  <c r="O25" i="1"/>
  <c r="G38" i="56" s="1"/>
  <c r="G109" i="56"/>
  <c r="G108" i="56"/>
  <c r="G107" i="56"/>
  <c r="B23" i="45"/>
  <c r="B19" i="45"/>
  <c r="B18" i="45"/>
  <c r="B17" i="45"/>
  <c r="B16" i="45"/>
  <c r="B15" i="45"/>
  <c r="B5" i="45"/>
  <c r="B1" i="45"/>
  <c r="M25" i="57" l="1"/>
  <c r="G53" i="56" s="1"/>
  <c r="G51" i="56"/>
  <c r="J15" i="45"/>
  <c r="K15" i="45" s="1"/>
  <c r="J17" i="45"/>
  <c r="K17" i="45" s="1"/>
  <c r="J23" i="45"/>
  <c r="J20" i="45"/>
  <c r="K20" i="45" s="1"/>
  <c r="J18" i="45"/>
  <c r="K18" i="45" s="1"/>
  <c r="J22" i="45"/>
  <c r="K22" i="45" s="1"/>
  <c r="J16" i="45"/>
  <c r="K16" i="45" s="1"/>
  <c r="J19" i="45"/>
  <c r="K19" i="45" s="1"/>
  <c r="G118" i="56"/>
  <c r="G117" i="56"/>
  <c r="K23" i="45" l="1"/>
  <c r="K25" i="45" s="1"/>
  <c r="J25" i="45"/>
  <c r="G112" i="56"/>
  <c r="G2" i="56" l="1"/>
  <c r="G7" i="56"/>
  <c r="C34" i="55"/>
  <c r="G13" i="56" s="1"/>
  <c r="N25" i="45"/>
  <c r="C25" i="45"/>
  <c r="G111" i="56"/>
  <c r="G110" i="56"/>
  <c r="G103" i="56" l="1"/>
  <c r="G3" i="56"/>
  <c r="G114" i="56"/>
  <c r="C25" i="13"/>
  <c r="G54" i="56" s="1"/>
  <c r="M25" i="45"/>
  <c r="G113" i="56" s="1"/>
  <c r="D26" i="34"/>
  <c r="D34" i="23" l="1"/>
  <c r="I29" i="51" s="1"/>
  <c r="F26" i="34"/>
  <c r="G148" i="56" s="1"/>
  <c r="O25" i="45"/>
  <c r="F16" i="13"/>
  <c r="F17" i="13"/>
  <c r="F18" i="13"/>
  <c r="F19" i="13"/>
  <c r="F20" i="13"/>
  <c r="F21" i="13"/>
  <c r="N21" i="13" s="1"/>
  <c r="O21" i="13" s="1"/>
  <c r="P21" i="1" s="1"/>
  <c r="K21" i="1" s="1"/>
  <c r="F22" i="13"/>
  <c r="K21" i="13" l="1"/>
  <c r="L21" i="13" s="1"/>
  <c r="J21" i="33"/>
  <c r="G115" i="56"/>
  <c r="G12" i="56"/>
  <c r="F34" i="23"/>
  <c r="I36" i="51" s="1"/>
  <c r="F15" i="13"/>
  <c r="H21" i="33" l="1"/>
  <c r="I21" i="33" s="1"/>
  <c r="F25" i="13"/>
  <c r="G57" i="56" s="1"/>
  <c r="D20" i="32"/>
  <c r="B1" i="34"/>
  <c r="B1" i="33" l="1"/>
  <c r="C18" i="32" l="1"/>
  <c r="B22" i="32"/>
  <c r="C40" i="31"/>
  <c r="C32" i="31"/>
  <c r="C26" i="31"/>
  <c r="B19" i="31"/>
  <c r="B5" i="33" l="1"/>
  <c r="B5" i="34" l="1"/>
  <c r="G84" i="56" l="1"/>
  <c r="E29" i="23" l="1"/>
  <c r="E30" i="23"/>
  <c r="E31" i="23"/>
  <c r="E32" i="23"/>
  <c r="E33" i="23"/>
  <c r="E28" i="23"/>
  <c r="G120" i="56" l="1"/>
  <c r="L23" i="33" l="1"/>
  <c r="L22" i="33"/>
  <c r="L20" i="33"/>
  <c r="L19" i="33"/>
  <c r="L18" i="33"/>
  <c r="L17" i="33"/>
  <c r="L16" i="33"/>
  <c r="L15" i="33"/>
  <c r="B16" i="33"/>
  <c r="B17" i="33"/>
  <c r="B18" i="33"/>
  <c r="B19" i="33"/>
  <c r="B20" i="33"/>
  <c r="B23" i="33"/>
  <c r="B15" i="33"/>
  <c r="L25" i="33" l="1"/>
  <c r="G119" i="56"/>
  <c r="G59" i="56" l="1"/>
  <c r="G32" i="56" l="1"/>
  <c r="G31" i="56"/>
  <c r="B1" i="23"/>
  <c r="B1" i="8"/>
  <c r="B1" i="9" l="1"/>
  <c r="B1" i="4" l="1"/>
  <c r="B1" i="5"/>
  <c r="B1" i="2"/>
  <c r="B1" i="13"/>
  <c r="B1" i="1"/>
  <c r="C25" i="33" l="1"/>
  <c r="M16" i="13"/>
  <c r="M19" i="13"/>
  <c r="M18" i="13"/>
  <c r="M20" i="13"/>
  <c r="M15" i="13"/>
  <c r="M23" i="13"/>
  <c r="M22" i="13"/>
  <c r="M17" i="13"/>
  <c r="C25" i="5"/>
  <c r="C25" i="2"/>
  <c r="C25" i="4"/>
  <c r="B5" i="4"/>
  <c r="B16" i="4"/>
  <c r="B17" i="4"/>
  <c r="B18" i="4"/>
  <c r="B19" i="4"/>
  <c r="B20" i="4"/>
  <c r="B23" i="4"/>
  <c r="B15" i="4"/>
  <c r="J19" i="4"/>
  <c r="G96" i="56"/>
  <c r="G94" i="56"/>
  <c r="G93" i="56"/>
  <c r="G95" i="56"/>
  <c r="B5" i="8"/>
  <c r="E25" i="8"/>
  <c r="G141" i="56" s="1"/>
  <c r="G140" i="56"/>
  <c r="B5" i="9"/>
  <c r="B5" i="1"/>
  <c r="B16" i="1"/>
  <c r="B17" i="1"/>
  <c r="B18" i="1"/>
  <c r="B19" i="1"/>
  <c r="B20" i="1"/>
  <c r="B21" i="1"/>
  <c r="B23" i="1"/>
  <c r="B15" i="1"/>
  <c r="C25" i="1"/>
  <c r="B5" i="13"/>
  <c r="B16" i="13"/>
  <c r="B17" i="13"/>
  <c r="B18" i="13"/>
  <c r="B19" i="13"/>
  <c r="B20" i="13"/>
  <c r="B23" i="13"/>
  <c r="B15" i="13"/>
  <c r="G61" i="56"/>
  <c r="G60" i="56"/>
  <c r="B5" i="2"/>
  <c r="J20" i="2"/>
  <c r="B16" i="2"/>
  <c r="B17" i="2"/>
  <c r="B18" i="2"/>
  <c r="B19" i="2"/>
  <c r="B20" i="2"/>
  <c r="B23" i="2"/>
  <c r="B15" i="2"/>
  <c r="G74" i="56"/>
  <c r="G73" i="56"/>
  <c r="G72" i="56"/>
  <c r="G71" i="56"/>
  <c r="G85" i="56"/>
  <c r="B5" i="5"/>
  <c r="B16" i="5"/>
  <c r="B17" i="5"/>
  <c r="B18" i="5"/>
  <c r="B19" i="5"/>
  <c r="B20" i="5"/>
  <c r="B23" i="5"/>
  <c r="B15" i="5"/>
  <c r="G83" i="56"/>
  <c r="G82" i="56"/>
  <c r="M25" i="13" l="1"/>
  <c r="G116" i="56"/>
  <c r="G92" i="56"/>
  <c r="G70" i="56"/>
  <c r="G26" i="56"/>
  <c r="G81" i="56"/>
  <c r="J22" i="4"/>
  <c r="N17" i="13"/>
  <c r="N20" i="13"/>
  <c r="N16" i="13"/>
  <c r="N19" i="13"/>
  <c r="N23" i="13"/>
  <c r="N18" i="13"/>
  <c r="N22" i="13"/>
  <c r="J16" i="5"/>
  <c r="E26" i="5"/>
  <c r="G26" i="1"/>
  <c r="E26" i="2"/>
  <c r="H26" i="13"/>
  <c r="J17" i="5"/>
  <c r="J18" i="5"/>
  <c r="H18" i="5" s="1"/>
  <c r="J22" i="5"/>
  <c r="J23" i="5"/>
  <c r="J18" i="2"/>
  <c r="J17" i="4"/>
  <c r="J22" i="2"/>
  <c r="J19" i="5"/>
  <c r="H20" i="2"/>
  <c r="H19" i="4"/>
  <c r="J23" i="4"/>
  <c r="J18" i="4"/>
  <c r="J16" i="4"/>
  <c r="J20" i="5"/>
  <c r="J23" i="2"/>
  <c r="J17" i="2"/>
  <c r="E26" i="4"/>
  <c r="J19" i="2"/>
  <c r="J16" i="2"/>
  <c r="J20" i="4"/>
  <c r="N15" i="13"/>
  <c r="J15" i="4"/>
  <c r="J15" i="5"/>
  <c r="J15" i="2"/>
  <c r="J25" i="2" l="1"/>
  <c r="L25" i="2" s="1"/>
  <c r="J25" i="5"/>
  <c r="N25" i="13"/>
  <c r="J25" i="4"/>
  <c r="H17" i="5"/>
  <c r="I17" i="5" s="1"/>
  <c r="H17" i="4"/>
  <c r="H22" i="4"/>
  <c r="I22" i="4" s="1"/>
  <c r="H19" i="5"/>
  <c r="I19" i="5" s="1"/>
  <c r="H22" i="5"/>
  <c r="H16" i="5"/>
  <c r="H23" i="5"/>
  <c r="H18" i="2"/>
  <c r="O18" i="13"/>
  <c r="P18" i="1" s="1"/>
  <c r="K18" i="1" s="1"/>
  <c r="O20" i="13"/>
  <c r="P20" i="1" s="1"/>
  <c r="K20" i="1" s="1"/>
  <c r="O19" i="13"/>
  <c r="P19" i="1" s="1"/>
  <c r="K19" i="1" s="1"/>
  <c r="O15" i="13"/>
  <c r="O22" i="13"/>
  <c r="P22" i="1" s="1"/>
  <c r="K22" i="1" s="1"/>
  <c r="O23" i="13"/>
  <c r="P23" i="1" s="1"/>
  <c r="K23" i="1" s="1"/>
  <c r="O16" i="13"/>
  <c r="P16" i="1" s="1"/>
  <c r="K16" i="1" s="1"/>
  <c r="O17" i="13"/>
  <c r="P17" i="1" s="1"/>
  <c r="K17" i="1" s="1"/>
  <c r="H20" i="4"/>
  <c r="H16" i="4"/>
  <c r="H23" i="4"/>
  <c r="H19" i="2"/>
  <c r="H17" i="2"/>
  <c r="H20" i="5"/>
  <c r="H22" i="2"/>
  <c r="H23" i="2"/>
  <c r="I18" i="5"/>
  <c r="H18" i="4"/>
  <c r="I19" i="4"/>
  <c r="I20" i="2"/>
  <c r="H16" i="2"/>
  <c r="H15" i="4"/>
  <c r="H15" i="5"/>
  <c r="H15" i="2"/>
  <c r="H25" i="2" l="1"/>
  <c r="P15" i="1"/>
  <c r="K15" i="1" s="1"/>
  <c r="O25" i="13"/>
  <c r="H25" i="4"/>
  <c r="H25" i="5"/>
  <c r="G86" i="56" s="1"/>
  <c r="G64" i="56"/>
  <c r="G65" i="56"/>
  <c r="G88" i="56"/>
  <c r="G99" i="56"/>
  <c r="G77" i="56"/>
  <c r="L21" i="1"/>
  <c r="I18" i="2"/>
  <c r="I17" i="4"/>
  <c r="I22" i="5"/>
  <c r="I23" i="5"/>
  <c r="I16" i="5"/>
  <c r="K19" i="13"/>
  <c r="K22" i="13"/>
  <c r="L25" i="5"/>
  <c r="K18" i="13"/>
  <c r="K16" i="13"/>
  <c r="K23" i="13"/>
  <c r="I23" i="2"/>
  <c r="I22" i="2"/>
  <c r="I18" i="4"/>
  <c r="I17" i="2"/>
  <c r="I19" i="2"/>
  <c r="I16" i="4"/>
  <c r="I20" i="4"/>
  <c r="I16" i="2"/>
  <c r="I20" i="5"/>
  <c r="I23" i="4"/>
  <c r="L25" i="4"/>
  <c r="K20" i="13"/>
  <c r="K17" i="13"/>
  <c r="I15" i="4"/>
  <c r="K15" i="13"/>
  <c r="I15" i="5"/>
  <c r="I15" i="2"/>
  <c r="I25" i="4" l="1"/>
  <c r="I25" i="2"/>
  <c r="K25" i="2" s="1"/>
  <c r="M25" i="2" s="1"/>
  <c r="I25" i="5"/>
  <c r="K25" i="13"/>
  <c r="G66" i="56"/>
  <c r="L22" i="1"/>
  <c r="J22" i="33"/>
  <c r="L19" i="1"/>
  <c r="J19" i="33"/>
  <c r="L17" i="1"/>
  <c r="J17" i="33"/>
  <c r="G30" i="56"/>
  <c r="G79" i="56"/>
  <c r="G97" i="56"/>
  <c r="G90" i="56"/>
  <c r="G75" i="56"/>
  <c r="G101" i="56"/>
  <c r="D24" i="34"/>
  <c r="L19" i="13"/>
  <c r="L18" i="13"/>
  <c r="L22" i="13"/>
  <c r="D23" i="34"/>
  <c r="L16" i="13"/>
  <c r="L23" i="13"/>
  <c r="L20" i="13"/>
  <c r="L17" i="13"/>
  <c r="D25" i="34"/>
  <c r="L15" i="13"/>
  <c r="Q25" i="13"/>
  <c r="H22" i="33" l="1"/>
  <c r="I22" i="33" s="1"/>
  <c r="H19" i="33"/>
  <c r="I19" i="33" s="1"/>
  <c r="H17" i="33"/>
  <c r="I17" i="33" s="1"/>
  <c r="L25" i="13"/>
  <c r="L24" i="1"/>
  <c r="P25" i="1"/>
  <c r="G39" i="56" s="1"/>
  <c r="L18" i="1"/>
  <c r="J18" i="33"/>
  <c r="L16" i="1"/>
  <c r="J16" i="33"/>
  <c r="H16" i="33" s="1"/>
  <c r="G68" i="56"/>
  <c r="G76" i="56"/>
  <c r="G98" i="56"/>
  <c r="G87" i="56"/>
  <c r="G62" i="56"/>
  <c r="D32" i="23"/>
  <c r="I27" i="51" s="1"/>
  <c r="F24" i="34"/>
  <c r="G146" i="56" s="1"/>
  <c r="F23" i="34"/>
  <c r="G145" i="56" s="1"/>
  <c r="D31" i="23"/>
  <c r="I26" i="51" s="1"/>
  <c r="K25" i="4"/>
  <c r="D33" i="23"/>
  <c r="I28" i="51" s="1"/>
  <c r="F25" i="34"/>
  <c r="G147" i="56" s="1"/>
  <c r="D22" i="34"/>
  <c r="K25" i="5"/>
  <c r="H18" i="33" l="1"/>
  <c r="I18" i="33" s="1"/>
  <c r="L15" i="1"/>
  <c r="L20" i="1"/>
  <c r="J20" i="33"/>
  <c r="L23" i="1"/>
  <c r="J23" i="33"/>
  <c r="J15" i="33"/>
  <c r="H15" i="33" s="1"/>
  <c r="G63" i="56"/>
  <c r="G78" i="56"/>
  <c r="G100" i="56"/>
  <c r="G89" i="56"/>
  <c r="F32" i="23"/>
  <c r="I34" i="51" s="1"/>
  <c r="P25" i="13"/>
  <c r="F33" i="23"/>
  <c r="I35" i="51" s="1"/>
  <c r="F31" i="23"/>
  <c r="I33" i="51" s="1"/>
  <c r="M25" i="4"/>
  <c r="F22" i="34"/>
  <c r="G144" i="56" s="1"/>
  <c r="D30" i="23"/>
  <c r="I25" i="51" s="1"/>
  <c r="M25" i="5"/>
  <c r="H23" i="33" l="1"/>
  <c r="I23" i="33" s="1"/>
  <c r="H20" i="33"/>
  <c r="I20" i="33" s="1"/>
  <c r="K25" i="1"/>
  <c r="L25" i="1"/>
  <c r="G35" i="56" s="1"/>
  <c r="J25" i="33"/>
  <c r="G124" i="56"/>
  <c r="G102" i="56"/>
  <c r="G67" i="56"/>
  <c r="G80" i="56"/>
  <c r="G91" i="56"/>
  <c r="R25" i="13"/>
  <c r="F30" i="23"/>
  <c r="I32" i="51" s="1"/>
  <c r="H25" i="33" l="1"/>
  <c r="G69" i="56"/>
  <c r="I16" i="33"/>
  <c r="F21" i="34"/>
  <c r="G143" i="56" s="1"/>
  <c r="D29" i="23"/>
  <c r="I24" i="51" s="1"/>
  <c r="G125" i="56" l="1"/>
  <c r="F29" i="23"/>
  <c r="I31" i="51" s="1"/>
  <c r="Q25" i="1" l="1"/>
  <c r="G40" i="56" s="1"/>
  <c r="R25" i="1"/>
  <c r="G41" i="56" s="1"/>
  <c r="G34" i="56" l="1"/>
  <c r="D20" i="34"/>
  <c r="S25" i="1"/>
  <c r="G42" i="56" s="1"/>
  <c r="D28" i="23" l="1"/>
  <c r="I23" i="51" s="1"/>
  <c r="F20" i="34"/>
  <c r="G142" i="56" s="1"/>
  <c r="F28" i="23" l="1"/>
  <c r="I30" i="51" s="1"/>
  <c r="F27" i="34"/>
  <c r="G149" i="56" s="1"/>
  <c r="G123" i="56"/>
  <c r="F35" i="23" l="1"/>
  <c r="G121" i="56"/>
  <c r="I15" i="33"/>
  <c r="I25" i="33" s="1"/>
  <c r="N25" i="33"/>
  <c r="G127" i="56" s="1"/>
  <c r="G122" i="56" l="1"/>
  <c r="D32" i="34"/>
  <c r="M25" i="33"/>
  <c r="G126" i="56" l="1"/>
  <c r="F32" i="34"/>
  <c r="G150" i="56" s="1"/>
  <c r="O25" i="33"/>
  <c r="G128" i="56" s="1"/>
  <c r="F34" i="34" l="1"/>
  <c r="G152"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Sue Ann (DEP)</author>
  </authors>
  <commentList>
    <comment ref="J14" authorId="0" shapeId="0" xr:uid="{9634D1F7-CDA1-4575-9E9E-1167C02326CB}">
      <text>
        <r>
          <rPr>
            <b/>
            <sz val="9"/>
            <color indexed="81"/>
            <rFont val="Tahoma"/>
            <family val="2"/>
          </rPr>
          <t>(DEP): The # of fuel cell certificates is adjusted below in Cells D23 and J50 to account for the multiplier of 1.5  assigned by APS to fuel cell MWh.</t>
        </r>
        <r>
          <rPr>
            <sz val="9"/>
            <color indexed="81"/>
            <rFont val="Tahoma"/>
            <family val="2"/>
          </rPr>
          <t xml:space="preserve">
</t>
        </r>
      </text>
    </comment>
    <comment ref="B45" authorId="0" shapeId="0" xr:uid="{D57E581A-2473-406D-BB17-51079AF8143A}">
      <text>
        <r>
          <rPr>
            <b/>
            <sz val="9"/>
            <color indexed="81"/>
            <rFont val="Tahoma"/>
            <family val="2"/>
          </rPr>
          <t>https://www.epa.gov/sites/production/files/2015-07/documents/catalog_of_chp_technologies_section_6._technology_characterization_-_fuel_cells.pdf</t>
        </r>
        <r>
          <rPr>
            <sz val="9"/>
            <color indexed="81"/>
            <rFont val="Tahoma"/>
            <family val="2"/>
          </rPr>
          <t xml:space="preserve">
</t>
        </r>
      </text>
    </comment>
    <comment ref="J45" authorId="0" shapeId="0" xr:uid="{D82E6F0B-AFBE-481A-BF9C-0B19FA0D50C9}">
      <text>
        <r>
          <rPr>
            <b/>
            <sz val="9"/>
            <color indexed="81"/>
            <rFont val="Tahoma"/>
            <family val="2"/>
          </rPr>
          <t>Emission factor is the average of 5 fuel cell system types, with and without heat recovery.</t>
        </r>
      </text>
    </comment>
  </commentList>
</comments>
</file>

<file path=xl/sharedStrings.xml><?xml version="1.0" encoding="utf-8"?>
<sst xmlns="http://schemas.openxmlformats.org/spreadsheetml/2006/main" count="1774" uniqueCount="710">
  <si>
    <t>LSE_Key</t>
  </si>
  <si>
    <t>LSE_NAME</t>
  </si>
  <si>
    <t>SheetNumber</t>
  </si>
  <si>
    <t>SheetName</t>
  </si>
  <si>
    <t>SheetInfo</t>
  </si>
  <si>
    <t>FieldNumber</t>
  </si>
  <si>
    <t>FieldName</t>
  </si>
  <si>
    <t>AddressBook</t>
  </si>
  <si>
    <t>CY2020</t>
  </si>
  <si>
    <t>FileInfo</t>
  </si>
  <si>
    <t>Retail Electricity Supplier</t>
  </si>
  <si>
    <t>1_1</t>
  </si>
  <si>
    <t>Legal Name</t>
  </si>
  <si>
    <t>Contact Person</t>
  </si>
  <si>
    <t>1_2a</t>
  </si>
  <si>
    <t>Name</t>
  </si>
  <si>
    <t>1_2b</t>
  </si>
  <si>
    <t>Title</t>
  </si>
  <si>
    <t>1_2c</t>
  </si>
  <si>
    <t>Address</t>
  </si>
  <si>
    <t>1_2d</t>
  </si>
  <si>
    <t>City</t>
  </si>
  <si>
    <t>1_2e</t>
  </si>
  <si>
    <t>State</t>
  </si>
  <si>
    <t>1_2f</t>
  </si>
  <si>
    <t>Zipcode</t>
  </si>
  <si>
    <t>1_2g</t>
  </si>
  <si>
    <t xml:space="preserve">E-mail </t>
  </si>
  <si>
    <t>1_2h</t>
  </si>
  <si>
    <t>Phone #</t>
  </si>
  <si>
    <t>Additional or Back-up Contact Person</t>
  </si>
  <si>
    <t>1_3a</t>
  </si>
  <si>
    <t>1_3b</t>
  </si>
  <si>
    <t>1_3c</t>
  </si>
  <si>
    <t>1_3d</t>
  </si>
  <si>
    <t>1_3e</t>
  </si>
  <si>
    <t>1_3f</t>
  </si>
  <si>
    <t>1_3g</t>
  </si>
  <si>
    <t>1_3h</t>
  </si>
  <si>
    <t>MASS_CEC</t>
  </si>
  <si>
    <t>ACP_Receipt</t>
  </si>
  <si>
    <t>2_1</t>
  </si>
  <si>
    <t>SupplierName</t>
  </si>
  <si>
    <t>2_2a</t>
  </si>
  <si>
    <t>2_2b</t>
  </si>
  <si>
    <t>ACP Contact</t>
  </si>
  <si>
    <t>2_2c</t>
  </si>
  <si>
    <t>ACP_Email</t>
  </si>
  <si>
    <t>2_aD</t>
  </si>
  <si>
    <t>RPS Class I_MWH</t>
  </si>
  <si>
    <t>2_bD</t>
  </si>
  <si>
    <t>SCO_MWH</t>
  </si>
  <si>
    <t>2_cD</t>
  </si>
  <si>
    <t>SCOII_MWH</t>
  </si>
  <si>
    <t>2_dD</t>
  </si>
  <si>
    <t>RPS Class II _MWH</t>
  </si>
  <si>
    <t>2_eD</t>
  </si>
  <si>
    <t>RPS Class II Waste_MWH</t>
  </si>
  <si>
    <t>2_fD</t>
  </si>
  <si>
    <t>APS_MWH</t>
  </si>
  <si>
    <t>2_gD</t>
  </si>
  <si>
    <t>CPS_MWH</t>
  </si>
  <si>
    <t>2_aF</t>
  </si>
  <si>
    <t>RPS Class I_Amt</t>
  </si>
  <si>
    <t>2_bF</t>
  </si>
  <si>
    <t>SCO_Amt</t>
  </si>
  <si>
    <t>2_cF</t>
  </si>
  <si>
    <t>SCOII_Amt</t>
  </si>
  <si>
    <t>2_dF</t>
  </si>
  <si>
    <t>RPS Class II _Amt</t>
  </si>
  <si>
    <t>2_eF</t>
  </si>
  <si>
    <t>RPS Class II Waste_Amt</t>
  </si>
  <si>
    <t>2_fF</t>
  </si>
  <si>
    <t>APS_Amt</t>
  </si>
  <si>
    <t>2_gF</t>
  </si>
  <si>
    <t>CPS_Amt</t>
  </si>
  <si>
    <t>CY</t>
  </si>
  <si>
    <t>FieldShortName</t>
  </si>
  <si>
    <t>Prelim</t>
  </si>
  <si>
    <t>ES_RC</t>
  </si>
  <si>
    <t>2A</t>
  </si>
  <si>
    <t>2C</t>
  </si>
  <si>
    <t>2D</t>
  </si>
  <si>
    <t>Exempt_CPS</t>
  </si>
  <si>
    <t>RPS I RECs</t>
  </si>
  <si>
    <t>SRECs</t>
  </si>
  <si>
    <t>SREC IIs</t>
  </si>
  <si>
    <t>RPS II RECs</t>
  </si>
  <si>
    <t>RPS II WECs</t>
  </si>
  <si>
    <t>AECs</t>
  </si>
  <si>
    <t>CPECs</t>
  </si>
  <si>
    <t>CECs</t>
  </si>
  <si>
    <t>CEC-E</t>
  </si>
  <si>
    <t>RPS ACP Credits</t>
  </si>
  <si>
    <t xml:space="preserve">RPS Attributes </t>
  </si>
  <si>
    <t>SCO</t>
  </si>
  <si>
    <t>SCO ACP Credits</t>
  </si>
  <si>
    <t>SCO Attributes</t>
  </si>
  <si>
    <t>SCO Surplus</t>
  </si>
  <si>
    <t>SCOII</t>
  </si>
  <si>
    <t xml:space="preserve">SCOII ACP </t>
  </si>
  <si>
    <t>SCOII Attributes</t>
  </si>
  <si>
    <t>SCOII Obligation</t>
  </si>
  <si>
    <t>ClassII ACP Credits</t>
  </si>
  <si>
    <t>Class II Obligation</t>
  </si>
  <si>
    <t>Class II Surplus</t>
  </si>
  <si>
    <t>APS</t>
  </si>
  <si>
    <t>APS Attributes</t>
  </si>
  <si>
    <t>APS Obligation</t>
  </si>
  <si>
    <t>APS Surplus</t>
  </si>
  <si>
    <t>CPS</t>
  </si>
  <si>
    <t>CPS ACP Credits</t>
  </si>
  <si>
    <t>CPS Attributes</t>
  </si>
  <si>
    <t>CPS Obligation</t>
  </si>
  <si>
    <t>CPS Surplus</t>
  </si>
  <si>
    <t>CES</t>
  </si>
  <si>
    <t>CES Settled</t>
  </si>
  <si>
    <t>CES ACP Credits</t>
  </si>
  <si>
    <t>CES Attributes</t>
  </si>
  <si>
    <t>CES Obligation</t>
  </si>
  <si>
    <t>CES Surplus</t>
  </si>
  <si>
    <t>CES-E</t>
  </si>
  <si>
    <t>GHG</t>
  </si>
  <si>
    <t>Green</t>
  </si>
  <si>
    <t>2021 Load_MWh Green</t>
  </si>
  <si>
    <t>2021 Load _RPS Green</t>
  </si>
  <si>
    <t>ALL ACP</t>
  </si>
  <si>
    <t>Errant Certifactes</t>
  </si>
  <si>
    <t>Commonwealth of Massachusetts</t>
  </si>
  <si>
    <t>Executive Office of Energy and Environmental Affairs</t>
  </si>
  <si>
    <t>Department of Energy Resources and Department of Environmental Protection</t>
  </si>
  <si>
    <t>Massachusetts Renewable and Alternative Energy Portfolio Standards</t>
  </si>
  <si>
    <t>Massachusetts Clean Energy Standard</t>
  </si>
  <si>
    <t>Massachusetts Clean Peak Energy Portfolio Standard</t>
  </si>
  <si>
    <t>Pursuant to the RPS Class I, RPS Class II and APS Regulations at 225 CMR 14.00, 15.00, &amp; 16.00 Respectively</t>
  </si>
  <si>
    <t>Pursuant to the Clean Energy Standard at 310 CMR 7.75</t>
  </si>
  <si>
    <t>Pursuant to Clean Peak Energy Portfolio Standard Regulations at 225 CMR 21.00</t>
  </si>
  <si>
    <t>by Massachusetts Retail Electricity Suppliers</t>
  </si>
  <si>
    <t>Section 1:  Identification and Contact Information</t>
  </si>
  <si>
    <t>Any other names used in the retail electricity market in Massachusetts or in NEPOOL GIS</t>
  </si>
  <si>
    <t>a</t>
  </si>
  <si>
    <t>b</t>
  </si>
  <si>
    <t xml:space="preserve">Contact Person  </t>
  </si>
  <si>
    <t>c</t>
  </si>
  <si>
    <t>d</t>
  </si>
  <si>
    <t>e</t>
  </si>
  <si>
    <t>f</t>
  </si>
  <si>
    <t>g</t>
  </si>
  <si>
    <t>h</t>
  </si>
  <si>
    <t>Authorized Representative</t>
  </si>
  <si>
    <t>SECTION 2:  WORKSHEETS</t>
  </si>
  <si>
    <t>TABLE 1:  Preliminary Information and Disposition of SRECs and SREC IIs</t>
  </si>
  <si>
    <t xml:space="preserve">This worksheet enables the Retail Electricity Supplier to enter only once in this Compliance Workbook its NEPOOL-GIS Retail Sub-Account(s) and/or Product Name(s), as well as the quantity of its Retail Load Obligation for each of them.  The data in Table 1A will be copied automatically to other tables in this Compliance Workbook, as appropriate.  Some data in Tables 1B and 1C will be copied elsewhere as indicated.  </t>
  </si>
  <si>
    <t>Information on this spreadsheet will be kept confidential by MA DOER by its authority under M.G.L. c. 25A, sec. 7.</t>
  </si>
  <si>
    <t>Enter data only in cells below that are white.  The names and values you enter will be copied automatically to other tables in the Workbook as required.</t>
  </si>
  <si>
    <t>The light green cells contain formulas and are protected.  You cannot enter values or change formulas without expressed DOER permission.  The resulting values may be copied by spreadsheet formulae to other tables.</t>
  </si>
  <si>
    <t>A</t>
  </si>
  <si>
    <t>B</t>
  </si>
  <si>
    <t>C</t>
  </si>
  <si>
    <t>NEPOOL GIS Sub-Account and/or Product Name</t>
  </si>
  <si>
    <r>
      <t>Total Electricity Supplied under all retail contracts (</t>
    </r>
    <r>
      <rPr>
        <b/>
        <i/>
        <sz val="11"/>
        <rFont val="Calibri"/>
        <family val="2"/>
        <scheme val="minor"/>
      </rPr>
      <t>per 90-Day Resettlement figures from DOER</t>
    </r>
    <r>
      <rPr>
        <b/>
        <sz val="11"/>
        <rFont val="Calibri"/>
        <family val="2"/>
        <scheme val="minor"/>
      </rPr>
      <t>)</t>
    </r>
  </si>
  <si>
    <t>MWh</t>
  </si>
  <si>
    <t>T</t>
  </si>
  <si>
    <t>Total SRECs transferred into GIS LSE Asset during Trading Year</t>
  </si>
  <si>
    <t>SRECs deposited into appropriate Solar Clearinghouse Auction Acc't</t>
  </si>
  <si>
    <t>These SRECs are not available to use towards RPS compliance.</t>
  </si>
  <si>
    <t xml:space="preserve">SRECs transferred into the GIS Reserved Account </t>
  </si>
  <si>
    <t>Other SRECs applied to voluntary Green Product sales</t>
  </si>
  <si>
    <t>Errant certificates applied to compliance</t>
  </si>
  <si>
    <t>List these in Tab 4.</t>
  </si>
  <si>
    <t xml:space="preserve">Total SRECs not available for MA RPS compliance </t>
  </si>
  <si>
    <t>f=b+c+d</t>
  </si>
  <si>
    <t>SRECs remaining available for MA RPS compliance</t>
  </si>
  <si>
    <t>g=a+e-f</t>
  </si>
  <si>
    <t>SRECs applied to Solar Carve-Out compliance</t>
  </si>
  <si>
    <t>Will be copied to Table 6, cell F24</t>
  </si>
  <si>
    <t>i</t>
  </si>
  <si>
    <t>SRECs applied to non-SCO Class I compliance</t>
  </si>
  <si>
    <t>Total SREC IIs transferred into GIS LSE Asset during Trading Year</t>
  </si>
  <si>
    <t>SREC IIs deposited into appropriate Solar Clearinghse Auction Acc't</t>
  </si>
  <si>
    <t>These SRECs IIs are not available to use towards RPS compliance.</t>
  </si>
  <si>
    <t>SREC IIs transferred into the GIS Reserved Account</t>
  </si>
  <si>
    <t>Other SREC IIs applied to voluntary Green Product sales</t>
  </si>
  <si>
    <t xml:space="preserve">Total SREC IIs not available for MA RPS compliance </t>
  </si>
  <si>
    <t>SREC IIs remaining available for MA RPS compliance</t>
  </si>
  <si>
    <t>SREC IIs applied to Solar Carve-Out II compliance</t>
  </si>
  <si>
    <t>Will be copied to Table 7, cell G24</t>
  </si>
  <si>
    <t>SREC IIs applied to non-SCO Class I compliance</t>
  </si>
  <si>
    <t>The figures in Tables 1B &amp; 1C will be aggregated and reported in DOER's Annual Compliance Report for this year.</t>
  </si>
  <si>
    <t>FOR RPS CLASS I</t>
  </si>
  <si>
    <t>Information on this spreadsheet will be kept confidential by MA DOER by its authroity under M.G.L. c. 25A, sec. 7.</t>
  </si>
  <si>
    <t>The tables on this worksheet enable Retail Electricity Suppliers to document the amount of Retail Load served under contracts executed before January 1, 2019.  The portion of the load served under these contracts is subject to a lower RPS Class I Minimum Standard, while the remaing portion will be subject to the current RPS Class I Minimum Standard.  The data will be copied to appropriate tables in the Compliance Workbook.</t>
  </si>
  <si>
    <t>Enter data only in cells below that are clear (white).</t>
  </si>
  <si>
    <t>Cells that are green or blue have formulas and are protected.</t>
  </si>
  <si>
    <t>D</t>
  </si>
  <si>
    <t>E</t>
  </si>
  <si>
    <t>F</t>
  </si>
  <si>
    <t>NEPOOL GIS Sub-Account and/or            Product Name</t>
  </si>
  <si>
    <t>#</t>
  </si>
  <si>
    <t>Column Total:</t>
  </si>
  <si>
    <t>V</t>
  </si>
  <si>
    <t xml:space="preserve"> </t>
  </si>
  <si>
    <t xml:space="preserve"> =These are Formula Cells that automatically calculate values.  You cannot enter values or change formulas without DOER approval. </t>
  </si>
  <si>
    <t>=The data in colums B and C of this table were copied from Table 1A.</t>
  </si>
  <si>
    <t>Table 2Ai:  Annual Projection of RPS Class I EXEMPT LOAD (for future planning purposes)</t>
  </si>
  <si>
    <r>
      <t xml:space="preserve">Projected number of contracts executed or extended </t>
    </r>
    <r>
      <rPr>
        <i/>
        <sz val="11"/>
        <color rgb="FF000000"/>
        <rFont val="Calibri"/>
        <family val="2"/>
      </rPr>
      <t>before</t>
    </r>
    <r>
      <rPr>
        <sz val="11"/>
        <color indexed="8"/>
        <rFont val="Calibri"/>
        <family val="2"/>
      </rPr>
      <t xml:space="preserve"> 01/01/2019</t>
    </r>
  </si>
  <si>
    <r>
      <t xml:space="preserve">Projected total electricity supplied under contracts executed or extended </t>
    </r>
    <r>
      <rPr>
        <i/>
        <sz val="11"/>
        <color indexed="8"/>
        <rFont val="Calibri"/>
        <family val="2"/>
      </rPr>
      <t>before</t>
    </r>
    <r>
      <rPr>
        <sz val="11"/>
        <color indexed="8"/>
        <rFont val="Calibri"/>
        <family val="2"/>
      </rPr>
      <t xml:space="preserve"> 01/01/2019</t>
    </r>
    <r>
      <rPr>
        <b/>
        <sz val="11"/>
        <color indexed="8"/>
        <rFont val="Calibri"/>
        <family val="2"/>
      </rPr>
      <t xml:space="preserve"> including line losses</t>
    </r>
  </si>
  <si>
    <t>Projected</t>
  </si>
  <si>
    <t>SECTION 2B.  Preliminary Information</t>
  </si>
  <si>
    <t>Solar Carve-Out Load Exemption</t>
  </si>
  <si>
    <t>SECTION 2C.  Preliminary Information</t>
  </si>
  <si>
    <t>Solar Carve-Out II Load Exemption</t>
  </si>
  <si>
    <t>FOR SOLAR CARVE-OUT II</t>
  </si>
  <si>
    <t>The tables on this worksheet enable Retail Electricity Suppliers to document the allocation of Retail Load Obligation served under contracts executed or extended (a) on or before April 25, 2014, (b) after April 25, 2014, but on or before May 8. 2016, and (c) after May 8, 2016.  Per 225 CMR 14.07(3)(b).</t>
  </si>
  <si>
    <t xml:space="preserve">  </t>
  </si>
  <si>
    <t>G</t>
  </si>
  <si>
    <t>H</t>
  </si>
  <si>
    <t>`</t>
  </si>
  <si>
    <t>Data Type</t>
  </si>
  <si>
    <t>Year</t>
  </si>
  <si>
    <t>Projected number of contracts before 4/25/2014 at start of each year</t>
  </si>
  <si>
    <r>
      <t xml:space="preserve">Projected projected electricity supplied each year under contracts before 4/25/2014, </t>
    </r>
    <r>
      <rPr>
        <b/>
        <i/>
        <sz val="10"/>
        <color indexed="8"/>
        <rFont val="Calibri"/>
        <family val="2"/>
      </rPr>
      <t xml:space="preserve">including </t>
    </r>
    <r>
      <rPr>
        <b/>
        <sz val="10"/>
        <color indexed="8"/>
        <rFont val="Calibri"/>
        <family val="2"/>
      </rPr>
      <t>line losses</t>
    </r>
  </si>
  <si>
    <t>Projected number of contracts executed or extended on or after 4/25/2014 and before 5/8/2016 at start of each year</t>
  </si>
  <si>
    <r>
      <t xml:space="preserve">Projected electricity supplied each year under contracts on or after 4/25/2014 and before 5/8/2016, </t>
    </r>
    <r>
      <rPr>
        <b/>
        <i/>
        <sz val="10"/>
        <color indexed="8"/>
        <rFont val="Calibri"/>
        <family val="2"/>
      </rPr>
      <t xml:space="preserve">including </t>
    </r>
    <r>
      <rPr>
        <b/>
        <sz val="10"/>
        <color indexed="8"/>
        <rFont val="Calibri"/>
        <family val="2"/>
      </rPr>
      <t>line losses</t>
    </r>
  </si>
  <si>
    <r>
      <t>Projected electricity supplied each year under contracts on or after 5/8/2016,</t>
    </r>
    <r>
      <rPr>
        <b/>
        <sz val="10"/>
        <color indexed="8"/>
        <rFont val="Calibri"/>
        <family val="2"/>
      </rPr>
      <t xml:space="preserve"> including line losses</t>
    </r>
  </si>
  <si>
    <t>Clean Peak Energy Standard Load Exemption</t>
  </si>
  <si>
    <t>The tables on this worksheet enable Retail Electricity Suppliers to document the amount of Retail Load served under contracts executed before January 1, 2020.  The portion of the load served under these contracts is exempt from the CPS Minimum Standard, while the remaing portion will be subject to the current CPS Minimum Standard.  ALL filers must provide the information indicated in the tables of this Worksheet.  The data will be copied to appropriate tables in the Compliance Workbook.</t>
  </si>
  <si>
    <t>Projected number of contracts executed or extended before 1/1/2020</t>
  </si>
  <si>
    <r>
      <t>Projected of total electricity supplied under contracts executed or extended before 1/1/2020</t>
    </r>
    <r>
      <rPr>
        <b/>
        <sz val="11"/>
        <color rgb="FF000000"/>
        <rFont val="Calibri"/>
        <family val="2"/>
      </rPr>
      <t xml:space="preserve"> </t>
    </r>
    <r>
      <rPr>
        <b/>
        <i/>
        <sz val="11"/>
        <color rgb="FF000000"/>
        <rFont val="Calibri"/>
        <family val="2"/>
      </rPr>
      <t>including line losses</t>
    </r>
  </si>
  <si>
    <t>SECTION 2E.  Errant Attributes/Certificates (not settled in LSE'S product subaccounts)</t>
  </si>
  <si>
    <t xml:space="preserve"> ("Errant Certificates") </t>
  </si>
  <si>
    <t>Table 4A:  Identification of Errant Certificates</t>
  </si>
  <si>
    <t>Table 4B:  Total Quantity by Certificate Type</t>
  </si>
  <si>
    <t>GIS Status of Certificate</t>
  </si>
  <si>
    <t>MA RPS/APS/CPS/CES Certificate Type</t>
  </si>
  <si>
    <t>Quantity (MWh)</t>
  </si>
  <si>
    <t>Battery Storage</t>
  </si>
  <si>
    <t>Settled in Another Account</t>
  </si>
  <si>
    <t>RPS Class I</t>
  </si>
  <si>
    <t>Biomass</t>
  </si>
  <si>
    <t>Reserved</t>
  </si>
  <si>
    <t>Solar Carve-out</t>
  </si>
  <si>
    <t>Digester Gas</t>
  </si>
  <si>
    <t>Unsettled</t>
  </si>
  <si>
    <t>Solar Carve-out II</t>
  </si>
  <si>
    <t>Flywheel Storage</t>
  </si>
  <si>
    <t>RPS Class II Renewable</t>
  </si>
  <si>
    <t>Hydroelectric</t>
  </si>
  <si>
    <t>RPS Class II Waste-to-Energy</t>
  </si>
  <si>
    <t>Hydrokinetic</t>
  </si>
  <si>
    <t>Landfill Gas</t>
  </si>
  <si>
    <t>Natural Gas CHP</t>
  </si>
  <si>
    <t>Photovoltaic</t>
  </si>
  <si>
    <t>Waste-to-Energy</t>
  </si>
  <si>
    <t>Notes:</t>
  </si>
  <si>
    <t>All information in Table 4A, with the exception of MWh quantities, is to be entered by means of pop-down menus.</t>
  </si>
  <si>
    <t xml:space="preserve">The information in Table Four is required pursuant to 225 CMR 14.09(2)(c)2, 15.09(2)(c)2, &amp; 16.09(2)(c)2.  </t>
  </si>
  <si>
    <t>The total of each type of Certificate from Table 4B will be copied to, and should match the total in, column E of Table Five, and column G of Tables Six-Ten.</t>
  </si>
  <si>
    <t xml:space="preserve">SECTION 2f.  Minimum Standard Compliance </t>
  </si>
  <si>
    <t>Information on this spreadsheet will be kept confidential by MA DOER, to the extent permitted by law.  M.G.L. c. 25A, sec. 7.</t>
  </si>
  <si>
    <r>
      <t xml:space="preserve">TABLE 5:  </t>
    </r>
    <r>
      <rPr>
        <b/>
        <u/>
        <sz val="12"/>
        <rFont val="Arial"/>
        <family val="2"/>
      </rPr>
      <t>Renewable Energy Portfolio Standard (RPS) Class I Annual Compliance Calculations</t>
    </r>
  </si>
  <si>
    <t>I</t>
  </si>
  <si>
    <t>J</t>
  </si>
  <si>
    <t>K</t>
  </si>
  <si>
    <t>L</t>
  </si>
  <si>
    <t>M</t>
  </si>
  <si>
    <t>N</t>
  </si>
  <si>
    <t>O</t>
  </si>
  <si>
    <t>P</t>
  </si>
  <si>
    <t>Q</t>
  </si>
  <si>
    <t>R</t>
  </si>
  <si>
    <t>MINIMUM STANDARD &gt;&gt;&gt;</t>
  </si>
  <si>
    <t>BANK LIMIT &gt;</t>
  </si>
  <si>
    <t>Sub-Account and/or Product Name</t>
  </si>
  <si>
    <t>NEPOOL GIS RPS Class I Generation Certificates applied to RPS Class I Compliance</t>
  </si>
  <si>
    <t>Attributes NOT documented by Settled NEPOOL GIS RPS Class I Generation Certificates</t>
  </si>
  <si>
    <t>Alternative Compliance Credits [=J-(F+G+H+I)]</t>
  </si>
  <si>
    <t>Total of columns F through I for each Product or Product subtotal</t>
  </si>
  <si>
    <t>Total Sales Obligation for each Product or Product subtotal for contracts executed of extended before 1/1/2019 [L12* D]</t>
  </si>
  <si>
    <t>Total Sales Obligation for each Product or Product subtotal for contracts executed on or after 1/1/2019 [M12 * E]</t>
  </si>
  <si>
    <t>Total RPS Class I Obligation (including Solar Carve-Outs)</t>
  </si>
  <si>
    <r>
      <t xml:space="preserve">Total RPS Class I Obligation </t>
    </r>
    <r>
      <rPr>
        <b/>
        <i/>
        <u/>
        <sz val="8"/>
        <rFont val="Arial"/>
        <family val="2"/>
      </rPr>
      <t>minus</t>
    </r>
    <r>
      <rPr>
        <b/>
        <sz val="8"/>
        <rFont val="Arial"/>
        <family val="2"/>
      </rPr>
      <t xml:space="preserve"> Total Solar Carve-Out and Solar Carve-Out II Obligations [from Tables 6 and 7]</t>
    </r>
  </si>
  <si>
    <t>Column Totals:</t>
  </si>
  <si>
    <t>Errant Certifs</t>
  </si>
  <si>
    <t xml:space="preserve"> =These are Formula Cells that automatically calculate values.  Do not enter any values or change any formulas without DOER approval. </t>
  </si>
  <si>
    <t>MINIMUM STANDARDS &gt;&gt;&gt;</t>
  </si>
  <si>
    <t>BANKING LIMIT &gt;&gt;&gt;</t>
  </si>
  <si>
    <t>NEPOOL GIS RPS SCO Renewable Generation Certificates [SRECs] applied to RPS SCO Compliance</t>
  </si>
  <si>
    <t>RPS SCO Renewable Generation Attributes NOT documented by Settled NEPOOL GIS SCO Renewable Generation Certificates</t>
  </si>
  <si>
    <t>Alternative Compliance Credits [=N-(F+G+H+I)]</t>
  </si>
  <si>
    <t>Total of columns F through J for each Product or Product subtotal</t>
  </si>
  <si>
    <t>Total  Solar Carve-Out Obligation [=L+M] rounded up to a whole MWh</t>
  </si>
  <si>
    <t>Quantity of excess SCO Renewable Generation Attributes [=K-N, but not &lt;0]</t>
  </si>
  <si>
    <t>Limit on excess Attributes available for Banking [=10% of N]</t>
  </si>
  <si>
    <r>
      <t xml:space="preserve">TABLE 7:  </t>
    </r>
    <r>
      <rPr>
        <b/>
        <u/>
        <sz val="12"/>
        <rFont val="Arial"/>
        <family val="2"/>
      </rPr>
      <t>RPS Class I -- Solar Carve Out II (</t>
    </r>
    <r>
      <rPr>
        <b/>
        <i/>
        <u/>
        <sz val="12"/>
        <rFont val="Arial"/>
        <family val="2"/>
      </rPr>
      <t>SCO II</t>
    </r>
    <r>
      <rPr>
        <b/>
        <u/>
        <sz val="12"/>
        <rFont val="Arial"/>
        <family val="2"/>
      </rPr>
      <t>) Annual Compliance Calculations</t>
    </r>
  </si>
  <si>
    <t>NEPOOL GIS RPS SCO II Generation Certificates [SRECIIs] applied to RPS SCOII Compliance</t>
  </si>
  <si>
    <t>SCO II Renewable Generation Attributes NOT documented by Settled NEPOOL GIS SCO II Renewable Generation Certificates</t>
  </si>
  <si>
    <t>Alternative Compliance Credits  [=O-(G+H+I+J)]</t>
  </si>
  <si>
    <t>Total of columns G through K for each Product or Product subtotal</t>
  </si>
  <si>
    <r>
      <t xml:space="preserve">Total Sales Obligation for each </t>
    </r>
    <r>
      <rPr>
        <b/>
        <i/>
        <sz val="7.5"/>
        <rFont val="Arial"/>
        <family val="2"/>
      </rPr>
      <t>column E</t>
    </r>
    <r>
      <rPr>
        <b/>
        <sz val="7.5"/>
        <rFont val="Arial"/>
        <family val="2"/>
      </rPr>
      <t xml:space="preserve"> Product or Product subtotal  [=M12 * E]</t>
    </r>
  </si>
  <si>
    <t>Total Sales Obligation for each column F Product or Product subtotal  [=N12 * F]</t>
  </si>
  <si>
    <t>Total Solar Carve-Out II Obligation [=M+N] Rounded up to a whole MWh</t>
  </si>
  <si>
    <t>Limit on excess Attributes available for Banking [=10% of O]</t>
  </si>
  <si>
    <r>
      <t xml:space="preserve">TABLE 8:  </t>
    </r>
    <r>
      <rPr>
        <b/>
        <u/>
        <sz val="12"/>
        <rFont val="Arial"/>
        <family val="2"/>
      </rPr>
      <t>Renewable Energy Portfolio Standard Class II Renewable Generation Annual Compliance Calculations</t>
    </r>
  </si>
  <si>
    <t>BANK LIMIT&gt;</t>
  </si>
  <si>
    <t xml:space="preserve">Sub-Account and/or Product Name                                                                                                                       </t>
  </si>
  <si>
    <t xml:space="preserve">NEPOOL GIS RPS Class II Renewable Generation Certificates (RPS Class II RECs) applied to RPS Class II Compliance </t>
  </si>
  <si>
    <t>Attributes NOT documented by Settled NEPOOL GIS RPS Class II Renewable Generation Certificates</t>
  </si>
  <si>
    <t>Alternative Compliance Credits             (=J-(D+E+F+G))</t>
  </si>
  <si>
    <t>Total RPS Class II Renewable Generation Attributes (=total of columns D through H</t>
  </si>
  <si>
    <t xml:space="preserve"> =Contents of these cells are automatically copied from Prelim Table 1A.  You cannot change this value.</t>
  </si>
  <si>
    <r>
      <t xml:space="preserve">TABLE 9:  </t>
    </r>
    <r>
      <rPr>
        <b/>
        <u/>
        <sz val="12"/>
        <rFont val="Arial"/>
        <family val="2"/>
      </rPr>
      <t>Renewable Energy Portfolio Standard Class II Waste Energy Annual Compliance Calculations</t>
    </r>
  </si>
  <si>
    <t>NEPOOL GIS RPS Class II Waste Energy Certificates (WECs) applied to RPS Class II Waste Energy Compliance</t>
  </si>
  <si>
    <r>
      <t xml:space="preserve">Total of columns D through G for each Product </t>
    </r>
    <r>
      <rPr>
        <b/>
        <i/>
        <sz val="8"/>
        <rFont val="Arial"/>
        <family val="2"/>
      </rPr>
      <t>or</t>
    </r>
    <r>
      <rPr>
        <b/>
        <sz val="8"/>
        <rFont val="Arial"/>
        <family val="2"/>
      </rPr>
      <t xml:space="preserve"> Product subtotal</t>
    </r>
  </si>
  <si>
    <t>Total Sales Obligation for each Product [or Product subtotal]       [=L12 * C, rounded up to whole number]</t>
  </si>
  <si>
    <t>Limit on excess Attributes available for Banking [=5% of J]</t>
  </si>
  <si>
    <t>Blocked?</t>
  </si>
  <si>
    <t xml:space="preserve">SECTION 2e.  Minimum Standard Compliance </t>
  </si>
  <si>
    <r>
      <t xml:space="preserve">TABLE 10:  </t>
    </r>
    <r>
      <rPr>
        <b/>
        <u/>
        <sz val="12"/>
        <rFont val="Arial"/>
        <family val="2"/>
      </rPr>
      <t>Alternative Energy Portfolio Standard (APS) Annual Compliance Calculations</t>
    </r>
  </si>
  <si>
    <t>NEPOOL GIS APS Alternative Generation Certificates (AECs) applied to APS Compliance</t>
  </si>
  <si>
    <t>Attributes NOT documented by Settled NEPOOL GIS APS Alternative Generation Certificates</t>
  </si>
  <si>
    <t>Alternative Compliance Credits              (=J-(D+E+F+G))</t>
  </si>
  <si>
    <r>
      <t xml:space="preserve">Total of columns D through H for each Product </t>
    </r>
    <r>
      <rPr>
        <b/>
        <i/>
        <sz val="8"/>
        <rFont val="Arial"/>
        <family val="2"/>
      </rPr>
      <t>or</t>
    </r>
    <r>
      <rPr>
        <b/>
        <sz val="8"/>
        <rFont val="Arial"/>
        <family val="2"/>
      </rPr>
      <t xml:space="preserve"> Product subtotal</t>
    </r>
  </si>
  <si>
    <t>Total Sales for each Product  [=L12 * C, rounded up to whole number]</t>
  </si>
  <si>
    <t>Quantity of excess Attributes (=I-J but not &lt;0)</t>
  </si>
  <si>
    <t>Limit on excess Attributes available for Banking (=30% of J)</t>
  </si>
  <si>
    <r>
      <t xml:space="preserve">TABLE 11:  </t>
    </r>
    <r>
      <rPr>
        <b/>
        <u/>
        <sz val="12"/>
        <rFont val="Arial"/>
        <family val="2"/>
      </rPr>
      <t>Clean Peak Energy Portfolio Standard (CPS) Annual Compliance Calculations</t>
    </r>
  </si>
  <si>
    <t>NEPOOL GIS CPS Clean Peak Generation Certificates (CPECs) applied to CPS Compliance</t>
  </si>
  <si>
    <t>Attributes NOT documented by Settled NEPOOL GIS CPS Generation Certificates</t>
  </si>
  <si>
    <t>Alternative Compliance Credits           [=L-(F+G)]</t>
  </si>
  <si>
    <t>Total of columns D through H for each Product or Product subtotal</t>
  </si>
  <si>
    <t>Total Sales Obligation under contracts executed on or after 1/1/20      [=L12 x E]</t>
  </si>
  <si>
    <t xml:space="preserve"> =Contents of these cells were copied from Table 1A.  </t>
  </si>
  <si>
    <r>
      <t xml:space="preserve">TABLE 12:  </t>
    </r>
    <r>
      <rPr>
        <b/>
        <u/>
        <sz val="12"/>
        <rFont val="Arial"/>
        <family val="2"/>
      </rPr>
      <t xml:space="preserve">Clean Energy Standard </t>
    </r>
    <r>
      <rPr>
        <b/>
        <i/>
        <u/>
        <sz val="12"/>
        <rFont val="Arial"/>
        <family val="2"/>
      </rPr>
      <t>(CES)</t>
    </r>
    <r>
      <rPr>
        <b/>
        <u/>
        <sz val="12"/>
        <rFont val="Arial"/>
        <family val="2"/>
      </rPr>
      <t xml:space="preserve"> Annual Compliance Calculations</t>
    </r>
  </si>
  <si>
    <t>CES MINIMUM STANDARD &gt;</t>
  </si>
  <si>
    <t>BANK LIMIT  &gt;&gt;&gt;</t>
  </si>
  <si>
    <r>
      <t xml:space="preserve">Clean Energy Generation Certificates (CECs) applied to CES Compliance </t>
    </r>
    <r>
      <rPr>
        <b/>
        <sz val="7.5"/>
        <color rgb="FF000000"/>
        <rFont val="Arial"/>
        <family val="2"/>
      </rPr>
      <t>1</t>
    </r>
    <r>
      <rPr>
        <b/>
        <sz val="7.5"/>
        <color indexed="8"/>
        <rFont val="Arial"/>
        <family val="2"/>
      </rPr>
      <t>/</t>
    </r>
  </si>
  <si>
    <t>Clean Energy Certificates NOT documented by regularly settled NEPOOL GIS CECs</t>
  </si>
  <si>
    <t>Total CES Attributes [total of columns D through H for each Sub-Account or Product, Name]</t>
  </si>
  <si>
    <t>Clean Energy Standard Net Obligation       [= L - K]</t>
  </si>
  <si>
    <t>RPS Class I Compliance Obligation [Table 5, Col. N]</t>
  </si>
  <si>
    <t>Total  Clean Energy Standard Obligation</t>
  </si>
  <si>
    <t xml:space="preserve"> Quantity of excess Clean Energy Generation Attributes [=I-J, but not &lt;0]</t>
  </si>
  <si>
    <t>NOTES:</t>
  </si>
  <si>
    <r>
      <rPr>
        <u/>
        <sz val="10"/>
        <rFont val="Arial"/>
        <family val="2"/>
      </rPr>
      <t>1</t>
    </r>
    <r>
      <rPr>
        <sz val="10"/>
        <rFont val="Arial"/>
        <family val="2"/>
      </rPr>
      <t>/</t>
    </r>
  </si>
  <si>
    <t>MA Class I renewable generation certificates (RECs) qualify as Clean Energy Standard (CES) generation certificates (CECs) on a one-to-one basis.</t>
  </si>
  <si>
    <t xml:space="preserve">However, individual MA Class I RECs cannot  be applied to both RPS Class I and the incremental CES obligation.  In order to avoid double-counting of </t>
  </si>
  <si>
    <t>certificates, distinct certificates (i.e., different serial numbers) must be applied to meet each compliance obligation.</t>
  </si>
  <si>
    <t xml:space="preserve"> =These are Formula Cells that automatically calculate values.  Do not enter any values or change any formulas. </t>
  </si>
  <si>
    <t xml:space="preserve"> =Contents of these cells were copied from Table 1A.</t>
  </si>
  <si>
    <r>
      <t xml:space="preserve">TABLE 13:  </t>
    </r>
    <r>
      <rPr>
        <b/>
        <u/>
        <sz val="12"/>
        <rFont val="Arial"/>
        <family val="2"/>
      </rPr>
      <t>Clean Energy Standard - Existing (CES-E) Annual Compliance Calculations</t>
    </r>
  </si>
  <si>
    <t>CES-E MINIMUM STANDARD &gt;&gt;&gt;&gt;</t>
  </si>
  <si>
    <t>Total Electricity Sold for each Retail Electricity Product, as defined in 225 CMR 14.09(2)(b) [from Table 1A, col. C]</t>
  </si>
  <si>
    <t>Clean Energy Standard -Existing Generation Certificates applied to CES-E Compliance</t>
  </si>
  <si>
    <t>Total CES-E Attributes [total of columns F through H for each Sub-Account or Product, Name]</t>
  </si>
  <si>
    <t>Total  Clean Energy -Existing Standard Obligation</t>
  </si>
  <si>
    <t>Limit on excess Attributes available for Banking [=0.0% of L]</t>
  </si>
  <si>
    <t>SECTION 2g.  Compliance with 310 CMR 7.75(9)(c)2.a.</t>
  </si>
  <si>
    <t>Please note that Information on this spreadsheet contains emissions data and therefore cannot be kept confidential by MassDEP pursuant to MGL c.111, section 142B.</t>
  </si>
  <si>
    <t>TABLE 14:   Calculations of Biogenic and  Non-Biogenic GHG Emissions represented by NEPOOL GIS renewable or clean energy certificates</t>
  </si>
  <si>
    <t xml:space="preserve"> Single Row Totalling ALL Subaccounts</t>
  </si>
  <si>
    <t>Hydroelectric
Hydropower
Hydrokinetic
Ocean</t>
  </si>
  <si>
    <t>Solar Photovoltaic</t>
  </si>
  <si>
    <t>Wind</t>
  </si>
  <si>
    <t>Eligible certificates from other non-emitting electricity generating fuel source [see NOTE below]</t>
  </si>
  <si>
    <t>Biogas
Digester Gas
Landfill Gas</t>
  </si>
  <si>
    <t>Biomass
Wood</t>
  </si>
  <si>
    <t>Municipal Solid Waste 
Trash-to-Energy</t>
  </si>
  <si>
    <t># of certificates</t>
  </si>
  <si>
    <t xml:space="preserve">TOTAL </t>
  </si>
  <si>
    <t>MWh for AQ32 spreadsheet</t>
  </si>
  <si>
    <t>AQ32.xls</t>
  </si>
  <si>
    <t>Retail Load (MWh from the CES tab)</t>
  </si>
  <si>
    <t>Step 1</t>
  </si>
  <si>
    <r>
      <t>CO</t>
    </r>
    <r>
      <rPr>
        <b/>
        <u/>
        <vertAlign val="subscript"/>
        <sz val="11"/>
        <color theme="1"/>
        <rFont val="Calibri"/>
        <family val="2"/>
        <scheme val="minor"/>
      </rPr>
      <t>2</t>
    </r>
    <r>
      <rPr>
        <b/>
        <u/>
        <sz val="11"/>
        <color theme="1"/>
        <rFont val="Calibri"/>
        <family val="2"/>
        <scheme val="minor"/>
      </rPr>
      <t>e (short tons) for AQ32 spreadsheet</t>
    </r>
  </si>
  <si>
    <t>MWh non-emitting</t>
  </si>
  <si>
    <t>Step 2</t>
  </si>
  <si>
    <r>
      <t>Non-Biogenic CO</t>
    </r>
    <r>
      <rPr>
        <b/>
        <vertAlign val="subscript"/>
        <sz val="11"/>
        <color theme="1"/>
        <rFont val="Calibri"/>
        <family val="2"/>
        <scheme val="minor"/>
      </rPr>
      <t>2</t>
    </r>
    <r>
      <rPr>
        <b/>
        <sz val="11"/>
        <color theme="1"/>
        <rFont val="Calibri"/>
        <family val="2"/>
        <scheme val="minor"/>
      </rPr>
      <t>e</t>
    </r>
  </si>
  <si>
    <t>Step 3</t>
  </si>
  <si>
    <t>MWh emitting</t>
  </si>
  <si>
    <r>
      <t>Biogenic CO</t>
    </r>
    <r>
      <rPr>
        <b/>
        <vertAlign val="subscript"/>
        <sz val="11"/>
        <color theme="1"/>
        <rFont val="Calibri"/>
        <family val="2"/>
        <scheme val="minor"/>
      </rPr>
      <t>2</t>
    </r>
    <r>
      <rPr>
        <b/>
        <sz val="11"/>
        <color theme="1"/>
        <rFont val="Calibri"/>
        <family val="2"/>
        <scheme val="minor"/>
      </rPr>
      <t>e</t>
    </r>
  </si>
  <si>
    <t xml:space="preserve"> =These are Formula Cells that automatically calculate values.  Do not enter any values or change any formulas without MassDEP approval. </t>
  </si>
  <si>
    <t>Calculating GHG Emissions from certificates for emitting generation: Do not make any changes to the cells below.</t>
  </si>
  <si>
    <t>IPCC 4th Assessment Report
Global Warming Potentials:</t>
  </si>
  <si>
    <r>
      <t>CH</t>
    </r>
    <r>
      <rPr>
        <b/>
        <vertAlign val="subscript"/>
        <sz val="11"/>
        <rFont val="Calibri"/>
        <family val="2"/>
        <scheme val="minor"/>
      </rPr>
      <t>4</t>
    </r>
    <r>
      <rPr>
        <b/>
        <sz val="10"/>
        <rFont val="Arial"/>
        <family val="2"/>
      </rPr>
      <t xml:space="preserve"> =</t>
    </r>
  </si>
  <si>
    <r>
      <t>N</t>
    </r>
    <r>
      <rPr>
        <b/>
        <vertAlign val="subscript"/>
        <sz val="11"/>
        <rFont val="Calibri"/>
        <family val="2"/>
        <scheme val="minor"/>
      </rPr>
      <t>2</t>
    </r>
    <r>
      <rPr>
        <b/>
        <sz val="10"/>
        <rFont val="Arial"/>
        <family val="2"/>
      </rPr>
      <t>O =</t>
    </r>
  </si>
  <si>
    <t>Fuel Cell
(from Natural Gas)</t>
  </si>
  <si>
    <t>Municipal Solid Waste
Trash</t>
  </si>
  <si>
    <t>Average heat rate (MMBTU/MWh)</t>
  </si>
  <si>
    <t>n/a</t>
  </si>
  <si>
    <r>
      <t>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</si>
  <si>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Non-Biogenic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/MMBTU)</t>
    </r>
  </si>
  <si>
    <r>
      <t xml:space="preserve">NOTE </t>
    </r>
    <r>
      <rPr>
        <sz val="10"/>
        <rFont val="Arial"/>
        <family val="2"/>
      </rPr>
      <t>that Emission Factors (lb/MMBTU) are from various sources as identified in the MA GHG Inventory.</t>
    </r>
  </si>
  <si>
    <r>
      <t>CH</t>
    </r>
    <r>
      <rPr>
        <vertAlign val="subscript"/>
        <sz val="11"/>
        <color theme="1"/>
        <rFont val="Calibri"/>
        <family val="2"/>
        <scheme val="minor"/>
      </rPr>
      <t xml:space="preserve">4 </t>
    </r>
    <r>
      <rPr>
        <sz val="10"/>
        <rFont val="Arial"/>
        <family val="2"/>
      </rPr>
      <t xml:space="preserve"> (lb CH</t>
    </r>
    <r>
      <rPr>
        <vertAlign val="subscript"/>
        <sz val="11"/>
        <color theme="1"/>
        <rFont val="Calibri"/>
        <family val="2"/>
        <scheme val="minor"/>
      </rPr>
      <t>4</t>
    </r>
    <r>
      <rPr>
        <sz val="10"/>
        <rFont val="Arial"/>
        <family val="2"/>
      </rPr>
      <t>/MMBTU)</t>
    </r>
  </si>
  <si>
    <r>
      <t>N</t>
    </r>
    <r>
      <rPr>
        <vertAlign val="subscript"/>
        <sz val="11"/>
        <color theme="1"/>
        <rFont val="Calibri"/>
        <family val="2"/>
        <scheme val="minor"/>
      </rPr>
      <t>2</t>
    </r>
    <r>
      <rPr>
        <sz val="10"/>
        <rFont val="Arial"/>
        <family val="2"/>
      </rPr>
      <t>O (lb N</t>
    </r>
    <r>
      <rPr>
        <vertAlign val="subscript"/>
        <sz val="10"/>
        <rFont val="Arial"/>
        <family val="2"/>
      </rPr>
      <t>2</t>
    </r>
    <r>
      <rPr>
        <sz val="10"/>
        <rFont val="Arial"/>
        <family val="2"/>
      </rPr>
      <t>O/MMBTU)</t>
    </r>
  </si>
  <si>
    <r>
      <t>NOTE</t>
    </r>
    <r>
      <rPr>
        <sz val="10"/>
        <rFont val="Arial"/>
        <family val="2"/>
      </rPr>
      <t xml:space="preserve"> that Fuel Cell EF is an EPA average (link in note).</t>
    </r>
  </si>
  <si>
    <t>MMBTU</t>
  </si>
  <si>
    <r>
      <rPr>
        <b/>
        <sz val="10"/>
        <rFont val="Arial"/>
        <family val="2"/>
      </rPr>
      <t>NOTE</t>
    </r>
    <r>
      <rPr>
        <sz val="10"/>
        <rFont val="Arial"/>
        <family val="2"/>
      </rPr>
      <t xml:space="preserve"> that Non-Biogenic CO</t>
    </r>
    <r>
      <rPr>
        <vertAlign val="subscript"/>
        <sz val="10"/>
        <rFont val="Arial"/>
        <family val="2"/>
      </rPr>
      <t>2</t>
    </r>
    <r>
      <rPr>
        <sz val="10"/>
        <rFont val="Arial"/>
        <family val="2"/>
      </rPr>
      <t>e consists of Non-Biogenic CO</t>
    </r>
    <r>
      <rPr>
        <vertAlign val="subscript"/>
        <sz val="10"/>
        <rFont val="Arial"/>
        <family val="2"/>
      </rPr>
      <t>2</t>
    </r>
    <r>
      <rPr>
        <sz val="10"/>
        <rFont val="Arial"/>
        <family val="2"/>
      </rPr>
      <t>, plus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Biogenic CO</t>
    </r>
    <r>
      <rPr>
        <vertAlign val="subscript"/>
        <sz val="10"/>
        <rFont val="Arial"/>
        <family val="2"/>
      </rPr>
      <t>2</t>
    </r>
    <r>
      <rPr>
        <sz val="10"/>
        <rFont val="Arial"/>
        <family val="2"/>
      </rPr>
      <t>e consists of Biogenic CO</t>
    </r>
    <r>
      <rPr>
        <vertAlign val="subscript"/>
        <sz val="10"/>
        <rFont val="Arial"/>
        <family val="2"/>
      </rPr>
      <t>2</t>
    </r>
    <r>
      <rPr>
        <sz val="10"/>
        <rFont val="Arial"/>
        <family val="2"/>
      </rPr>
      <t>.</t>
    </r>
  </si>
  <si>
    <r>
      <t>Biogenic CO</t>
    </r>
    <r>
      <rPr>
        <vertAlign val="subscript"/>
        <sz val="11"/>
        <color theme="1"/>
        <rFont val="Calibri"/>
        <family val="2"/>
        <scheme val="minor"/>
      </rPr>
      <t>2</t>
    </r>
    <r>
      <rPr>
        <sz val="10"/>
        <rFont val="Arial"/>
        <family val="2"/>
      </rPr>
      <t xml:space="preserve"> (short tons)</t>
    </r>
  </si>
  <si>
    <r>
      <t>Non-Biognic CO</t>
    </r>
    <r>
      <rPr>
        <vertAlign val="subscript"/>
        <sz val="11"/>
        <color theme="1"/>
        <rFont val="Calibri"/>
        <family val="2"/>
        <scheme val="minor"/>
      </rPr>
      <t>2</t>
    </r>
    <r>
      <rPr>
        <sz val="10"/>
        <rFont val="Arial"/>
        <family val="2"/>
      </rPr>
      <t xml:space="preserve"> (short tons)</t>
    </r>
  </si>
  <si>
    <r>
      <t>CH</t>
    </r>
    <r>
      <rPr>
        <vertAlign val="subscript"/>
        <sz val="11"/>
        <color theme="1"/>
        <rFont val="Calibri"/>
        <family val="2"/>
        <scheme val="minor"/>
      </rPr>
      <t>4</t>
    </r>
    <r>
      <rPr>
        <sz val="10"/>
        <rFont val="Arial"/>
        <family val="2"/>
      </rPr>
      <t xml:space="preserve"> (short tons)</t>
    </r>
  </si>
  <si>
    <r>
      <t>N</t>
    </r>
    <r>
      <rPr>
        <vertAlign val="subscript"/>
        <sz val="11"/>
        <color theme="1"/>
        <rFont val="Calibri"/>
        <family val="2"/>
        <scheme val="minor"/>
      </rPr>
      <t>2</t>
    </r>
    <r>
      <rPr>
        <sz val="10"/>
        <rFont val="Arial"/>
        <family val="2"/>
      </rPr>
      <t>O (short tons)</t>
    </r>
  </si>
  <si>
    <t>SECTION 2h.  Supplementary Tables</t>
  </si>
  <si>
    <r>
      <t>TABLE 15:  Green Power Product Calculation (</t>
    </r>
    <r>
      <rPr>
        <b/>
        <i/>
        <sz val="14"/>
        <color indexed="9"/>
        <rFont val="Arial"/>
        <family val="2"/>
      </rPr>
      <t>RPS Class I only</t>
    </r>
    <r>
      <rPr>
        <b/>
        <sz val="14"/>
        <color indexed="9"/>
        <rFont val="Arial"/>
        <family val="2"/>
      </rPr>
      <t>)</t>
    </r>
  </si>
  <si>
    <t>Name of Green Power Sub-Account/Product</t>
  </si>
  <si>
    <t>Totals</t>
  </si>
  <si>
    <t xml:space="preserve">If you require more rows, insert them in the table with the required information.  If assistance is required,  contact DOER.  </t>
  </si>
  <si>
    <t>See information on Green Power Products and RGGI in Filing Instructions</t>
  </si>
  <si>
    <t>TABLE 16:   Alternative Compliance Payment (ACP) Calculation for All Classes</t>
  </si>
  <si>
    <t>Cells that are bright yellow are protected and contain links to other tables, DOER-set values, or formulas.  They cannot be changed.</t>
  </si>
  <si>
    <t>RPS/APS Class</t>
  </si>
  <si>
    <t>Total ACP Credits Required, as MWh</t>
  </si>
  <si>
    <t>Applicable ACP Rate, per MWh</t>
  </si>
  <si>
    <t>Total ACP Owed to MassCEC</t>
  </si>
  <si>
    <t>Alternative Portfolio Standard</t>
  </si>
  <si>
    <t>Clean Peak Standard</t>
  </si>
  <si>
    <t>Total</t>
  </si>
  <si>
    <t>Clean Energy Standard</t>
  </si>
  <si>
    <t>Total ACP Owed to MassDEP</t>
  </si>
  <si>
    <t>Clean Energy Standard - Existing</t>
  </si>
  <si>
    <r>
      <t>NOTE: If you intend to use Alternative Compliance Payments to comply with the Clean Energy Standard (310 CMR 7.75)</t>
    </r>
    <r>
      <rPr>
        <sz val="12"/>
        <color indexed="8"/>
        <rFont val="Calibri"/>
        <family val="2"/>
      </rPr>
      <t xml:space="preserve"> - </t>
    </r>
    <r>
      <rPr>
        <u/>
        <sz val="12"/>
        <color indexed="8"/>
        <rFont val="Calibri"/>
        <family val="2"/>
      </rPr>
      <t xml:space="preserve">after receipt of this workbook, MassDEP will then send you an invoice for the Alternative Compliance Payment amount, which must be </t>
    </r>
    <r>
      <rPr>
        <i/>
        <u/>
        <sz val="12"/>
        <color indexed="8"/>
        <rFont val="Calibri"/>
        <family val="2"/>
      </rPr>
      <t>paid in full within 30 days of receipt</t>
    </r>
    <r>
      <rPr>
        <sz val="12"/>
        <color indexed="8"/>
        <rFont val="Calibri"/>
        <family val="2"/>
      </rPr>
      <t xml:space="preserve">. </t>
    </r>
    <r>
      <rPr>
        <b/>
        <sz val="12"/>
        <color indexed="8"/>
        <rFont val="Calibri"/>
        <family val="2"/>
      </rPr>
      <t>THIS IS A DIFFERENT PAYMENT PROCESS THAN FOR ANY PAYMENT DUE UNDER THE DOER RPS/APS/CPS PROGRAMS.</t>
    </r>
  </si>
  <si>
    <r>
      <t>NOTE that ACPs can</t>
    </r>
    <r>
      <rPr>
        <b/>
        <u/>
        <sz val="12"/>
        <color indexed="8"/>
        <rFont val="Calibri"/>
        <family val="2"/>
      </rPr>
      <t>not</t>
    </r>
    <r>
      <rPr>
        <b/>
        <sz val="12"/>
        <color indexed="8"/>
        <rFont val="Calibri"/>
        <family val="2"/>
      </rPr>
      <t xml:space="preserve"> be rounded up or down.  They must be paid </t>
    </r>
    <r>
      <rPr>
        <b/>
        <u/>
        <sz val="12"/>
        <color indexed="8"/>
        <rFont val="Calibri"/>
        <family val="2"/>
      </rPr>
      <t>exactly</t>
    </r>
    <r>
      <rPr>
        <b/>
        <sz val="12"/>
        <color indexed="8"/>
        <rFont val="Calibri"/>
        <family val="2"/>
      </rPr>
      <t xml:space="preserve"> as shown here.</t>
    </r>
  </si>
  <si>
    <r>
      <t xml:space="preserve">SEE TAB N FOR PAYMENT AND WIRING INSTRUCTIONS FOR DOER'S RPS/APS ALTERNATIVE COMPLIANCE PAYMENTS. </t>
    </r>
    <r>
      <rPr>
        <u/>
        <sz val="12"/>
        <color indexed="8"/>
        <rFont val="Calibri"/>
        <family val="2"/>
      </rPr>
      <t>See above note for CES and CES-E.</t>
    </r>
  </si>
  <si>
    <t>Massachusetts Renewable, Alternative and Clean Peak Energy Portfolio Standards</t>
  </si>
  <si>
    <t>SECTION 3:  Certification and Statement of Authorization</t>
  </si>
  <si>
    <t>Massachusetts Renewable, Alternative and Clean Energy Portfolio Standards Certifications</t>
  </si>
  <si>
    <r>
      <t xml:space="preserve">      I hereby certify, under pains and penalties of perjury, that the MA RPS Class I and RPS Class II Renewable Generation Attributes, the RPS Class II Waste Energy and Clean Peak Standard Generation Attributes, and the APS Alternative Generation Attributes reported in this </t>
    </r>
    <r>
      <rPr>
        <i/>
        <sz val="12"/>
        <rFont val="Times New Roman"/>
        <family val="1"/>
      </rPr>
      <t>RPS /APS/CES/CPS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have not otherwise been, nor will be, sold, retired, claimed or represented as part of electrical energy output or sales, or used to satisfy obligations in jurisdictions other than Massachusetts.</t>
    </r>
  </si>
  <si>
    <t>Signature of Authorized Representative</t>
  </si>
  <si>
    <t>Date</t>
  </si>
  <si>
    <t>Name of Authorized Representative</t>
  </si>
  <si>
    <t xml:space="preserve">      I hereby certify, under pains and penalties of perjury, that I have personally examined and am familiar with the information submitted herein and that, based upon my inquiry of those individuals immediately responsible for obtaining the information, I believe that the information is true, accurate and complete.  </t>
  </si>
  <si>
    <r>
      <t xml:space="preserve">      I am aware that there are significant penalties, both civil and criminal, for submitting false information, including possible fines and punishment.  My signature below certifies all information submitted in this </t>
    </r>
    <r>
      <rPr>
        <i/>
        <sz val="12"/>
        <rFont val="Times New Roman"/>
        <family val="1"/>
      </rPr>
      <t>RPS and APS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The </t>
    </r>
    <r>
      <rPr>
        <i/>
        <sz val="12"/>
        <rFont val="Times New Roman"/>
        <family val="1"/>
      </rPr>
      <t>RPS/APS/CES/CPS</t>
    </r>
    <r>
      <rPr>
        <sz val="12"/>
        <rFont val="Times New Roman"/>
        <family val="1"/>
      </rPr>
      <t xml:space="preserve"> </t>
    </r>
    <r>
      <rPr>
        <i/>
        <sz val="12"/>
        <rFont val="Times New Roman"/>
        <family val="1"/>
      </rPr>
      <t>Annual Compliance</t>
    </r>
    <r>
      <rPr>
        <sz val="12"/>
        <rFont val="Times New Roman"/>
        <family val="1"/>
      </rPr>
      <t xml:space="preserve"> </t>
    </r>
    <r>
      <rPr>
        <i/>
        <sz val="12"/>
        <rFont val="Times New Roman"/>
        <family val="1"/>
      </rPr>
      <t>Filing</t>
    </r>
    <r>
      <rPr>
        <sz val="12"/>
        <rFont val="Times New Roman"/>
        <family val="1"/>
      </rPr>
      <t xml:space="preserve"> includes this </t>
    </r>
    <r>
      <rPr>
        <i/>
        <sz val="12"/>
        <rFont val="Times New Roman"/>
        <family val="1"/>
      </rPr>
      <t>Annual Compliance</t>
    </r>
    <r>
      <rPr>
        <sz val="12"/>
        <rFont val="Times New Roman"/>
        <family val="1"/>
      </rPr>
      <t xml:space="preserve"> </t>
    </r>
    <r>
      <rPr>
        <i/>
        <sz val="12"/>
        <rFont val="Times New Roman"/>
        <family val="1"/>
      </rPr>
      <t>Workbook,</t>
    </r>
    <r>
      <rPr>
        <sz val="12"/>
        <rFont val="Times New Roman"/>
        <family val="1"/>
      </rPr>
      <t xml:space="preserve"> all required NEPOOL GIS Reports, and other Attachments as needed.</t>
    </r>
  </si>
  <si>
    <t>Massachusetts Clean Energy Standard Certification</t>
  </si>
  <si>
    <t>Massachusetts Clean Energy Portfolio Standard</t>
  </si>
  <si>
    <t>Pursuant to the RPS Class I, RPS Class II, and APS Regulations at 225 CMR 14.00, 15.00, and 16.00 Respectively</t>
  </si>
  <si>
    <t xml:space="preserve">I hereby affirm that </t>
  </si>
  <si>
    <t>,</t>
  </si>
  <si>
    <t>.</t>
  </si>
  <si>
    <t>The basis of this Statement of Authorization by me is the following (e.g., position title, description of responsibility with company, etc):</t>
  </si>
  <si>
    <t>Signature</t>
  </si>
  <si>
    <t>Signer's Name</t>
  </si>
  <si>
    <t>Signer's Title</t>
  </si>
  <si>
    <t>SECTION 4.  Notification, Instructions, and Receipt for Alternative Compliance Payments Wired to the MassCEC</t>
  </si>
  <si>
    <t>APPLIES TO RPS/APS/CPS ALTERNATIVE COMPLIANCE PAYMENTS ONLY! CES and CES-E ACP HANDLED SEPARATELY</t>
  </si>
  <si>
    <t>Supplier Name:</t>
  </si>
  <si>
    <t>City, State, Zip Code</t>
  </si>
  <si>
    <t>ACP Contact Person</t>
  </si>
  <si>
    <t>Contact Phone #</t>
  </si>
  <si>
    <t>Contact E-mail Address</t>
  </si>
  <si>
    <t>Other Name, if any, used for ACP transfer</t>
  </si>
  <si>
    <t>This Retail Electricity Supplier is processing today a Wire Transfer to the Massachusetts Clean Energy Center in the amounts and for the ACP Credit(s) of the type(s) listed below, and requests that the MassCEC e-mail to us a Receipt for the ACP(s).</t>
  </si>
  <si>
    <t>Applicable ACP Rate per MWh</t>
  </si>
  <si>
    <t>Total Amount of each ACP Wired to the MassCEC</t>
  </si>
  <si>
    <r>
      <t>NOTE that ACPs can</t>
    </r>
    <r>
      <rPr>
        <b/>
        <i/>
        <u/>
        <sz val="11"/>
        <color indexed="8"/>
        <rFont val="Times New Roman"/>
        <family val="1"/>
      </rPr>
      <t>not</t>
    </r>
    <r>
      <rPr>
        <b/>
        <i/>
        <sz val="11"/>
        <color indexed="8"/>
        <rFont val="Times New Roman"/>
        <family val="1"/>
      </rPr>
      <t xml:space="preserve"> be rounded up or down.  They must be paid </t>
    </r>
    <r>
      <rPr>
        <b/>
        <i/>
        <u/>
        <sz val="11"/>
        <color indexed="8"/>
        <rFont val="Times New Roman"/>
        <family val="1"/>
      </rPr>
      <t>exactly</t>
    </r>
    <r>
      <rPr>
        <b/>
        <i/>
        <sz val="11"/>
        <color indexed="8"/>
        <rFont val="Times New Roman"/>
        <family val="1"/>
      </rPr>
      <t xml:space="preserve"> as shown here.</t>
    </r>
  </si>
  <si>
    <t>Alternative Compliance Payment Verification/Receipt</t>
  </si>
  <si>
    <t xml:space="preserve">MassCEC Payment Acknowledgement:   </t>
  </si>
  <si>
    <t xml:space="preserve">Date:    </t>
  </si>
  <si>
    <t>---------------------------------------------------------------------------------------------------------------------------------------------------------------------------------------------------</t>
  </si>
  <si>
    <t>MassCEC Wiring and ACH Instructions:</t>
  </si>
  <si>
    <t>Wiring instructions will be mailed under separate cover (encrypted).  Please contact doer.rps@mass.gov for more information.</t>
  </si>
  <si>
    <r>
      <t>NOTE:  This tab must be copied to a separate file, named, and and e-mailed to the MassCEC at:   finance</t>
    </r>
    <r>
      <rPr>
        <b/>
        <i/>
        <u/>
        <sz val="11"/>
        <color indexed="8"/>
        <rFont val="Times New Roman"/>
        <family val="1"/>
      </rPr>
      <t>@masscec.com</t>
    </r>
  </si>
  <si>
    <t>Section 5:  DOER and DEP Contact Information</t>
  </si>
  <si>
    <t>Agency</t>
  </si>
  <si>
    <t>Contact</t>
  </si>
  <si>
    <t>Info</t>
  </si>
  <si>
    <t>Email</t>
  </si>
  <si>
    <t>DOER</t>
  </si>
  <si>
    <t>John Wassam</t>
  </si>
  <si>
    <t>RPS/APS/CPS</t>
  </si>
  <si>
    <t>RPS and APS Program Manager</t>
  </si>
  <si>
    <t>doer.rps@mass.gov</t>
  </si>
  <si>
    <t>DEP</t>
  </si>
  <si>
    <t>Environmental Analyst</t>
  </si>
  <si>
    <t>climate.strategies@mass.gov</t>
  </si>
  <si>
    <t>Sue Ann Richardson</t>
  </si>
  <si>
    <t>sue.ann.richardson@mass.gov</t>
  </si>
  <si>
    <r>
      <t xml:space="preserve">TABLE 6:  </t>
    </r>
    <r>
      <rPr>
        <b/>
        <u/>
        <sz val="12"/>
        <rFont val="Times New Roman"/>
        <family val="1"/>
      </rPr>
      <t xml:space="preserve">RPS Class I -- Solar Carve Out </t>
    </r>
    <r>
      <rPr>
        <b/>
        <i/>
        <u/>
        <sz val="12"/>
        <rFont val="Times New Roman"/>
        <family val="1"/>
      </rPr>
      <t>(SCO)</t>
    </r>
    <r>
      <rPr>
        <b/>
        <u/>
        <sz val="12"/>
        <rFont val="Times New Roman"/>
        <family val="1"/>
      </rPr>
      <t xml:space="preserve"> Annual Compliance Calculations</t>
    </r>
  </si>
  <si>
    <t xml:space="preserve"> = These are Formula Cells that automatically calculate values.  Do not enter any values or change any formulas without DOER approval. </t>
  </si>
  <si>
    <t>Quantity of excess Attributes that can be Banked [=lesser of M and N]</t>
  </si>
  <si>
    <t>Electricity Supplied under contracts executed or extended on or before 4/25/2014 [from Table 2c, col. F]</t>
  </si>
  <si>
    <t>Electricity Supplied under contracts executed or extended after 4/25/2014 and on or before 5/8/2016 [from Table 2c, col. H]</t>
  </si>
  <si>
    <t>Total Electricity Supplied under contracts executed or extended after 5/8/2016 [from Table 2c, col. I]</t>
  </si>
  <si>
    <t>Total Electricity Sold for each Retail Electricity Product, as defined in 225 CMR 14.09(2)(b)</t>
  </si>
  <si>
    <t>Total Electricity Sold for each Retail Electricity Product, as defined in 225 CMR 15.09(2)(b)</t>
  </si>
  <si>
    <t>Attributes NOT documented by Settled NEPOOL GIS RPS Class II Waste Energy Generation Certificates</t>
  </si>
  <si>
    <t>Quantity of excess SCO Renewable Generation Attributes that can be Banked [=lesser of O and P]</t>
  </si>
  <si>
    <t>Quantity of excess SCO II Renewable Generation Attributes that can be Banked [=lesser of P and Q]</t>
  </si>
  <si>
    <t>Quantity of excess RPS Class II Renewable Attributes that can be Banked (lesser of K and L)</t>
  </si>
  <si>
    <t>Quantity of excess Waste Energy Attributes that can be Banked [=lesser of K and L]</t>
  </si>
  <si>
    <t>Quantity of excess Alternative Energy that can be Banked (lesser of K and L)</t>
  </si>
  <si>
    <t>Total Electricity Sold for each Retail Electricity Product, as defined in 225 CMR 16.09(2)(b)</t>
  </si>
  <si>
    <t>Total eectricity supplied under contracts executed or extended before 1/1/2020</t>
  </si>
  <si>
    <t>Total electricity supplied under contracts executed on or after 1/1/2020</t>
  </si>
  <si>
    <t>Quantity of excess CPS Attributes [=K-L but not &lt;0]</t>
  </si>
  <si>
    <t>Limit on excess CPS Attributes available for Banking [=30% of L]</t>
  </si>
  <si>
    <t>Quantity of excess CPS Attributes that can be Banked [=lesser of M and N]</t>
  </si>
  <si>
    <t>Quantity of excess Clean Energy Generation Attributes that can be Banked [=lesser of M and N]</t>
  </si>
  <si>
    <t>Limit on excess Clean Energy Generation Attributes available for Banking            [=O12 * J23]</t>
  </si>
  <si>
    <t>Quantity of excess CES-E Attributes [=K-L but not &lt;0]</t>
  </si>
  <si>
    <t>Total electricity supplied under contracts executed on or after 1/1/2019</t>
  </si>
  <si>
    <t>Total electricity supplied under contracts executed or extended before 1/1/2019</t>
  </si>
  <si>
    <t>Total Electricity Sold for each Retail Electricity Product, as defined in 225 CMR 14.09(2)(b) [from Table 2a. col. C]</t>
  </si>
  <si>
    <t>TABLE 4:  Generation Attributes/Certificates NOT Settled in Supplier's Sub-accounts</t>
  </si>
  <si>
    <t>Quantity of excess RPS Class II Waste Energy Generation Attributes [=I-J, but not &lt;0]</t>
  </si>
  <si>
    <t>Limit on excess Attributes available for Banking [=30% of O]</t>
  </si>
  <si>
    <t>Quantity of excess RPS Class I Attributes [=K-O but not &lt;0]</t>
  </si>
  <si>
    <t>Quantity of excess Attributes that can be Banked [=lesser of Q and P]</t>
  </si>
  <si>
    <t>Quantity of excess SCO II Renewable Generation Attributes [=L-O, but not &lt;0]</t>
  </si>
  <si>
    <t>Quantity of excess RPS Class II Renewable Attributes =(I-J but not &lt;0)</t>
  </si>
  <si>
    <t>Limit on excess RPS Class II Renewable Attributes available for Banking =(30% of J)</t>
  </si>
  <si>
    <r>
      <t>Total RPS Class I Renewable Generation Attributes used to fulfill the Product’s "Green" marketing claims (over and above the RPS obligation)</t>
    </r>
    <r>
      <rPr>
        <b/>
        <u/>
        <sz val="8"/>
        <rFont val="Calibri"/>
        <family val="2"/>
      </rPr>
      <t xml:space="preserve"> [PLEASE DO NOT INCLUDE ANY RESERVED CERTIFICATES]</t>
    </r>
    <r>
      <rPr>
        <b/>
        <sz val="8"/>
        <rFont val="Calibri"/>
        <family val="2"/>
      </rPr>
      <t xml:space="preserve">                 MWh</t>
    </r>
  </si>
  <si>
    <r>
      <t xml:space="preserve">Total Electricity Sold in CY 2023 for each Green Power Product </t>
    </r>
    <r>
      <rPr>
        <b/>
        <u/>
        <sz val="8"/>
        <rFont val="Calibri"/>
        <family val="2"/>
      </rPr>
      <t>[PLEASE DO NOT INCLUDE ANY MWH REPRESENTED BY RESERVED CERTIFICATES]</t>
    </r>
    <r>
      <rPr>
        <b/>
        <sz val="8"/>
        <rFont val="Calibri"/>
        <family val="2"/>
      </rPr>
      <t xml:space="preserve"> MWh</t>
    </r>
  </si>
  <si>
    <t>TABLE 2A  Electricity Supplied under Retail Contracts Executed or Extended before January 1, 2019</t>
  </si>
  <si>
    <t>Clean Energy Standard -Existing Generation Certificates NOT documented by Regularly Settled NEPOOL GIS CES-E</t>
  </si>
  <si>
    <t>Calendar Year</t>
  </si>
  <si>
    <r>
      <t xml:space="preserve">NOTE that Solar Clearinghouse Auction Reminted SRECs are to be included in Column F (along with CY SRECs), </t>
    </r>
    <r>
      <rPr>
        <b/>
        <u/>
        <sz val="10"/>
        <rFont val="Arial"/>
        <family val="2"/>
      </rPr>
      <t>not</t>
    </r>
    <r>
      <rPr>
        <b/>
        <i/>
        <u/>
        <sz val="10"/>
        <rFont val="Arial"/>
        <family val="2"/>
      </rPr>
      <t xml:space="preserve"> in Columns H or I as Banked SRECs.</t>
    </r>
  </si>
  <si>
    <r>
      <rPr>
        <b/>
        <i/>
        <u/>
        <sz val="10"/>
        <rFont val="Arial"/>
        <family val="2"/>
      </rPr>
      <t>NOTE</t>
    </r>
    <r>
      <rPr>
        <b/>
        <i/>
        <sz val="10"/>
        <rFont val="Arial"/>
        <family val="2"/>
      </rPr>
      <t xml:space="preserve"> that any unbankable SRECs can be used for non-SCO Class I obligation (Table 5), but </t>
    </r>
    <r>
      <rPr>
        <b/>
        <i/>
        <u/>
        <sz val="10"/>
        <rFont val="Arial"/>
        <family val="2"/>
      </rPr>
      <t>not</t>
    </r>
    <r>
      <rPr>
        <b/>
        <i/>
        <sz val="10"/>
        <rFont val="Arial"/>
        <family val="2"/>
      </rPr>
      <t xml:space="preserve"> for SCO II obligation.  See Table 1B.</t>
    </r>
  </si>
  <si>
    <t xml:space="preserve"> =Contents of these cells were copied from Table 2A.  </t>
  </si>
  <si>
    <t xml:space="preserve"> =Contents of these cells were copied from Table 2B.  </t>
  </si>
  <si>
    <t xml:space="preserve"> =Contents of these cells were copied from Table 2C.  </t>
  </si>
  <si>
    <t xml:space="preserve"> =Contents of these cells were copied from Table 2D.  </t>
  </si>
  <si>
    <t>CY2024</t>
  </si>
  <si>
    <t>Certificates from Non-Emitting Fuels (RPS Class I, Class II, CES and CES-E)</t>
  </si>
  <si>
    <t>Certificates from Emitting Fuels (RPS Class I, Class II, APS and CES)</t>
  </si>
  <si>
    <t>Nuclear</t>
  </si>
  <si>
    <t>Fuel Cell</t>
  </si>
  <si>
    <r>
      <rPr>
        <b/>
        <sz val="11"/>
        <color theme="1"/>
        <rFont val="Calibri"/>
        <family val="2"/>
        <scheme val="minor"/>
      </rPr>
      <t>NOTE</t>
    </r>
    <r>
      <rPr>
        <sz val="10"/>
        <rFont val="Arial"/>
        <family val="2"/>
      </rPr>
      <t xml:space="preserve"> that emission calculations are shown in Rows 37 through 51 below.</t>
    </r>
  </si>
  <si>
    <t xml:space="preserve"> =Enter the number of renewable or clean energy certificates from the Settled Certificate report by fuel tpe.</t>
  </si>
  <si>
    <r>
      <rPr>
        <b/>
        <sz val="10"/>
        <rFont val="Arial"/>
        <family val="2"/>
      </rPr>
      <t xml:space="preserve">NOTE: </t>
    </r>
    <r>
      <rPr>
        <sz val="10"/>
        <rFont val="Arial"/>
        <family val="2"/>
      </rPr>
      <t>Retail Load will be the exact MWh value from the total in Column C of the "CES" tab of this Workbook.</t>
    </r>
  </si>
  <si>
    <r>
      <rPr>
        <b/>
        <sz val="10"/>
        <rFont val="Arial"/>
        <family val="2"/>
      </rPr>
      <t>NOTE:</t>
    </r>
    <r>
      <rPr>
        <sz val="10"/>
        <rFont val="Arial"/>
        <family val="2"/>
      </rPr>
      <t xml:space="preserve"> The 310 CMR 7.75(4)b. requirement to report MWh by emitting and non-emitting electricity generators, state, and fuel is satisfied by submittal of this tab and your Settled Certificate report.</t>
    </r>
  </si>
  <si>
    <r>
      <rPr>
        <b/>
        <sz val="10"/>
        <rFont val="Arial"/>
        <family val="2"/>
      </rPr>
      <t xml:space="preserve">NOTE: </t>
    </r>
    <r>
      <rPr>
        <sz val="10"/>
        <rFont val="Arial"/>
        <family val="2"/>
      </rPr>
      <t>Any renewable or clean energy certificates claimed in this report must be settled in a NEPOOL GIS Massachusetts subaccount.</t>
    </r>
  </si>
  <si>
    <r>
      <rPr>
        <b/>
        <sz val="10"/>
        <rFont val="Arial"/>
        <family val="2"/>
      </rPr>
      <t>NOTE:</t>
    </r>
    <r>
      <rPr>
        <sz val="10"/>
        <rFont val="Arial"/>
        <family val="2"/>
      </rPr>
      <t xml:space="preserve"> You must contact MassDEP regarding eligible certificates from other non-emitting fuels before entering certificates here.</t>
    </r>
  </si>
  <si>
    <r>
      <rPr>
        <b/>
        <sz val="10"/>
        <rFont val="Arial"/>
        <family val="2"/>
      </rPr>
      <t>NOTE:</t>
    </r>
    <r>
      <rPr>
        <sz val="10"/>
        <rFont val="Arial"/>
        <family val="2"/>
      </rPr>
      <t xml:space="preserve"> MA Solar Carve Out certificates are also RPS Class I certificates and should be included in this report.</t>
    </r>
  </si>
  <si>
    <r>
      <rPr>
        <b/>
        <sz val="10"/>
        <rFont val="Arial"/>
        <family val="2"/>
      </rPr>
      <t xml:space="preserve">NOTE: </t>
    </r>
    <r>
      <rPr>
        <sz val="10"/>
        <rFont val="Arial"/>
        <family val="2"/>
      </rPr>
      <t>MA CPS certificates should NOT be included in this report.</t>
    </r>
  </si>
  <si>
    <r>
      <rPr>
        <b/>
        <sz val="10"/>
        <rFont val="Arial"/>
        <family val="2"/>
      </rPr>
      <t xml:space="preserve">NOTE: </t>
    </r>
    <r>
      <rPr>
        <sz val="10"/>
        <rFont val="Arial"/>
        <family val="2"/>
      </rPr>
      <t>Solar Thermal certificates do not generate electricity and therefore should NOT be included in this report.</t>
    </r>
  </si>
  <si>
    <r>
      <rPr>
        <b/>
        <sz val="10"/>
        <rFont val="Arial"/>
        <family val="2"/>
      </rPr>
      <t xml:space="preserve">NOTE: </t>
    </r>
    <r>
      <rPr>
        <sz val="10"/>
        <rFont val="Arial"/>
        <family val="2"/>
      </rPr>
      <t>APS certificates should NOT be included in this report, other than Fuel Cell that generate electricity.</t>
    </r>
  </si>
  <si>
    <r>
      <t xml:space="preserve">NOTE </t>
    </r>
    <r>
      <rPr>
        <sz val="10"/>
        <rFont val="Arial"/>
        <family val="2"/>
      </rPr>
      <t>that Heat Rates (MMBTU/MWh) are from EIA 923 data for New England and New York, except Municipal Solid Waste which is specific to MA.</t>
    </r>
  </si>
  <si>
    <r>
      <t>Non-Biogenic Non-Combustion CO</t>
    </r>
    <r>
      <rPr>
        <vertAlign val="subscript"/>
        <sz val="11"/>
        <color theme="1"/>
        <rFont val="Calibri"/>
        <family val="2"/>
        <scheme val="minor"/>
      </rPr>
      <t>2</t>
    </r>
    <r>
      <rPr>
        <sz val="10"/>
        <rFont val="Arial"/>
        <family val="2"/>
      </rPr>
      <t xml:space="preserve"> (lb CO</t>
    </r>
    <r>
      <rPr>
        <vertAlign val="subscript"/>
        <sz val="11"/>
        <color theme="1"/>
        <rFont val="Calibri"/>
        <family val="2"/>
        <scheme val="minor"/>
      </rPr>
      <t>2</t>
    </r>
    <r>
      <rPr>
        <sz val="10"/>
        <rFont val="Arial"/>
        <family val="2"/>
      </rPr>
      <t>/MWh)</t>
    </r>
  </si>
  <si>
    <t>Load_MWH</t>
  </si>
  <si>
    <t>RPS_NonSCO</t>
  </si>
  <si>
    <t>RPS Obligation</t>
  </si>
  <si>
    <t>RPS Obligation_B</t>
  </si>
  <si>
    <t>RPS Obligation_A</t>
  </si>
  <si>
    <t>RPS SCO II Renewable Generation Attributes Banked from CY2022 Annual Compliance</t>
  </si>
  <si>
    <t>RPS Class II Waste Energy Generation Attributes Banked from CY2022 Annual Compliance</t>
  </si>
  <si>
    <t xml:space="preserve"> APS Alternative Generation Attributes Banked from CY2022 Annual Compliance</t>
  </si>
  <si>
    <r>
      <t xml:space="preserve">Clean Peak Energy Generation Attributes </t>
    </r>
    <r>
      <rPr>
        <b/>
        <i/>
        <sz val="8"/>
        <rFont val="Arial"/>
        <family val="2"/>
      </rPr>
      <t>Banked</t>
    </r>
    <r>
      <rPr>
        <b/>
        <sz val="8"/>
        <rFont val="Arial"/>
        <family val="2"/>
      </rPr>
      <t xml:space="preserve"> from CY2022 Annual Compliance</t>
    </r>
  </si>
  <si>
    <t>CES Generation Attributes Banked from CY2022 Annual Compliance</t>
  </si>
  <si>
    <r>
      <t xml:space="preserve">CES-E Generation Certificates </t>
    </r>
    <r>
      <rPr>
        <b/>
        <i/>
        <sz val="8"/>
        <rFont val="Arial"/>
        <family val="2"/>
      </rPr>
      <t>Banked</t>
    </r>
    <r>
      <rPr>
        <b/>
        <sz val="8"/>
        <rFont val="Arial"/>
        <family val="2"/>
      </rPr>
      <t xml:space="preserve"> from CY2022 Annual Compliance</t>
    </r>
  </si>
  <si>
    <t xml:space="preserve">Emily Lamb </t>
  </si>
  <si>
    <t xml:space="preserve">Jason Brown </t>
  </si>
  <si>
    <t>='1. FilerInfo'!C35</t>
  </si>
  <si>
    <t>='1. FilerInfo'!C34</t>
  </si>
  <si>
    <t>Massachusetts Clean Energy Center</t>
  </si>
  <si>
    <t>294 Washington St. </t>
  </si>
  <si>
    <t>Suite 1150 </t>
  </si>
  <si>
    <t>Boston, MA 02108 </t>
  </si>
  <si>
    <t>617.315.9327</t>
  </si>
  <si>
    <t>RPS/APS/CPS/CES 2024 Annual Compliance Workbook</t>
  </si>
  <si>
    <t>Table 2A:  Allocation by Sub-account or Product Name of CY2024 Retail Load Obligation by Date of Contract Served</t>
  </si>
  <si>
    <t>Total RPS Class II Renewable Obligation  [=J12 * C] rounded up to whole number]</t>
  </si>
  <si>
    <t>RPS SCO II Renewable Generation Attributes Banked from CY2023 Annual Compliance</t>
  </si>
  <si>
    <r>
      <t xml:space="preserve">RPS Class I Generation Attributes </t>
    </r>
    <r>
      <rPr>
        <b/>
        <i/>
        <sz val="8"/>
        <rFont val="Arial"/>
        <family val="2"/>
      </rPr>
      <t>Banked</t>
    </r>
    <r>
      <rPr>
        <b/>
        <sz val="8"/>
        <rFont val="Arial"/>
        <family val="2"/>
      </rPr>
      <t xml:space="preserve"> from CY2022 Annual Compliance</t>
    </r>
  </si>
  <si>
    <t>RPS Class I Generation Attributes Banked from CY2023 Annual Compliance</t>
  </si>
  <si>
    <t>RPS SCO Renewable Generation Attributes Banked from CY2022 Annual Compliance</t>
  </si>
  <si>
    <t>RPS SCO  Renewable Generation Attributes Banked from CY2023 Annual Compliance</t>
  </si>
  <si>
    <t>RPS Class II Generation Attributes Banked from CY2022 Annual Compliance</t>
  </si>
  <si>
    <t>RPS Class II Renewable Generation Attributes Banked from CY2023 Annual Compliance</t>
  </si>
  <si>
    <t>RPS Class II Waste Energy Generation Attributes Banked from CY2023 Annual Compliance</t>
  </si>
  <si>
    <t xml:space="preserve"> APS Alternative Generation Attributes Banked from CY2023 Annual Compliance</t>
  </si>
  <si>
    <r>
      <t xml:space="preserve">Clean Peak Energy Generation Attributes </t>
    </r>
    <r>
      <rPr>
        <b/>
        <i/>
        <sz val="8"/>
        <rFont val="Arial"/>
        <family val="2"/>
      </rPr>
      <t>Banked</t>
    </r>
    <r>
      <rPr>
        <b/>
        <sz val="8"/>
        <rFont val="Arial"/>
        <family val="2"/>
      </rPr>
      <t xml:space="preserve"> from CY2023 Annual Compliance</t>
    </r>
  </si>
  <si>
    <t>CES Generation Attributes Banked from CY2023 Annual Compliance</t>
  </si>
  <si>
    <r>
      <t xml:space="preserve">CES-E Generation Certificates </t>
    </r>
    <r>
      <rPr>
        <b/>
        <i/>
        <sz val="8"/>
        <rFont val="Arial"/>
        <family val="2"/>
      </rPr>
      <t>Banked</t>
    </r>
    <r>
      <rPr>
        <b/>
        <sz val="8"/>
        <rFont val="Arial"/>
        <family val="2"/>
      </rPr>
      <t xml:space="preserve"> from CY2023 Annual Compliance</t>
    </r>
  </si>
  <si>
    <t>Table 16A:  Calculated 2024 ACP Totals for RPS/APS/CPS  (Due to MassCEC)</t>
  </si>
  <si>
    <t>Table 16B:  Calculated 2024 ACP Totals for CES and CES-E (Due to MassDEP)</t>
  </si>
  <si>
    <t>TABLE 2B:  Determination of Electricity Supplied under Exempt SCO II Retail Contracts</t>
  </si>
  <si>
    <r>
      <t xml:space="preserve">RPS Class I </t>
    </r>
    <r>
      <rPr>
        <sz val="10"/>
        <rFont val="Arial"/>
        <family val="2"/>
      </rPr>
      <t>SCO</t>
    </r>
    <r>
      <rPr>
        <b/>
        <sz val="8"/>
        <rFont val="Arial"/>
        <family val="2"/>
      </rPr>
      <t xml:space="preserve"> Generation Attributes Banked from CY2023 Annual Compliance</t>
    </r>
  </si>
  <si>
    <t>S</t>
  </si>
  <si>
    <t>Total Electricity Supplied in CY2024 under all contracts (per 90-Day Resettlement figures from DOER)</t>
  </si>
  <si>
    <t>Total Number of Contracts in CY2024 for Contracts Executed or Extended before 01/01/2019</t>
  </si>
  <si>
    <t>Total Electricity Supplied in CY2024 Under Contracts Executed or Extended before 01/01/2019</t>
  </si>
  <si>
    <t>Total Electricity Supplied in CY2024 under contracts executed or extended on or after 01/01/2019</t>
  </si>
  <si>
    <t>Total Number of Contracts in CY2024 for contracts executed or extended before 4/25/2014</t>
  </si>
  <si>
    <t>Total Electricity Supplied in CY2024 for contracts executed or extended before 4/25/2014</t>
  </si>
  <si>
    <t>Total Number of Contracts in CY2024 for contracts executed or extended on or after 4/25/2014 and before 5/8/2016</t>
  </si>
  <si>
    <t>Total Electricity Supplied in CY2024 for contracts executed or extended on or after 4/25/2014 and before 5/8/2016</t>
  </si>
  <si>
    <t>Total Electricity Supplied in CY2024 under contracts executed or extended on or after 5/8/2016</t>
  </si>
  <si>
    <t>Total Electricity Supplied in CY 2024 under all contracts (per 90-Day Resettlement figures from DOER)</t>
  </si>
  <si>
    <t>Total Number of Contracts in CY 2024 for Contracts Executed or Extended before 1/1/2020</t>
  </si>
  <si>
    <t>Total Electricity Supplied in CY 2024 for Contracts Executed or Extended before 1/1/2020</t>
  </si>
  <si>
    <t>Total Electricity Supplied in CY 2024 for contracts executed or extended on or after 1/1/2020</t>
  </si>
  <si>
    <t>who is named in Section 1.4 of the Massachusetts RPS/APS/CES/CPS 2024 Annual Compliance Filing as Authorized Representative, is authorized to execute said Filing on the behalf of</t>
  </si>
  <si>
    <t xml:space="preserve">Pursuant to the RPS Class I, RPS Class II, and APS Regulations at 225 CMR 14.00, 15.00, and 16.00 respectively </t>
  </si>
  <si>
    <r>
      <t xml:space="preserve">The person listed as the Authorized Representative in Section 1.4 (Tab 1) must sign and date the </t>
    </r>
    <r>
      <rPr>
        <b/>
        <u/>
        <sz val="11"/>
        <rFont val="Times New Roman"/>
        <family val="1"/>
      </rPr>
      <t>three</t>
    </r>
    <r>
      <rPr>
        <sz val="11"/>
        <rFont val="Times New Roman"/>
        <family val="1"/>
      </rPr>
      <t xml:space="preserve"> Certifications on this page.</t>
    </r>
  </si>
  <si>
    <r>
      <t xml:space="preserve">The authority of the Authorized Representative to certify this </t>
    </r>
    <r>
      <rPr>
        <i/>
        <sz val="11"/>
        <rFont val="Times New Roman"/>
        <family val="1"/>
      </rPr>
      <t>RPS and APS Annual Compliance Filing</t>
    </r>
    <r>
      <rPr>
        <sz val="11"/>
        <rFont val="Times New Roman"/>
        <family val="1"/>
      </rPr>
      <t xml:space="preserve"> shall be documented by providing a completed Authorization form (Tab A. Authztn) that affirms and states the basis of this authorization, whether by vote of the filing entity's Board of Directors, affirmation by an appropropriate executive officer of the filing entity, authority inherent in the person's office of the filing entity, or other means satisfactory to the Department of Energy Resources.</t>
    </r>
  </si>
  <si>
    <t>Calculated ACP Totals for CY 2024 for RPS/APS/CPS  ONLY</t>
  </si>
  <si>
    <t>2024 Greenhouse Gas (GHG) Emissions represented by NEPOOL GIS renewable or clean energy certificates</t>
  </si>
  <si>
    <r>
      <t xml:space="preserve">MWh and Emissions to be entered into </t>
    </r>
    <r>
      <rPr>
        <b/>
        <i/>
        <sz val="11"/>
        <color theme="1"/>
        <rFont val="Calibri"/>
        <family val="2"/>
        <scheme val="minor"/>
      </rPr>
      <t>Steps 1 through 3</t>
    </r>
    <r>
      <rPr>
        <b/>
        <sz val="11"/>
        <color theme="1"/>
        <rFont val="Calibri"/>
        <family val="2"/>
        <scheme val="minor"/>
      </rPr>
      <t xml:space="preserve"> of the 2024 AQ32 spreadsheet as required by 310 CMR 7.75(9)(c)2.b. that is due in September 2025.</t>
    </r>
  </si>
  <si>
    <t>SECTION 2.  Preliminary Load Obligation Information</t>
  </si>
  <si>
    <t>The figures in Table 12 will be aggregated and included in MassDEP's annual Clean Energy Resource Report</t>
  </si>
  <si>
    <r>
      <t xml:space="preserve">      I hereby certify, under the pains and penalties of perjury, that I have personally examined and am familiar with the information submitted herein and, based upon my inquiry of those individuals immediately responsible for obtaining the information, I believe that the information is true, accurate, and complete.  I am aware that there are significant penalties, both civil and criminal, for submitting false information, including possible fines and imprisonment. My signature below certifies that the information submitted in Section 1; Tables 1A, and 2 in Section 2a; and Tables 5, 6, 7 and 12 and 13 in Section 2f of this workbook, are to </t>
    </r>
    <r>
      <rPr>
        <sz val="12"/>
        <color theme="1"/>
        <rFont val="Times New Roman"/>
        <family val="1"/>
      </rPr>
      <t>c</t>
    </r>
    <r>
      <rPr>
        <sz val="12"/>
        <rFont val="Times New Roman"/>
        <family val="1"/>
      </rPr>
      <t xml:space="preserve">omply with the annual compliance filing pursuant to 310 CMR 7.75(6); my signature further certifies that the information submitted in </t>
    </r>
    <r>
      <rPr>
        <sz val="12"/>
        <color theme="1"/>
        <rFont val="Times New Roman"/>
        <family val="1"/>
      </rPr>
      <t xml:space="preserve">Tab 14 section 2g and in the required NEPOOL GIS Reports are to </t>
    </r>
    <r>
      <rPr>
        <sz val="12"/>
        <rFont val="Times New Roman"/>
        <family val="1"/>
      </rPr>
      <t>comply with 310 CMR 7.75(9)(c)2.a.</t>
    </r>
  </si>
  <si>
    <t>Class II Settled</t>
  </si>
  <si>
    <t>ClassII Banked_2</t>
  </si>
  <si>
    <t>ClassII Banked_1</t>
  </si>
  <si>
    <t>Class II Bank Forward</t>
  </si>
  <si>
    <t>Class II Bank Limit</t>
  </si>
  <si>
    <t>Class II Attributes</t>
  </si>
  <si>
    <t>WTE Settled</t>
  </si>
  <si>
    <t>WTE Banked_2</t>
  </si>
  <si>
    <t>WTE Banked_1</t>
  </si>
  <si>
    <t>WTE ACP Credits</t>
  </si>
  <si>
    <t>WTE Attributes</t>
  </si>
  <si>
    <t>WTE Obligation</t>
  </si>
  <si>
    <t>WTE Surplus</t>
  </si>
  <si>
    <t>WTE Bank Limit</t>
  </si>
  <si>
    <t>WTE Bank Forward</t>
  </si>
  <si>
    <t>APS Settled</t>
  </si>
  <si>
    <t>APS Banked_2</t>
  </si>
  <si>
    <t>APS Banked_1</t>
  </si>
  <si>
    <t>APS ACP</t>
  </si>
  <si>
    <t>APS Bank Limit</t>
  </si>
  <si>
    <t>APS Bank Forward</t>
  </si>
  <si>
    <t>SCOII Exempt_A</t>
  </si>
  <si>
    <t>SCOII Exempt_B</t>
  </si>
  <si>
    <t>SCOII Net Load</t>
  </si>
  <si>
    <t>SCOII Settled</t>
  </si>
  <si>
    <t>SCOII Errant</t>
  </si>
  <si>
    <t>SCO Banked_2</t>
  </si>
  <si>
    <t>SCO Banked_1</t>
  </si>
  <si>
    <t>SCO Obligation</t>
  </si>
  <si>
    <t>SCO Bank Limit</t>
  </si>
  <si>
    <t>SCO Bank Forward</t>
  </si>
  <si>
    <t>SCO Errant</t>
  </si>
  <si>
    <t>SCO Settled</t>
  </si>
  <si>
    <t>Class II Errant</t>
  </si>
  <si>
    <t>WTE Errant</t>
  </si>
  <si>
    <t>APS Errant</t>
  </si>
  <si>
    <t>CPS Settled</t>
  </si>
  <si>
    <t>CPS Exempt</t>
  </si>
  <si>
    <t>CPS Net Load</t>
  </si>
  <si>
    <t>CPS Errant</t>
  </si>
  <si>
    <t>CPS  Banked_2</t>
  </si>
  <si>
    <t>CPS Banked_1</t>
  </si>
  <si>
    <t>CPS Bank Limit</t>
  </si>
  <si>
    <t>CPS Bank Forward</t>
  </si>
  <si>
    <t>CES Errant</t>
  </si>
  <si>
    <t>CES  Banked_2</t>
  </si>
  <si>
    <t>CES Banked_1</t>
  </si>
  <si>
    <t>CES Net Obligation</t>
  </si>
  <si>
    <t>CES  Bank Limit</t>
  </si>
  <si>
    <t>CES  Bank Forward</t>
  </si>
  <si>
    <t>CES-E Settled</t>
  </si>
  <si>
    <t>CES-E Errant</t>
  </si>
  <si>
    <t>CES-E Banked_2</t>
  </si>
  <si>
    <t>CES-E Banked_1</t>
  </si>
  <si>
    <t>CES-E ACP Credits</t>
  </si>
  <si>
    <t>CES-E Attributes</t>
  </si>
  <si>
    <t>CES-E Obligation</t>
  </si>
  <si>
    <t>CES-E Surplus</t>
  </si>
  <si>
    <t>CES-E  Bank Limit</t>
  </si>
  <si>
    <t>CES-E Bank Forward</t>
  </si>
  <si>
    <t>ACP_RPS</t>
  </si>
  <si>
    <t>ACP_SCO</t>
  </si>
  <si>
    <t>ACP_SCOII</t>
  </si>
  <si>
    <t>ACP_ClassII</t>
  </si>
  <si>
    <t>ACP_WTE</t>
  </si>
  <si>
    <t>ACP_APS</t>
  </si>
  <si>
    <t>ACP_CPS</t>
  </si>
  <si>
    <t>ACP_CES</t>
  </si>
  <si>
    <t>ACP_CES-E</t>
  </si>
  <si>
    <t>RPS Bank Forward</t>
  </si>
  <si>
    <t>RPS Surplus</t>
  </si>
  <si>
    <t>RPS Net Obligation</t>
  </si>
  <si>
    <t>RPS Banked_2</t>
  </si>
  <si>
    <t>RPS Banked_1</t>
  </si>
  <si>
    <t>RPS Exempt</t>
  </si>
  <si>
    <t>RPS Net Load</t>
  </si>
  <si>
    <t>RPS Settled</t>
  </si>
  <si>
    <t>RPS Errant</t>
  </si>
  <si>
    <t>RPS Bank Limit</t>
  </si>
  <si>
    <t>SCOII Obligation_A</t>
  </si>
  <si>
    <t>SCOII Obligation_B</t>
  </si>
  <si>
    <t>SCOII Banked_2</t>
  </si>
  <si>
    <t>SCOII Banked_1</t>
  </si>
  <si>
    <t>SCOII Surplus</t>
  </si>
  <si>
    <t>SCOII Bank Limit</t>
  </si>
  <si>
    <t>SCOII Bank Forward</t>
  </si>
  <si>
    <t>RPS_II_WasteEnergy</t>
  </si>
  <si>
    <t>RPS II Renewable</t>
  </si>
  <si>
    <t>CY2025</t>
  </si>
  <si>
    <t>RPS Banked_SCO</t>
  </si>
  <si>
    <t>Total ACP_DOER Owed</t>
  </si>
  <si>
    <t>Total ACP_CES Owed</t>
  </si>
  <si>
    <t>RPSClassI Exempt</t>
  </si>
  <si>
    <t>Exempt Load A</t>
  </si>
  <si>
    <t>Exempt Load B</t>
  </si>
  <si>
    <t>Net Load</t>
  </si>
  <si>
    <t>Exempt Contract A</t>
  </si>
  <si>
    <t>Exempt Contract B</t>
  </si>
  <si>
    <t>Table 2B:  Allocation by Sub-account or Product Name of CY2024 Retail Load Obligation by date of contract served</t>
  </si>
  <si>
    <t>Table 2Bi:  Annual Projections of SCO II EXEMPT LOAD (for future planning purposes)</t>
  </si>
  <si>
    <t>TABLE 2C:  Electricity Supplied under Retail Contracts Executed or Extended before January 1, 2020</t>
  </si>
  <si>
    <t>Table 2C:  Allocation by Sub-account or Product Name of CY2024 Retail Load Obligation by Date of Contract Served</t>
  </si>
  <si>
    <t>Table 2Ci:  Annual Projection of CPS EXEMPT LOAD (for future planning purposes)</t>
  </si>
  <si>
    <t>Table 2:  2024 Retail Products and Load Obligations</t>
  </si>
  <si>
    <t>Table 2i  Final Disposition of SRECs</t>
  </si>
  <si>
    <t>Table 2ii:  Final Disposition of SREC IIs</t>
  </si>
  <si>
    <t>Cell Reference</t>
  </si>
  <si>
    <t>Errant</t>
  </si>
  <si>
    <t>CPS_Exempt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</si>
</sst>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0.0000%"/>
    <numFmt numFmtId="167" formatCode="_(* #,##0_);_(* \(#,##0\);_(* &quot;-&quot;??_);_(@_)"/>
    <numFmt numFmtId="168" formatCode="0.0000"/>
    <numFmt numFmtId="169" formatCode="0.000"/>
    <numFmt numFmtId="170" formatCode="0.000000000"/>
  </numFmts>
  <fonts count="1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2"/>
      <name val="Arial"/>
      <family val="2"/>
    </font>
    <font>
      <b/>
      <u/>
      <sz val="12"/>
      <name val="Arial"/>
      <family val="2"/>
    </font>
    <font>
      <i/>
      <sz val="10"/>
      <name val="Arial"/>
      <family val="2"/>
    </font>
    <font>
      <sz val="12"/>
      <name val="Arial"/>
      <family val="2"/>
    </font>
    <font>
      <b/>
      <sz val="10"/>
      <name val="Arial"/>
      <family val="2"/>
    </font>
    <font>
      <b/>
      <sz val="7"/>
      <name val="Arial"/>
      <family val="2"/>
    </font>
    <font>
      <b/>
      <sz val="8"/>
      <name val="Arial"/>
      <family val="2"/>
    </font>
    <font>
      <b/>
      <sz val="7.5"/>
      <name val="Arial"/>
      <family val="2"/>
    </font>
    <font>
      <b/>
      <i/>
      <sz val="8"/>
      <name val="Arial"/>
      <family val="2"/>
    </font>
    <font>
      <sz val="7"/>
      <name val="Arial"/>
      <family val="2"/>
    </font>
    <font>
      <sz val="8"/>
      <name val="Arial"/>
      <family val="2"/>
    </font>
    <font>
      <sz val="9"/>
      <name val="Arial"/>
      <family val="2"/>
    </font>
    <font>
      <sz val="12"/>
      <color indexed="8"/>
      <name val="Calibri"/>
      <family val="2"/>
    </font>
    <font>
      <b/>
      <sz val="12"/>
      <color indexed="8"/>
      <name val="Calibri"/>
      <family val="2"/>
    </font>
    <font>
      <i/>
      <sz val="12"/>
      <color indexed="8"/>
      <name val="Calibri"/>
      <family val="2"/>
    </font>
    <font>
      <b/>
      <sz val="11"/>
      <color indexed="8"/>
      <name val="Calibri"/>
      <family val="2"/>
    </font>
    <font>
      <b/>
      <i/>
      <sz val="10"/>
      <color indexed="8"/>
      <name val="Calibri"/>
      <family val="2"/>
    </font>
    <font>
      <i/>
      <sz val="11"/>
      <name val="Calibri"/>
      <family val="2"/>
    </font>
    <font>
      <sz val="10"/>
      <name val="Arial"/>
      <family val="2"/>
    </font>
    <font>
      <b/>
      <sz val="12"/>
      <color indexed="9"/>
      <name val="Calibri"/>
      <family val="2"/>
    </font>
    <font>
      <b/>
      <i/>
      <u/>
      <sz val="10"/>
      <color indexed="8"/>
      <name val="Calibri"/>
      <family val="2"/>
    </font>
    <font>
      <sz val="11"/>
      <name val="Arial"/>
      <family val="2"/>
    </font>
    <font>
      <b/>
      <i/>
      <u/>
      <sz val="12"/>
      <name val="Arial"/>
      <family val="2"/>
    </font>
    <font>
      <b/>
      <sz val="10"/>
      <color indexed="8"/>
      <name val="Calibri"/>
      <family val="2"/>
    </font>
    <font>
      <b/>
      <i/>
      <sz val="11"/>
      <color indexed="8"/>
      <name val="Calibri"/>
      <family val="2"/>
    </font>
    <font>
      <b/>
      <i/>
      <sz val="10"/>
      <name val="Calibri"/>
      <family val="2"/>
    </font>
    <font>
      <sz val="11"/>
      <name val="Calibri"/>
      <family val="2"/>
    </font>
    <font>
      <b/>
      <sz val="11"/>
      <name val="Calibri"/>
      <family val="2"/>
    </font>
    <font>
      <sz val="10"/>
      <color indexed="8"/>
      <name val="Calibri"/>
      <family val="2"/>
    </font>
    <font>
      <b/>
      <sz val="12"/>
      <name val="Times New Roman"/>
      <family val="1"/>
    </font>
    <font>
      <b/>
      <sz val="11"/>
      <name val="Times New Roman"/>
      <family val="1"/>
    </font>
    <font>
      <sz val="6"/>
      <name val="Times New Roman"/>
      <family val="1"/>
    </font>
    <font>
      <sz val="9"/>
      <name val="Times New Roman"/>
      <family val="1"/>
    </font>
    <font>
      <b/>
      <sz val="10"/>
      <name val="Calibri"/>
      <family val="2"/>
    </font>
    <font>
      <b/>
      <sz val="9"/>
      <name val="Calibri"/>
      <family val="2"/>
    </font>
    <font>
      <sz val="10"/>
      <name val="Calibri"/>
      <family val="2"/>
    </font>
    <font>
      <sz val="12"/>
      <name val="Times New Roman"/>
      <family val="1"/>
    </font>
    <font>
      <b/>
      <i/>
      <sz val="10"/>
      <name val="Arial"/>
      <family val="2"/>
    </font>
    <font>
      <b/>
      <sz val="8"/>
      <name val="Calibri"/>
      <family val="2"/>
    </font>
    <font>
      <b/>
      <sz val="7"/>
      <name val="Times New Roman"/>
      <family val="1"/>
    </font>
    <font>
      <u/>
      <sz val="10"/>
      <color indexed="12"/>
      <name val="Arial"/>
      <family val="2"/>
    </font>
    <font>
      <b/>
      <sz val="10"/>
      <name val="Calibri"/>
      <family val="2"/>
      <scheme val="minor"/>
    </font>
    <font>
      <i/>
      <sz val="11"/>
      <color indexed="8"/>
      <name val="Calibri"/>
      <family val="2"/>
    </font>
    <font>
      <sz val="12"/>
      <color indexed="8"/>
      <name val="Times New Roman"/>
      <family val="1"/>
    </font>
    <font>
      <b/>
      <sz val="7.5"/>
      <color indexed="8"/>
      <name val="Arial"/>
      <family val="2"/>
    </font>
    <font>
      <sz val="10"/>
      <color indexed="9"/>
      <name val="Arial"/>
      <family val="2"/>
    </font>
    <font>
      <sz val="10"/>
      <color indexed="8"/>
      <name val="Arial"/>
      <family val="2"/>
    </font>
    <font>
      <sz val="11"/>
      <name val="Times New Roman"/>
      <family val="1"/>
    </font>
    <font>
      <sz val="8"/>
      <color indexed="8"/>
      <name val="Calibri"/>
      <family val="2"/>
    </font>
    <font>
      <b/>
      <sz val="8"/>
      <color indexed="8"/>
      <name val="Calibri"/>
      <family val="2"/>
    </font>
    <font>
      <b/>
      <sz val="14"/>
      <color indexed="9"/>
      <name val="Calibri"/>
      <family val="2"/>
    </font>
    <font>
      <b/>
      <i/>
      <u/>
      <sz val="11"/>
      <color indexed="8"/>
      <name val="Calibri"/>
      <family val="2"/>
    </font>
    <font>
      <b/>
      <i/>
      <sz val="11"/>
      <name val="Calibri"/>
      <family val="2"/>
    </font>
    <font>
      <b/>
      <i/>
      <sz val="7.5"/>
      <name val="Arial"/>
      <family val="2"/>
    </font>
    <font>
      <b/>
      <i/>
      <u/>
      <sz val="10"/>
      <name val="Arial"/>
      <family val="2"/>
    </font>
    <font>
      <b/>
      <sz val="9"/>
      <color indexed="10"/>
      <name val="Arial"/>
      <family val="2"/>
    </font>
    <font>
      <b/>
      <sz val="11"/>
      <name val="Calibri"/>
      <family val="2"/>
      <scheme val="minor"/>
    </font>
    <font>
      <b/>
      <i/>
      <sz val="11"/>
      <name val="Calibri"/>
      <family val="2"/>
      <scheme val="minor"/>
    </font>
    <font>
      <b/>
      <sz val="14"/>
      <name val="Times New Roman"/>
      <family val="1"/>
    </font>
    <font>
      <b/>
      <i/>
      <shadow/>
      <sz val="18"/>
      <name val="Times New Roman"/>
      <family val="1"/>
    </font>
    <font>
      <sz val="10"/>
      <name val="Tahoma"/>
      <family val="2"/>
    </font>
    <font>
      <b/>
      <u/>
      <sz val="11"/>
      <name val="Times New Roman"/>
      <family val="1"/>
    </font>
    <font>
      <b/>
      <sz val="10"/>
      <color indexed="9"/>
      <name val="Calibri"/>
      <family val="2"/>
    </font>
    <font>
      <b/>
      <sz val="12"/>
      <color indexed="9"/>
      <name val="Arial"/>
      <family val="2"/>
    </font>
    <font>
      <b/>
      <sz val="14"/>
      <color indexed="9"/>
      <name val="Arial"/>
      <family val="2"/>
    </font>
    <font>
      <b/>
      <i/>
      <sz val="14"/>
      <color indexed="9"/>
      <name val="Arial"/>
      <family val="2"/>
    </font>
    <font>
      <b/>
      <sz val="12"/>
      <color indexed="8"/>
      <name val="Arial"/>
      <family val="2"/>
    </font>
    <font>
      <b/>
      <sz val="13"/>
      <name val="Times New Roman"/>
      <family val="1"/>
    </font>
    <font>
      <sz val="10"/>
      <name val="Times New Roman"/>
      <family val="1"/>
    </font>
    <font>
      <i/>
      <sz val="12"/>
      <name val="Times New Roman"/>
      <family val="1"/>
    </font>
    <font>
      <b/>
      <sz val="12"/>
      <color indexed="8"/>
      <name val="Calibri"/>
      <family val="2"/>
      <scheme val="minor"/>
    </font>
    <font>
      <sz val="9"/>
      <name val="Calibri"/>
      <family val="2"/>
    </font>
    <font>
      <b/>
      <sz val="16"/>
      <name val="Times New Roman"/>
      <family val="1"/>
    </font>
    <font>
      <b/>
      <i/>
      <u/>
      <sz val="8"/>
      <name val="Arial"/>
      <family val="2"/>
    </font>
    <font>
      <b/>
      <u/>
      <sz val="13"/>
      <name val="Arial"/>
      <family val="2"/>
    </font>
    <font>
      <b/>
      <sz val="15"/>
      <name val="Times New Roman"/>
      <family val="1"/>
    </font>
    <font>
      <i/>
      <sz val="11"/>
      <name val="Times New Roman"/>
      <family val="1"/>
    </font>
    <font>
      <b/>
      <u/>
      <sz val="12"/>
      <color indexed="8"/>
      <name val="Calibri"/>
      <family val="2"/>
    </font>
    <font>
      <b/>
      <sz val="9"/>
      <color indexed="8"/>
      <name val="Calibri"/>
      <family val="2"/>
    </font>
    <font>
      <sz val="12"/>
      <color indexed="8"/>
      <name val="Times New Roman"/>
      <family val="1"/>
    </font>
    <font>
      <sz val="8"/>
      <color indexed="8"/>
      <name val="Times New Roman"/>
      <family val="1"/>
    </font>
    <font>
      <b/>
      <i/>
      <sz val="10"/>
      <color indexed="8"/>
      <name val="Times New Roman"/>
      <family val="1"/>
    </font>
    <font>
      <b/>
      <i/>
      <sz val="9.5"/>
      <color indexed="8"/>
      <name val="Times New Roman"/>
      <family val="1"/>
    </font>
    <font>
      <b/>
      <sz val="10"/>
      <color indexed="8"/>
      <name val="Times New Roman"/>
      <family val="1"/>
    </font>
    <font>
      <sz val="10"/>
      <color indexed="8"/>
      <name val="Times New Roman"/>
      <family val="1"/>
    </font>
    <font>
      <b/>
      <i/>
      <sz val="11"/>
      <color indexed="8"/>
      <name val="Times New Roman"/>
      <family val="1"/>
    </font>
    <font>
      <b/>
      <i/>
      <u/>
      <sz val="11"/>
      <color indexed="8"/>
      <name val="Times New Roman"/>
      <family val="1"/>
    </font>
    <font>
      <b/>
      <sz val="11"/>
      <color indexed="8"/>
      <name val="Times New Roman"/>
      <family val="1"/>
    </font>
    <font>
      <b/>
      <sz val="12"/>
      <color indexed="8"/>
      <name val="Times New Roman"/>
      <family val="1"/>
    </font>
    <font>
      <sz val="11"/>
      <color indexed="8"/>
      <name val="Times New Roman"/>
      <family val="1"/>
    </font>
    <font>
      <b/>
      <sz val="14"/>
      <color indexed="8"/>
      <name val="Times New Roman"/>
      <family val="1"/>
    </font>
    <font>
      <i/>
      <sz val="12"/>
      <color indexed="8"/>
      <name val="Times New Roman"/>
      <family val="1"/>
    </font>
    <font>
      <b/>
      <i/>
      <sz val="10"/>
      <name val="Times New Roman"/>
      <family val="1"/>
    </font>
    <font>
      <b/>
      <i/>
      <sz val="12"/>
      <name val="Times New Roman"/>
      <family val="1"/>
    </font>
    <font>
      <b/>
      <sz val="12"/>
      <color indexed="9"/>
      <name val="Times New Roman"/>
      <family val="1"/>
    </font>
    <font>
      <b/>
      <sz val="10"/>
      <name val="Times New Roman"/>
      <family val="1"/>
    </font>
    <font>
      <b/>
      <u/>
      <sz val="12"/>
      <name val="Times New Roman"/>
      <family val="1"/>
    </font>
    <font>
      <b/>
      <u/>
      <sz val="13"/>
      <name val="Times New Roman"/>
      <family val="1"/>
    </font>
    <font>
      <b/>
      <i/>
      <u/>
      <sz val="10"/>
      <color indexed="8"/>
      <name val="Times New Roman"/>
      <family val="1"/>
    </font>
    <font>
      <sz val="10"/>
      <name val="Arial"/>
      <family val="2"/>
    </font>
    <font>
      <b/>
      <sz val="11"/>
      <color theme="1"/>
      <name val="Calibri"/>
      <family val="2"/>
      <scheme val="minor"/>
    </font>
    <font>
      <b/>
      <sz val="9"/>
      <name val="Arial"/>
      <family val="2"/>
    </font>
    <font>
      <sz val="8"/>
      <name val="Verdana"/>
      <family val="2"/>
    </font>
    <font>
      <b/>
      <sz val="10"/>
      <color theme="1"/>
      <name val="Arial"/>
      <family val="2"/>
    </font>
    <font>
      <sz val="10"/>
      <color theme="0"/>
      <name val="Arial"/>
      <family val="2"/>
    </font>
    <font>
      <sz val="8"/>
      <color theme="1"/>
      <name val="Arial"/>
      <family val="2"/>
    </font>
    <font>
      <sz val="12"/>
      <color rgb="FFFFFFFF"/>
      <name val="Calibri"/>
      <family val="2"/>
    </font>
    <font>
      <sz val="10"/>
      <color rgb="FFFFFFFF"/>
      <name val="Arial"/>
      <family val="2"/>
    </font>
    <font>
      <sz val="11"/>
      <color rgb="FFFFFFFF"/>
      <name val="Calibri"/>
      <family val="2"/>
    </font>
    <font>
      <b/>
      <sz val="9"/>
      <color theme="1"/>
      <name val="Calibri"/>
      <family val="2"/>
    </font>
    <font>
      <b/>
      <sz val="9"/>
      <color theme="1"/>
      <name val="Arial"/>
      <family val="2"/>
    </font>
    <font>
      <sz val="11"/>
      <color theme="0"/>
      <name val="Calibri"/>
      <family val="2"/>
    </font>
    <font>
      <sz val="11"/>
      <color theme="0"/>
      <name val="Times New Roman"/>
      <family val="1"/>
    </font>
    <font>
      <sz val="8"/>
      <color theme="0"/>
      <name val="Times New Roman"/>
      <family val="1"/>
    </font>
    <font>
      <b/>
      <u/>
      <sz val="11"/>
      <color theme="1"/>
      <name val="Calibri"/>
      <family val="2"/>
      <scheme val="minor"/>
    </font>
    <font>
      <u/>
      <sz val="10"/>
      <name val="Arial"/>
      <family val="2"/>
    </font>
    <font>
      <vertAlign val="subscript"/>
      <sz val="11"/>
      <color theme="1"/>
      <name val="Calibri"/>
      <family val="2"/>
      <scheme val="minor"/>
    </font>
    <font>
      <vertAlign val="subscript"/>
      <sz val="10"/>
      <name val="Arial"/>
      <family val="2"/>
    </font>
    <font>
      <b/>
      <i/>
      <sz val="11"/>
      <color theme="1"/>
      <name val="Calibri"/>
      <family val="2"/>
      <scheme val="minor"/>
    </font>
    <font>
      <b/>
      <vertAlign val="subscript"/>
      <sz val="11"/>
      <color theme="1"/>
      <name val="Calibri"/>
      <family val="2"/>
      <scheme val="minor"/>
    </font>
    <font>
      <b/>
      <i/>
      <u/>
      <sz val="11"/>
      <color theme="1"/>
      <name val="Calibri"/>
      <family val="2"/>
      <scheme val="minor"/>
    </font>
    <font>
      <b/>
      <u/>
      <vertAlign val="subscript"/>
      <sz val="11"/>
      <color theme="1"/>
      <name val="Calibri"/>
      <family val="2"/>
      <scheme val="minor"/>
    </font>
    <font>
      <i/>
      <sz val="11"/>
      <color theme="1"/>
      <name val="Calibri"/>
      <family val="2"/>
      <scheme val="minor"/>
    </font>
    <font>
      <b/>
      <sz val="8"/>
      <color indexed="8"/>
      <name val="Arial"/>
      <family val="2"/>
    </font>
    <font>
      <b/>
      <sz val="12"/>
      <color theme="1"/>
      <name val="Times New Roman"/>
      <family val="1"/>
    </font>
    <font>
      <u/>
      <sz val="10"/>
      <name val="Times New Roman"/>
      <family val="1"/>
    </font>
    <font>
      <b/>
      <u/>
      <sz val="14"/>
      <name val="Times New Roman"/>
      <family val="1"/>
    </font>
    <font>
      <sz val="10"/>
      <name val="Times"/>
      <family val="1"/>
    </font>
    <font>
      <u/>
      <sz val="12"/>
      <color indexed="8"/>
      <name val="Calibri"/>
      <family val="2"/>
    </font>
    <font>
      <i/>
      <u/>
      <sz val="12"/>
      <color indexed="8"/>
      <name val="Calibri"/>
      <family val="2"/>
    </font>
    <font>
      <b/>
      <i/>
      <u/>
      <sz val="12"/>
      <color indexed="8"/>
      <name val="Calibri"/>
      <family val="2"/>
    </font>
    <font>
      <sz val="12"/>
      <color theme="1"/>
      <name val="Times New Roman"/>
      <family val="1"/>
    </font>
    <font>
      <sz val="12"/>
      <color theme="0"/>
      <name val="Calibri"/>
      <family val="2"/>
    </font>
    <font>
      <b/>
      <vertAlign val="subscript"/>
      <sz val="11"/>
      <name val="Calibri"/>
      <family val="2"/>
      <scheme val="minor"/>
    </font>
    <font>
      <sz val="10"/>
      <color theme="1"/>
      <name val="Arial"/>
      <family val="2"/>
    </font>
    <font>
      <sz val="10"/>
      <color theme="0"/>
      <name val="Times New Roman"/>
      <family val="1"/>
    </font>
    <font>
      <b/>
      <i/>
      <sz val="9"/>
      <name val="Arial"/>
      <family val="2"/>
    </font>
    <font>
      <i/>
      <sz val="11"/>
      <color rgb="FF000000"/>
      <name val="Calibri"/>
      <family val="2"/>
    </font>
    <font>
      <b/>
      <sz val="11"/>
      <color rgb="FF000000"/>
      <name val="Calibri"/>
      <family val="2"/>
    </font>
    <font>
      <b/>
      <i/>
      <sz val="11"/>
      <color rgb="FF000000"/>
      <name val="Calibri"/>
      <family val="2"/>
    </font>
    <font>
      <b/>
      <i/>
      <u/>
      <sz val="18"/>
      <color indexed="8"/>
      <name val="Calibri"/>
      <family val="2"/>
    </font>
    <font>
      <b/>
      <sz val="7.5"/>
      <color rgb="FF000000"/>
      <name val="Arial"/>
      <family val="2"/>
    </font>
    <font>
      <sz val="12"/>
      <color theme="1"/>
      <name val="Calibri"/>
      <family val="2"/>
      <scheme val="minor"/>
    </font>
    <font>
      <sz val="11"/>
      <name val="Calibri"/>
      <family val="2"/>
      <scheme val="minor"/>
    </font>
    <font>
      <b/>
      <sz val="9"/>
      <color indexed="81"/>
      <name val="Tahoma"/>
      <family val="2"/>
    </font>
    <font>
      <sz val="10"/>
      <color theme="0"/>
      <name val="Calibri"/>
      <family val="2"/>
    </font>
    <font>
      <b/>
      <sz val="12"/>
      <color theme="0"/>
      <name val="Calibri"/>
      <family val="2"/>
    </font>
    <font>
      <b/>
      <u/>
      <sz val="8"/>
      <name val="Calibri"/>
      <family val="2"/>
    </font>
    <font>
      <sz val="8"/>
      <name val="Arial"/>
      <family val="2"/>
    </font>
    <font>
      <b/>
      <sz val="11"/>
      <color theme="7" tint="-0.499984740745262"/>
      <name val="Calibri"/>
      <family val="2"/>
      <scheme val="minor"/>
    </font>
    <font>
      <b/>
      <i/>
      <u/>
      <sz val="12"/>
      <name val="Times New Roman"/>
      <family val="1"/>
    </font>
    <font>
      <sz val="7"/>
      <name val="Times New Roman"/>
      <family val="1"/>
    </font>
    <font>
      <b/>
      <sz val="11"/>
      <color theme="1"/>
      <name val="Times New Roman"/>
      <family val="1"/>
    </font>
    <font>
      <sz val="8"/>
      <name val="Times New Roman"/>
      <family val="1"/>
    </font>
    <font>
      <b/>
      <i/>
      <sz val="12"/>
      <color theme="1"/>
      <name val="Times New Roman"/>
      <family val="1"/>
    </font>
    <font>
      <b/>
      <u/>
      <sz val="10"/>
      <name val="Arial"/>
      <family val="2"/>
    </font>
    <font>
      <sz val="12"/>
      <name val="Calibri"/>
      <family val="2"/>
      <scheme val="minor"/>
    </font>
    <font>
      <sz val="9"/>
      <color indexed="81"/>
      <name val="Tahoma"/>
      <family val="2"/>
    </font>
    <font>
      <sz val="13"/>
      <name val="Arial"/>
      <family val="2"/>
    </font>
    <font>
      <sz val="10"/>
      <color indexed="12"/>
      <name val="Arial"/>
      <family val="2"/>
    </font>
  </fonts>
  <fills count="2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lightUp">
        <bgColor indexed="9"/>
      </patternFill>
    </fill>
    <fill>
      <patternFill patternType="solid">
        <fgColor indexed="23"/>
        <bgColor indexed="64"/>
      </patternFill>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E0E0E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rgb="FF99FF66"/>
        <bgColor indexed="64"/>
      </patternFill>
    </fill>
    <fill>
      <patternFill patternType="solid">
        <fgColor rgb="FFFFFF9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CCFF9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66"/>
        <bgColor indexed="64"/>
      </patternFill>
    </fill>
    <fill>
      <patternFill patternType="solid">
        <fgColor rgb="FF00B0F0"/>
        <bgColor indexed="64"/>
      </patternFill>
    </fill>
    <fill>
      <patternFill patternType="solid">
        <fgColor rgb="FFDCE6F1"/>
        <bgColor rgb="FF000000"/>
      </patternFill>
    </fill>
  </fills>
  <borders count="34">
    <border>
      <left/>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double">
        <color indexed="64"/>
      </bottom>
      <diagonal/>
    </border>
  </borders>
  <cellStyleXfs count="23">
    <xf numFmtId="0" fontId="0" fillId="0" borderId="0"/>
    <xf numFmtId="43" fontId="10" fillId="0" borderId="0" applyFont="0" applyFill="0" applyBorder="0" applyAlignment="0" applyProtection="0"/>
    <xf numFmtId="0" fontId="51" fillId="0" borderId="0" applyNumberFormat="0" applyFill="0" applyBorder="0" applyAlignment="0" applyProtection="0">
      <alignment vertical="top"/>
      <protection locked="0"/>
    </xf>
    <xf numFmtId="0" fontId="10" fillId="0" borderId="0"/>
    <xf numFmtId="44" fontId="10" fillId="0" borderId="0" applyFont="0" applyFill="0" applyBorder="0" applyAlignment="0" applyProtection="0"/>
    <xf numFmtId="0" fontId="8" fillId="0" borderId="0"/>
    <xf numFmtId="0" fontId="7" fillId="0" borderId="0"/>
    <xf numFmtId="43" fontId="10" fillId="0" borderId="0" applyFont="0" applyFill="0" applyBorder="0" applyAlignment="0" applyProtection="0"/>
    <xf numFmtId="0" fontId="6" fillId="0" borderId="0"/>
    <xf numFmtId="44" fontId="110" fillId="0" borderId="0" applyFont="0" applyFill="0" applyBorder="0" applyAlignment="0" applyProtection="0"/>
    <xf numFmtId="9" fontId="110" fillId="0" borderId="0" applyFont="0" applyFill="0" applyBorder="0" applyAlignment="0" applyProtection="0"/>
    <xf numFmtId="0" fontId="5" fillId="0" borderId="0"/>
    <xf numFmtId="0" fontId="5" fillId="0" borderId="0"/>
    <xf numFmtId="9" fontId="10"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153"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010">
    <xf numFmtId="0" fontId="0" fillId="0" borderId="0" xfId="0"/>
    <xf numFmtId="0" fontId="14" fillId="0" borderId="0" xfId="0" applyFont="1"/>
    <xf numFmtId="0" fontId="0" fillId="0" borderId="0" xfId="0" applyAlignment="1">
      <alignment horizontal="center" vertical="center"/>
    </xf>
    <xf numFmtId="0" fontId="22" fillId="0" borderId="0" xfId="0" applyFont="1"/>
    <xf numFmtId="0" fontId="25" fillId="0" borderId="0" xfId="0" applyFont="1"/>
    <xf numFmtId="0" fontId="23" fillId="0" borderId="0" xfId="0" applyFont="1"/>
    <xf numFmtId="0" fontId="0" fillId="0" borderId="0" xfId="0" applyAlignment="1">
      <alignment horizontal="right" vertical="center"/>
    </xf>
    <xf numFmtId="0" fontId="29" fillId="0" borderId="0" xfId="0" applyFont="1"/>
    <xf numFmtId="0" fontId="0" fillId="2" borderId="12" xfId="0" applyFill="1" applyBorder="1"/>
    <xf numFmtId="0" fontId="0" fillId="0" borderId="0" xfId="0" applyAlignment="1">
      <alignment horizontal="center"/>
    </xf>
    <xf numFmtId="0" fontId="21" fillId="0" borderId="0" xfId="0" applyFont="1" applyAlignment="1">
      <alignment horizontal="center" vertical="center"/>
    </xf>
    <xf numFmtId="0" fontId="0" fillId="0" borderId="0" xfId="0" applyAlignment="1">
      <alignment vertical="center"/>
    </xf>
    <xf numFmtId="0" fontId="16" fillId="0" borderId="0" xfId="0" applyFont="1" applyAlignment="1">
      <alignment horizontal="center"/>
    </xf>
    <xf numFmtId="0" fontId="10" fillId="0" borderId="0" xfId="0" applyFont="1"/>
    <xf numFmtId="0" fontId="0" fillId="9" borderId="0" xfId="0" applyFill="1"/>
    <xf numFmtId="0" fontId="23" fillId="9" borderId="0" xfId="0" applyFont="1" applyFill="1"/>
    <xf numFmtId="0" fontId="20" fillId="0" borderId="0" xfId="0" applyFont="1" applyAlignment="1">
      <alignment horizontal="center" vertical="center"/>
    </xf>
    <xf numFmtId="3" fontId="0" fillId="0" borderId="0" xfId="0" applyNumberFormat="1" applyAlignment="1">
      <alignment vertical="center" wrapText="1"/>
    </xf>
    <xf numFmtId="0" fontId="0" fillId="9" borderId="0" xfId="0" applyFill="1" applyAlignment="1">
      <alignment vertical="center"/>
    </xf>
    <xf numFmtId="0" fontId="32" fillId="0" borderId="0" xfId="0" applyFont="1"/>
    <xf numFmtId="0" fontId="35" fillId="9" borderId="0" xfId="0" applyFont="1" applyFill="1" applyAlignment="1">
      <alignment horizontal="left" vertical="top" wrapText="1"/>
    </xf>
    <xf numFmtId="167" fontId="0" fillId="9" borderId="0" xfId="1" applyNumberFormat="1" applyFont="1" applyFill="1" applyAlignment="1">
      <alignment horizontal="right" vertical="center"/>
    </xf>
    <xf numFmtId="0" fontId="23" fillId="0" borderId="0" xfId="0" applyFont="1" applyAlignment="1">
      <alignment horizontal="right"/>
    </xf>
    <xf numFmtId="0" fontId="23" fillId="9" borderId="0" xfId="0" applyFont="1" applyFill="1" applyAlignment="1">
      <alignment horizontal="right"/>
    </xf>
    <xf numFmtId="0" fontId="0" fillId="0" borderId="0" xfId="0" applyAlignment="1">
      <alignment horizontal="right"/>
    </xf>
    <xf numFmtId="49" fontId="0" fillId="0" borderId="0" xfId="0" applyNumberFormat="1" applyAlignment="1">
      <alignment vertical="center"/>
    </xf>
    <xf numFmtId="49" fontId="0" fillId="0" borderId="0" xfId="0" applyNumberFormat="1" applyAlignment="1">
      <alignment horizontal="center" vertical="center"/>
    </xf>
    <xf numFmtId="49" fontId="0" fillId="0" borderId="0" xfId="0" applyNumberFormat="1" applyAlignment="1">
      <alignment horizontal="center"/>
    </xf>
    <xf numFmtId="49" fontId="15" fillId="0" borderId="0" xfId="0" applyNumberFormat="1" applyFont="1" applyAlignment="1">
      <alignment horizontal="right"/>
    </xf>
    <xf numFmtId="49" fontId="0" fillId="0" borderId="0" xfId="0" applyNumberFormat="1"/>
    <xf numFmtId="49" fontId="40" fillId="9" borderId="0" xfId="0" applyNumberFormat="1" applyFont="1" applyFill="1" applyAlignment="1">
      <alignment vertical="center"/>
    </xf>
    <xf numFmtId="0" fontId="23" fillId="0" borderId="0" xfId="3" applyFont="1"/>
    <xf numFmtId="0" fontId="23" fillId="0" borderId="0" xfId="3" applyFont="1" applyAlignment="1">
      <alignment horizontal="center"/>
    </xf>
    <xf numFmtId="0" fontId="59" fillId="0" borderId="0" xfId="3" applyFont="1"/>
    <xf numFmtId="0" fontId="24" fillId="0" borderId="0" xfId="3" applyFont="1"/>
    <xf numFmtId="0" fontId="39" fillId="0" borderId="0" xfId="3" applyFont="1"/>
    <xf numFmtId="0" fontId="26" fillId="0" borderId="0" xfId="3" applyFont="1"/>
    <xf numFmtId="0" fontId="9" fillId="0" borderId="0" xfId="3" applyFont="1"/>
    <xf numFmtId="49" fontId="0" fillId="9" borderId="0" xfId="0" applyNumberFormat="1" applyFill="1" applyAlignment="1">
      <alignment vertical="center"/>
    </xf>
    <xf numFmtId="0" fontId="12" fillId="9" borderId="0" xfId="0" applyFont="1" applyFill="1" applyAlignment="1" applyProtection="1">
      <alignment vertical="center"/>
      <protection locked="0"/>
    </xf>
    <xf numFmtId="0" fontId="27" fillId="9" borderId="0" xfId="0" applyFont="1" applyFill="1" applyAlignment="1">
      <alignment vertical="top" wrapText="1"/>
    </xf>
    <xf numFmtId="0" fontId="0" fillId="9" borderId="0" xfId="0" applyFill="1" applyAlignment="1">
      <alignment vertical="center" wrapText="1"/>
    </xf>
    <xf numFmtId="49" fontId="0" fillId="9" borderId="0" xfId="0" applyNumberFormat="1" applyFill="1" applyAlignment="1">
      <alignment horizontal="center" vertical="center"/>
    </xf>
    <xf numFmtId="49" fontId="15" fillId="9" borderId="0" xfId="0" applyNumberFormat="1" applyFont="1" applyFill="1" applyAlignment="1">
      <alignment horizontal="right" vertical="center"/>
    </xf>
    <xf numFmtId="0" fontId="34" fillId="9" borderId="0" xfId="0" applyFont="1" applyFill="1" applyAlignment="1">
      <alignment horizontal="center" vertical="center" wrapText="1"/>
    </xf>
    <xf numFmtId="0" fontId="0" fillId="9" borderId="31" xfId="0" applyFill="1" applyBorder="1"/>
    <xf numFmtId="0" fontId="23" fillId="9" borderId="0" xfId="0" applyFont="1" applyFill="1" applyAlignment="1">
      <alignment horizontal="center"/>
    </xf>
    <xf numFmtId="0" fontId="9" fillId="9" borderId="0" xfId="0" applyFont="1" applyFill="1"/>
    <xf numFmtId="0" fontId="21" fillId="9" borderId="0" xfId="0" applyFont="1" applyFill="1" applyAlignment="1">
      <alignment wrapText="1"/>
    </xf>
    <xf numFmtId="0" fontId="10" fillId="9" borderId="0" xfId="0" applyFont="1" applyFill="1"/>
    <xf numFmtId="0" fontId="10" fillId="9" borderId="31" xfId="0" applyFont="1" applyFill="1" applyBorder="1"/>
    <xf numFmtId="0" fontId="73" fillId="9" borderId="0" xfId="0" applyFont="1" applyFill="1" applyAlignment="1">
      <alignment horizontal="center" vertical="top" wrapText="1"/>
    </xf>
    <xf numFmtId="3" fontId="0" fillId="9" borderId="0" xfId="0" applyNumberFormat="1" applyFill="1" applyAlignment="1">
      <alignment vertical="center" wrapText="1"/>
    </xf>
    <xf numFmtId="0" fontId="54" fillId="9" borderId="0" xfId="0" applyFont="1" applyFill="1"/>
    <xf numFmtId="0" fontId="14" fillId="9" borderId="0" xfId="0" applyFont="1" applyFill="1"/>
    <xf numFmtId="0" fontId="20" fillId="9" borderId="0" xfId="0" applyFont="1" applyFill="1" applyAlignment="1">
      <alignment horizontal="center" vertical="center"/>
    </xf>
    <xf numFmtId="0" fontId="0" fillId="9" borderId="0" xfId="0" applyFill="1" applyAlignment="1">
      <alignment horizontal="right" vertical="center"/>
    </xf>
    <xf numFmtId="0" fontId="69" fillId="9" borderId="0" xfId="0" applyFont="1" applyFill="1" applyAlignment="1" applyProtection="1">
      <alignment vertical="center"/>
      <protection locked="0"/>
    </xf>
    <xf numFmtId="3" fontId="0" fillId="9" borderId="0" xfId="0" applyNumberFormat="1" applyFill="1" applyAlignment="1">
      <alignment vertical="top" wrapText="1"/>
    </xf>
    <xf numFmtId="0" fontId="21" fillId="9" borderId="0" xfId="0" applyFont="1" applyFill="1" applyAlignment="1">
      <alignment horizontal="center" vertical="center"/>
    </xf>
    <xf numFmtId="0" fontId="0" fillId="9" borderId="0" xfId="0" applyFill="1" applyAlignment="1">
      <alignment horizontal="center"/>
    </xf>
    <xf numFmtId="0" fontId="59" fillId="9" borderId="0" xfId="3" applyFont="1" applyFill="1"/>
    <xf numFmtId="0" fontId="23" fillId="9" borderId="0" xfId="3" applyFont="1" applyFill="1"/>
    <xf numFmtId="0" fontId="60" fillId="9" borderId="0" xfId="3" applyFont="1" applyFill="1"/>
    <xf numFmtId="0" fontId="24" fillId="9" borderId="0" xfId="3" applyFont="1" applyFill="1"/>
    <xf numFmtId="0" fontId="69" fillId="0" borderId="0" xfId="0" applyFont="1" applyAlignment="1" applyProtection="1">
      <alignment vertical="center"/>
      <protection locked="0"/>
    </xf>
    <xf numFmtId="49" fontId="40" fillId="0" borderId="0" xfId="0" applyNumberFormat="1" applyFont="1" applyAlignment="1">
      <alignment vertical="center"/>
    </xf>
    <xf numFmtId="0" fontId="12" fillId="0" borderId="0" xfId="0" applyFont="1" applyAlignment="1" applyProtection="1">
      <alignment vertical="center"/>
      <protection locked="0"/>
    </xf>
    <xf numFmtId="0" fontId="10" fillId="0" borderId="0" xfId="0" applyFont="1" applyAlignment="1">
      <alignment horizontal="center" vertical="center"/>
    </xf>
    <xf numFmtId="0" fontId="10" fillId="0" borderId="0" xfId="0" applyFont="1" applyAlignment="1">
      <alignment vertical="center" wrapText="1"/>
    </xf>
    <xf numFmtId="0" fontId="10" fillId="0" borderId="0" xfId="3"/>
    <xf numFmtId="0" fontId="10" fillId="9" borderId="0" xfId="3" applyFill="1"/>
    <xf numFmtId="0" fontId="22" fillId="0" borderId="0" xfId="3" applyFont="1"/>
    <xf numFmtId="0" fontId="10" fillId="0" borderId="0" xfId="3" applyAlignment="1">
      <alignment vertical="center"/>
    </xf>
    <xf numFmtId="0" fontId="21" fillId="0" borderId="0" xfId="3" applyFont="1"/>
    <xf numFmtId="0" fontId="15" fillId="9" borderId="0" xfId="3" applyFont="1" applyFill="1" applyAlignment="1">
      <alignment vertical="center"/>
    </xf>
    <xf numFmtId="49" fontId="40" fillId="10" borderId="14" xfId="0" applyNumberFormat="1" applyFont="1" applyFill="1" applyBorder="1" applyAlignment="1">
      <alignment vertical="center"/>
    </xf>
    <xf numFmtId="49" fontId="40" fillId="9" borderId="0" xfId="0" applyNumberFormat="1" applyFont="1" applyFill="1" applyAlignment="1">
      <alignment horizontal="right" vertical="center"/>
    </xf>
    <xf numFmtId="0" fontId="11" fillId="5" borderId="14" xfId="0" applyFont="1" applyFill="1" applyBorder="1" applyAlignment="1">
      <alignment vertical="center"/>
    </xf>
    <xf numFmtId="0" fontId="61" fillId="9" borderId="0" xfId="0" applyFont="1" applyFill="1" applyAlignment="1">
      <alignment horizontal="center" vertical="center" wrapText="1"/>
    </xf>
    <xf numFmtId="0" fontId="36" fillId="14" borderId="17" xfId="0" applyFont="1" applyFill="1" applyBorder="1" applyAlignment="1">
      <alignment vertical="center" wrapText="1"/>
    </xf>
    <xf numFmtId="0" fontId="36" fillId="9" borderId="0" xfId="0" applyFont="1" applyFill="1" applyAlignment="1">
      <alignment wrapText="1"/>
    </xf>
    <xf numFmtId="0" fontId="62" fillId="0" borderId="0" xfId="0" applyFont="1" applyAlignment="1">
      <alignment vertical="center"/>
    </xf>
    <xf numFmtId="0" fontId="59" fillId="9" borderId="0" xfId="0" applyFont="1" applyFill="1" applyAlignment="1">
      <alignment horizontal="right"/>
    </xf>
    <xf numFmtId="0" fontId="26" fillId="9" borderId="0" xfId="0" applyFont="1" applyFill="1" applyAlignment="1">
      <alignment horizontal="left" vertical="center" wrapText="1"/>
    </xf>
    <xf numFmtId="0" fontId="26" fillId="9" borderId="14" xfId="0" applyFont="1" applyFill="1" applyBorder="1" applyAlignment="1">
      <alignment horizontal="left" vertical="center" wrapText="1"/>
    </xf>
    <xf numFmtId="0" fontId="24" fillId="16" borderId="13" xfId="0" applyFont="1" applyFill="1" applyBorder="1"/>
    <xf numFmtId="0" fontId="24" fillId="16" borderId="14" xfId="0" applyFont="1" applyFill="1" applyBorder="1"/>
    <xf numFmtId="0" fontId="24" fillId="16" borderId="15" xfId="0" applyFont="1" applyFill="1" applyBorder="1"/>
    <xf numFmtId="0" fontId="0" fillId="9" borderId="0" xfId="0" applyFill="1" applyAlignment="1">
      <alignment horizontal="right"/>
    </xf>
    <xf numFmtId="0" fontId="24" fillId="9" borderId="0" xfId="0" applyFont="1" applyFill="1" applyAlignment="1">
      <alignment horizontal="center" vertical="center"/>
    </xf>
    <xf numFmtId="0" fontId="32" fillId="9" borderId="0" xfId="0" applyFont="1" applyFill="1" applyAlignment="1">
      <alignment horizontal="right" wrapText="1"/>
    </xf>
    <xf numFmtId="0" fontId="37" fillId="9" borderId="0" xfId="0" applyFont="1" applyFill="1" applyAlignment="1">
      <alignment horizontal="center" vertical="center"/>
    </xf>
    <xf numFmtId="0" fontId="0" fillId="0" borderId="23" xfId="0" applyBorder="1"/>
    <xf numFmtId="0" fontId="0" fillId="9" borderId="20" xfId="0" applyFill="1" applyBorder="1"/>
    <xf numFmtId="0" fontId="48" fillId="19" borderId="24" xfId="0" applyFont="1" applyFill="1" applyBorder="1"/>
    <xf numFmtId="0" fontId="9" fillId="9" borderId="0" xfId="3" applyFont="1" applyFill="1"/>
    <xf numFmtId="0" fontId="23" fillId="9" borderId="0" xfId="3" applyFont="1" applyFill="1" applyAlignment="1">
      <alignment horizontal="center"/>
    </xf>
    <xf numFmtId="0" fontId="15" fillId="9" borderId="0" xfId="3" applyFont="1" applyFill="1" applyAlignment="1">
      <alignment horizontal="left" vertical="center"/>
    </xf>
    <xf numFmtId="0" fontId="10" fillId="9" borderId="0" xfId="3" applyFill="1" applyAlignment="1">
      <alignment horizontal="left" vertical="center"/>
    </xf>
    <xf numFmtId="0" fontId="9" fillId="9" borderId="0" xfId="3" applyFont="1" applyFill="1" applyAlignment="1">
      <alignment vertical="center"/>
    </xf>
    <xf numFmtId="0" fontId="25" fillId="9" borderId="0" xfId="3" applyFont="1" applyFill="1"/>
    <xf numFmtId="0" fontId="36" fillId="9" borderId="0" xfId="3" applyFont="1" applyFill="1" applyAlignment="1">
      <alignment vertical="center" wrapText="1"/>
    </xf>
    <xf numFmtId="0" fontId="10" fillId="9" borderId="0" xfId="3" applyFill="1" applyAlignment="1">
      <alignment vertical="center" wrapText="1"/>
    </xf>
    <xf numFmtId="0" fontId="26" fillId="8" borderId="13" xfId="3" applyFont="1" applyFill="1" applyBorder="1" applyAlignment="1">
      <alignment vertical="center"/>
    </xf>
    <xf numFmtId="0" fontId="10" fillId="8" borderId="14" xfId="3" applyFill="1" applyBorder="1" applyAlignment="1">
      <alignment vertical="center" wrapText="1"/>
    </xf>
    <xf numFmtId="0" fontId="10" fillId="4" borderId="12" xfId="3" applyFill="1" applyBorder="1"/>
    <xf numFmtId="0" fontId="25" fillId="9" borderId="0" xfId="3" applyFont="1" applyFill="1" applyAlignment="1">
      <alignment horizontal="left" wrapText="1"/>
    </xf>
    <xf numFmtId="0" fontId="24" fillId="9" borderId="0" xfId="3" applyFont="1" applyFill="1" applyAlignment="1">
      <alignment horizontal="left"/>
    </xf>
    <xf numFmtId="0" fontId="39" fillId="9" borderId="0" xfId="3" applyFont="1" applyFill="1"/>
    <xf numFmtId="0" fontId="21" fillId="9" borderId="0" xfId="3" applyFont="1" applyFill="1"/>
    <xf numFmtId="0" fontId="10" fillId="9" borderId="0" xfId="3" applyFill="1" applyAlignment="1">
      <alignment vertical="center"/>
    </xf>
    <xf numFmtId="0" fontId="21" fillId="9" borderId="0" xfId="3" applyFont="1" applyFill="1" applyAlignment="1">
      <alignment wrapText="1"/>
    </xf>
    <xf numFmtId="0" fontId="10" fillId="2" borderId="12" xfId="3" applyFill="1" applyBorder="1"/>
    <xf numFmtId="0" fontId="35" fillId="9" borderId="0" xfId="3" applyFont="1" applyFill="1" applyAlignment="1">
      <alignment horizontal="left" vertical="top" wrapText="1"/>
    </xf>
    <xf numFmtId="0" fontId="31" fillId="9" borderId="0" xfId="0" applyFont="1" applyFill="1" applyAlignment="1">
      <alignment vertical="center"/>
    </xf>
    <xf numFmtId="0" fontId="69" fillId="9" borderId="0" xfId="0" applyFont="1" applyFill="1" applyAlignment="1">
      <alignment vertical="center"/>
    </xf>
    <xf numFmtId="0" fontId="12" fillId="9" borderId="0" xfId="0" applyFont="1" applyFill="1" applyAlignment="1">
      <alignment vertical="center"/>
    </xf>
    <xf numFmtId="0" fontId="15" fillId="9" borderId="0" xfId="0" applyFont="1" applyFill="1" applyAlignment="1">
      <alignment horizontal="left" vertical="center"/>
    </xf>
    <xf numFmtId="0" fontId="0" fillId="9" borderId="0" xfId="0" applyFill="1" applyAlignment="1">
      <alignment horizontal="left" vertical="center"/>
    </xf>
    <xf numFmtId="0" fontId="15" fillId="9" borderId="0" xfId="0" applyFont="1" applyFill="1"/>
    <xf numFmtId="0" fontId="22" fillId="9" borderId="0" xfId="0" applyFont="1" applyFill="1" applyAlignment="1" applyProtection="1">
      <alignment wrapText="1"/>
      <protection locked="0"/>
    </xf>
    <xf numFmtId="0" fontId="10" fillId="9" borderId="0" xfId="0" applyFont="1" applyFill="1" applyAlignment="1" applyProtection="1">
      <alignment horizontal="right" vertical="center"/>
      <protection locked="0"/>
    </xf>
    <xf numFmtId="0" fontId="10" fillId="9" borderId="0" xfId="2" applyFont="1" applyFill="1" applyAlignment="1">
      <alignment vertical="center"/>
      <protection locked="0"/>
    </xf>
    <xf numFmtId="0" fontId="10" fillId="9" borderId="0" xfId="0" applyFont="1" applyFill="1" applyAlignment="1" applyProtection="1">
      <alignment vertical="center" wrapText="1"/>
      <protection locked="0"/>
    </xf>
    <xf numFmtId="0" fontId="10" fillId="9" borderId="0" xfId="0" applyFont="1" applyFill="1" applyProtection="1">
      <protection locked="0"/>
    </xf>
    <xf numFmtId="0" fontId="10" fillId="9" borderId="0" xfId="0" applyFont="1" applyFill="1" applyAlignment="1" applyProtection="1">
      <alignment horizontal="right" vertical="top"/>
      <protection locked="0"/>
    </xf>
    <xf numFmtId="0" fontId="15" fillId="9" borderId="0" xfId="0" applyFont="1" applyFill="1" applyAlignment="1">
      <alignment horizontal="center"/>
    </xf>
    <xf numFmtId="0" fontId="16" fillId="0" borderId="17" xfId="0" applyFont="1" applyBorder="1" applyAlignment="1">
      <alignment horizontal="center" vertical="center" wrapText="1"/>
    </xf>
    <xf numFmtId="3" fontId="0" fillId="15" borderId="21" xfId="0" applyNumberFormat="1" applyFill="1" applyBorder="1" applyAlignment="1">
      <alignment vertical="center" wrapText="1"/>
    </xf>
    <xf numFmtId="0" fontId="10" fillId="9" borderId="0" xfId="0" quotePrefix="1" applyFont="1" applyFill="1"/>
    <xf numFmtId="0" fontId="0" fillId="9" borderId="0" xfId="0" applyFill="1" applyProtection="1">
      <protection locked="0"/>
    </xf>
    <xf numFmtId="3" fontId="0" fillId="4" borderId="21" xfId="0" applyNumberFormat="1" applyFill="1" applyBorder="1" applyAlignment="1">
      <alignment vertical="center" wrapText="1"/>
    </xf>
    <xf numFmtId="0" fontId="0" fillId="9" borderId="0" xfId="0" applyFill="1" applyAlignment="1">
      <alignment horizontal="right" vertical="top" wrapText="1"/>
    </xf>
    <xf numFmtId="0" fontId="21" fillId="0" borderId="0" xfId="0" applyFont="1" applyAlignment="1">
      <alignment wrapText="1"/>
    </xf>
    <xf numFmtId="0" fontId="0" fillId="0" borderId="0" xfId="0" applyProtection="1">
      <protection locked="0"/>
    </xf>
    <xf numFmtId="0" fontId="10" fillId="9" borderId="0" xfId="0" applyFont="1" applyFill="1" applyAlignment="1">
      <alignment horizontal="right" vertical="top"/>
    </xf>
    <xf numFmtId="0" fontId="10" fillId="9" borderId="0" xfId="0" applyFont="1" applyFill="1" applyAlignment="1">
      <alignment vertical="center"/>
    </xf>
    <xf numFmtId="0" fontId="0" fillId="9" borderId="0" xfId="0" applyFill="1" applyAlignment="1">
      <alignment horizontal="center" vertical="center"/>
    </xf>
    <xf numFmtId="0" fontId="0" fillId="9" borderId="0" xfId="0" applyFill="1" applyAlignment="1">
      <alignment vertical="top" wrapText="1"/>
    </xf>
    <xf numFmtId="3" fontId="0" fillId="4" borderId="21" xfId="0" applyNumberFormat="1" applyFill="1" applyBorder="1" applyAlignment="1">
      <alignment vertical="top" wrapText="1"/>
    </xf>
    <xf numFmtId="0" fontId="22" fillId="5" borderId="12" xfId="0" applyFont="1" applyFill="1" applyBorder="1" applyAlignment="1">
      <alignment vertical="top"/>
    </xf>
    <xf numFmtId="0" fontId="22" fillId="9" borderId="0" xfId="0" applyFont="1" applyFill="1" applyAlignment="1">
      <alignment vertical="top" wrapText="1"/>
    </xf>
    <xf numFmtId="0" fontId="22" fillId="0" borderId="0" xfId="0" applyFont="1" applyAlignment="1">
      <alignment vertical="top" wrapText="1"/>
    </xf>
    <xf numFmtId="0" fontId="16" fillId="9" borderId="0" xfId="0" applyFont="1" applyFill="1" applyAlignment="1">
      <alignment horizontal="center"/>
    </xf>
    <xf numFmtId="0" fontId="15" fillId="9" borderId="0" xfId="0" applyFont="1" applyFill="1" applyAlignment="1">
      <alignment horizontal="right" vertical="center"/>
    </xf>
    <xf numFmtId="0" fontId="40" fillId="9" borderId="0" xfId="0" applyFont="1" applyFill="1"/>
    <xf numFmtId="0" fontId="22" fillId="9" borderId="0" xfId="0" applyFont="1" applyFill="1" applyAlignment="1">
      <alignment vertical="center"/>
    </xf>
    <xf numFmtId="0" fontId="22" fillId="9" borderId="0" xfId="0" applyFont="1" applyFill="1" applyAlignment="1">
      <alignment horizontal="left" vertical="center" wrapText="1"/>
    </xf>
    <xf numFmtId="0" fontId="0" fillId="9" borderId="0" xfId="0" applyFill="1" applyAlignment="1" applyProtection="1">
      <alignment vertical="center"/>
      <protection locked="0"/>
    </xf>
    <xf numFmtId="0" fontId="0" fillId="0" borderId="0" xfId="0" applyAlignment="1" applyProtection="1">
      <alignment vertical="center"/>
      <protection locked="0"/>
    </xf>
    <xf numFmtId="0" fontId="23" fillId="9" borderId="0" xfId="3" applyFont="1" applyFill="1" applyAlignment="1">
      <alignment horizontal="center" wrapText="1"/>
    </xf>
    <xf numFmtId="0" fontId="26" fillId="9" borderId="0" xfId="3" applyFont="1" applyFill="1"/>
    <xf numFmtId="0" fontId="39" fillId="9" borderId="0" xfId="3" applyFont="1" applyFill="1" applyAlignment="1">
      <alignment horizontal="center"/>
    </xf>
    <xf numFmtId="3" fontId="39" fillId="9" borderId="0" xfId="3" applyNumberFormat="1" applyFont="1" applyFill="1" applyAlignment="1">
      <alignment horizontal="center"/>
    </xf>
    <xf numFmtId="165" fontId="39" fillId="9" borderId="0" xfId="3" applyNumberFormat="1" applyFont="1" applyFill="1" applyAlignment="1">
      <alignment horizontal="center" vertical="center"/>
    </xf>
    <xf numFmtId="0" fontId="59" fillId="9" borderId="0" xfId="3" applyFont="1" applyFill="1" applyProtection="1">
      <protection locked="0"/>
    </xf>
    <xf numFmtId="0" fontId="34" fillId="9" borderId="0" xfId="3" applyFont="1" applyFill="1" applyAlignment="1" applyProtection="1">
      <alignment horizontal="center" vertical="center" wrapText="1"/>
      <protection locked="0"/>
    </xf>
    <xf numFmtId="0" fontId="23" fillId="9" borderId="0" xfId="3" applyFont="1" applyFill="1" applyProtection="1">
      <protection locked="0"/>
    </xf>
    <xf numFmtId="0" fontId="23" fillId="0" borderId="0" xfId="3" applyFont="1" applyProtection="1">
      <protection locked="0"/>
    </xf>
    <xf numFmtId="0" fontId="47" fillId="9" borderId="0" xfId="0" applyFont="1" applyFill="1" applyAlignment="1">
      <alignment horizontal="left" vertical="center" wrapText="1"/>
    </xf>
    <xf numFmtId="49" fontId="0" fillId="0" borderId="0" xfId="0" applyNumberFormat="1" applyAlignment="1" applyProtection="1">
      <alignment vertical="center"/>
      <protection locked="0"/>
    </xf>
    <xf numFmtId="49" fontId="58" fillId="0" borderId="0" xfId="0" applyNumberFormat="1" applyFont="1" applyAlignment="1" applyProtection="1">
      <alignment vertical="center"/>
      <protection locked="0"/>
    </xf>
    <xf numFmtId="49" fontId="0" fillId="9" borderId="4" xfId="0" applyNumberFormat="1" applyFill="1" applyBorder="1" applyAlignment="1" applyProtection="1">
      <alignment vertical="center"/>
      <protection locked="0"/>
    </xf>
    <xf numFmtId="49" fontId="0" fillId="9" borderId="24" xfId="0" applyNumberFormat="1" applyFill="1" applyBorder="1" applyAlignment="1" applyProtection="1">
      <alignment vertical="center"/>
      <protection locked="0"/>
    </xf>
    <xf numFmtId="49" fontId="0" fillId="9" borderId="1" xfId="0" applyNumberFormat="1" applyFill="1" applyBorder="1" applyAlignment="1" applyProtection="1">
      <alignment vertical="center"/>
      <protection locked="0"/>
    </xf>
    <xf numFmtId="49" fontId="0" fillId="9" borderId="23" xfId="0" applyNumberFormat="1" applyFill="1" applyBorder="1" applyAlignment="1" applyProtection="1">
      <alignment vertical="center"/>
      <protection locked="0"/>
    </xf>
    <xf numFmtId="49" fontId="0" fillId="0" borderId="0" xfId="0" applyNumberFormat="1" applyProtection="1">
      <protection locked="0"/>
    </xf>
    <xf numFmtId="3" fontId="46" fillId="9" borderId="0" xfId="0" applyNumberFormat="1" applyFont="1" applyFill="1" applyAlignment="1" applyProtection="1">
      <alignment horizontal="right"/>
      <protection locked="0"/>
    </xf>
    <xf numFmtId="3" fontId="44" fillId="9" borderId="0" xfId="0" applyNumberFormat="1" applyFont="1" applyFill="1" applyAlignment="1">
      <alignment vertical="center" shrinkToFit="1"/>
    </xf>
    <xf numFmtId="0" fontId="38" fillId="9" borderId="0" xfId="0" applyFont="1" applyFill="1" applyAlignment="1">
      <alignment horizontal="center" vertical="center" wrapText="1"/>
    </xf>
    <xf numFmtId="0" fontId="82" fillId="9" borderId="0" xfId="0" applyFont="1" applyFill="1" applyAlignment="1" applyProtection="1">
      <alignment wrapText="1"/>
      <protection locked="0"/>
    </xf>
    <xf numFmtId="0" fontId="82" fillId="0" borderId="23" xfId="0" applyFont="1" applyBorder="1" applyAlignment="1" applyProtection="1">
      <alignment horizontal="left" wrapText="1"/>
      <protection locked="0"/>
    </xf>
    <xf numFmtId="3" fontId="0" fillId="2" borderId="23" xfId="0" applyNumberFormat="1" applyFill="1" applyBorder="1" applyAlignment="1">
      <alignment vertical="center" wrapText="1"/>
    </xf>
    <xf numFmtId="0" fontId="22" fillId="9" borderId="0" xfId="0" applyFont="1" applyFill="1" applyAlignment="1">
      <alignment wrapText="1"/>
    </xf>
    <xf numFmtId="0" fontId="22" fillId="9" borderId="0" xfId="2" applyFont="1" applyFill="1" applyAlignment="1" applyProtection="1"/>
    <xf numFmtId="0" fontId="9" fillId="9" borderId="0" xfId="0" applyFont="1" applyFill="1" applyAlignment="1">
      <alignment vertical="center"/>
    </xf>
    <xf numFmtId="0" fontId="10" fillId="9" borderId="0" xfId="0" applyFont="1" applyFill="1" applyAlignment="1">
      <alignment horizontal="right"/>
    </xf>
    <xf numFmtId="0" fontId="56" fillId="9" borderId="0" xfId="0" applyFont="1" applyFill="1"/>
    <xf numFmtId="0" fontId="41" fillId="9" borderId="0" xfId="0" applyFont="1" applyFill="1" applyAlignment="1">
      <alignment horizontal="left"/>
    </xf>
    <xf numFmtId="0" fontId="42" fillId="9" borderId="0" xfId="0" applyFont="1" applyFill="1"/>
    <xf numFmtId="0" fontId="45" fillId="9" borderId="0" xfId="0" applyFont="1" applyFill="1" applyAlignment="1">
      <alignment horizontal="center" wrapText="1"/>
    </xf>
    <xf numFmtId="0" fontId="44" fillId="9" borderId="0" xfId="0" applyFont="1" applyFill="1" applyAlignment="1">
      <alignment vertical="top" wrapText="1"/>
    </xf>
    <xf numFmtId="0" fontId="44" fillId="9" borderId="0" xfId="0" applyFont="1" applyFill="1" applyAlignment="1">
      <alignment horizontal="center" wrapText="1"/>
    </xf>
    <xf numFmtId="0" fontId="47" fillId="9" borderId="0" xfId="0" applyFont="1" applyFill="1" applyAlignment="1">
      <alignment horizontal="right" vertical="center" wrapText="1"/>
    </xf>
    <xf numFmtId="0" fontId="43" fillId="9" borderId="0" xfId="0" applyFont="1" applyFill="1" applyAlignment="1">
      <alignment horizontal="left" vertical="center" wrapText="1"/>
    </xf>
    <xf numFmtId="0" fontId="15" fillId="9" borderId="0" xfId="0" applyFont="1" applyFill="1" applyAlignment="1">
      <alignment horizontal="right"/>
    </xf>
    <xf numFmtId="0" fontId="43" fillId="9" borderId="0" xfId="0" applyFont="1" applyFill="1"/>
    <xf numFmtId="0" fontId="32" fillId="9" borderId="0" xfId="0" applyFont="1" applyFill="1" applyAlignment="1">
      <alignment horizontal="right" vertical="center" wrapText="1"/>
    </xf>
    <xf numFmtId="0" fontId="90" fillId="9" borderId="0" xfId="3" applyFont="1" applyFill="1"/>
    <xf numFmtId="0" fontId="90" fillId="9" borderId="0" xfId="3" applyFont="1" applyFill="1" applyAlignment="1">
      <alignment horizontal="center"/>
    </xf>
    <xf numFmtId="0" fontId="91" fillId="9" borderId="0" xfId="3" applyFont="1" applyFill="1"/>
    <xf numFmtId="0" fontId="90" fillId="9" borderId="0" xfId="3" applyFont="1" applyFill="1" applyProtection="1">
      <protection locked="0"/>
    </xf>
    <xf numFmtId="0" fontId="92" fillId="9" borderId="0" xfId="3" applyFont="1" applyFill="1" applyAlignment="1" applyProtection="1">
      <alignment vertical="top" wrapText="1"/>
      <protection locked="0"/>
    </xf>
    <xf numFmtId="0" fontId="93" fillId="9" borderId="0" xfId="3" applyFont="1" applyFill="1" applyAlignment="1" applyProtection="1">
      <alignment vertical="top" wrapText="1"/>
      <protection locked="0"/>
    </xf>
    <xf numFmtId="0" fontId="94" fillId="9" borderId="0" xfId="3" applyFont="1" applyFill="1" applyAlignment="1" applyProtection="1">
      <alignment horizontal="center" vertical="center" wrapText="1"/>
      <protection locked="0"/>
    </xf>
    <xf numFmtId="0" fontId="91" fillId="9" borderId="0" xfId="3" applyFont="1" applyFill="1" applyProtection="1">
      <protection locked="0"/>
    </xf>
    <xf numFmtId="0" fontId="95" fillId="9" borderId="0" xfId="3" applyFont="1" applyFill="1"/>
    <xf numFmtId="0" fontId="90" fillId="9" borderId="0" xfId="3" applyFont="1" applyFill="1" applyAlignment="1">
      <alignment vertical="center"/>
    </xf>
    <xf numFmtId="0" fontId="98" fillId="9" borderId="0" xfId="3" applyFont="1" applyFill="1"/>
    <xf numFmtId="0" fontId="100" fillId="9" borderId="0" xfId="3" applyFont="1" applyFill="1"/>
    <xf numFmtId="0" fontId="101" fillId="9" borderId="0" xfId="6" applyFont="1" applyFill="1" applyAlignment="1">
      <alignment vertical="center"/>
    </xf>
    <xf numFmtId="0" fontId="96" fillId="9" borderId="0" xfId="3" applyFont="1" applyFill="1" applyAlignment="1">
      <alignment horizontal="center"/>
    </xf>
    <xf numFmtId="3" fontId="95" fillId="9" borderId="0" xfId="3" applyNumberFormat="1" applyFont="1" applyFill="1" applyAlignment="1">
      <alignment horizontal="center"/>
    </xf>
    <xf numFmtId="0" fontId="95" fillId="9" borderId="0" xfId="3" applyFont="1" applyFill="1" applyAlignment="1">
      <alignment horizontal="center"/>
    </xf>
    <xf numFmtId="0" fontId="99" fillId="9" borderId="0" xfId="3" applyFont="1" applyFill="1"/>
    <xf numFmtId="0" fontId="99" fillId="9" borderId="0" xfId="3" applyFont="1" applyFill="1" applyAlignment="1">
      <alignment horizontal="center" vertical="center" wrapText="1"/>
    </xf>
    <xf numFmtId="0" fontId="100" fillId="9" borderId="0" xfId="3" applyFont="1" applyFill="1" applyAlignment="1">
      <alignment horizontal="center"/>
    </xf>
    <xf numFmtId="0" fontId="102" fillId="9" borderId="0" xfId="3" applyFont="1" applyFill="1" applyAlignment="1">
      <alignment horizontal="left" wrapText="1"/>
    </xf>
    <xf numFmtId="0" fontId="103" fillId="9" borderId="0" xfId="3" applyFont="1" applyFill="1" applyAlignment="1">
      <alignment horizontal="left" vertical="center" wrapText="1"/>
    </xf>
    <xf numFmtId="0" fontId="100" fillId="9" borderId="0" xfId="3" applyFont="1" applyFill="1" applyAlignment="1">
      <alignment vertical="center"/>
    </xf>
    <xf numFmtId="0" fontId="79" fillId="9" borderId="0" xfId="3" applyFont="1" applyFill="1" applyAlignment="1">
      <alignment vertical="center" wrapText="1"/>
    </xf>
    <xf numFmtId="0" fontId="105" fillId="9" borderId="0" xfId="3" applyFont="1" applyFill="1" applyAlignment="1">
      <alignment vertical="center" wrapText="1"/>
    </xf>
    <xf numFmtId="0" fontId="40" fillId="9" borderId="4" xfId="3" applyFont="1" applyFill="1" applyBorder="1" applyAlignment="1">
      <alignment vertical="center" wrapText="1"/>
    </xf>
    <xf numFmtId="0" fontId="40" fillId="9" borderId="23" xfId="3" applyFont="1" applyFill="1" applyBorder="1" applyAlignment="1">
      <alignment vertical="center" wrapText="1"/>
    </xf>
    <xf numFmtId="0" fontId="106" fillId="9" borderId="0" xfId="3" applyFont="1" applyFill="1" applyAlignment="1">
      <alignment horizontal="left" vertical="center"/>
    </xf>
    <xf numFmtId="0" fontId="40" fillId="9" borderId="21" xfId="3" applyFont="1" applyFill="1" applyBorder="1" applyAlignment="1">
      <alignment vertical="center" wrapText="1"/>
    </xf>
    <xf numFmtId="0" fontId="79" fillId="9" borderId="0" xfId="3" applyFont="1" applyFill="1"/>
    <xf numFmtId="0" fontId="107" fillId="9" borderId="0" xfId="3" applyFont="1" applyFill="1" applyAlignment="1" applyProtection="1">
      <alignment vertical="center"/>
      <protection locked="0"/>
    </xf>
    <xf numFmtId="0" fontId="107" fillId="9" borderId="0" xfId="3" applyFont="1" applyFill="1" applyAlignment="1">
      <alignment vertical="center"/>
    </xf>
    <xf numFmtId="0" fontId="108" fillId="9" borderId="0" xfId="3" applyFont="1" applyFill="1" applyAlignment="1">
      <alignment horizontal="center" vertical="center"/>
    </xf>
    <xf numFmtId="0" fontId="99" fillId="0" borderId="0" xfId="3" applyFont="1" applyAlignment="1">
      <alignment horizontal="right" vertical="center"/>
    </xf>
    <xf numFmtId="49" fontId="79" fillId="9" borderId="0" xfId="3" applyNumberFormat="1" applyFont="1" applyFill="1" applyAlignment="1">
      <alignment vertical="center"/>
    </xf>
    <xf numFmtId="49" fontId="40" fillId="9" borderId="0" xfId="3" applyNumberFormat="1" applyFont="1" applyFill="1" applyAlignment="1">
      <alignment vertical="center"/>
    </xf>
    <xf numFmtId="49" fontId="78" fillId="9" borderId="0" xfId="3" applyNumberFormat="1" applyFont="1" applyFill="1" applyAlignment="1">
      <alignment vertical="center"/>
    </xf>
    <xf numFmtId="164" fontId="95" fillId="9" borderId="0" xfId="7" applyNumberFormat="1" applyFont="1" applyFill="1"/>
    <xf numFmtId="0" fontId="26" fillId="21" borderId="13" xfId="3" applyFont="1" applyFill="1" applyBorder="1" applyAlignment="1">
      <alignment vertical="center"/>
    </xf>
    <xf numFmtId="0" fontId="10" fillId="21" borderId="14" xfId="3" applyFill="1" applyBorder="1" applyAlignment="1">
      <alignment vertical="center" wrapText="1"/>
    </xf>
    <xf numFmtId="0" fontId="10" fillId="21" borderId="15" xfId="3" applyFill="1" applyBorder="1" applyAlignment="1">
      <alignment vertical="center" wrapText="1"/>
    </xf>
    <xf numFmtId="0" fontId="118" fillId="9" borderId="0" xfId="3" applyFont="1" applyFill="1" applyAlignment="1">
      <alignment vertical="center"/>
    </xf>
    <xf numFmtId="0" fontId="117" fillId="9" borderId="32" xfId="0" applyFont="1" applyFill="1" applyBorder="1"/>
    <xf numFmtId="0" fontId="122" fillId="9" borderId="0" xfId="3" applyFont="1" applyFill="1"/>
    <xf numFmtId="0" fontId="115" fillId="9" borderId="0" xfId="0" applyFont="1" applyFill="1" applyAlignment="1">
      <alignment vertical="center"/>
    </xf>
    <xf numFmtId="0" fontId="123" fillId="9" borderId="0" xfId="3" applyFont="1" applyFill="1"/>
    <xf numFmtId="0" fontId="124" fillId="9" borderId="0" xfId="3" applyFont="1" applyFill="1"/>
    <xf numFmtId="3" fontId="115" fillId="0" borderId="0" xfId="0" applyNumberFormat="1" applyFont="1" applyAlignment="1">
      <alignment vertical="center" wrapText="1"/>
    </xf>
    <xf numFmtId="0" fontId="69" fillId="9" borderId="0" xfId="0" applyFont="1" applyFill="1"/>
    <xf numFmtId="0" fontId="83" fillId="9" borderId="0" xfId="3" applyFont="1" applyFill="1" applyAlignment="1">
      <alignment wrapText="1"/>
    </xf>
    <xf numFmtId="49" fontId="10" fillId="9" borderId="0" xfId="3" applyNumberFormat="1" applyFill="1" applyAlignment="1">
      <alignment vertical="center"/>
    </xf>
    <xf numFmtId="49" fontId="10" fillId="0" borderId="0" xfId="3" applyNumberFormat="1" applyAlignment="1">
      <alignment vertical="center"/>
    </xf>
    <xf numFmtId="49" fontId="41" fillId="9" borderId="0" xfId="3" applyNumberFormat="1" applyFont="1" applyFill="1" applyAlignment="1">
      <alignment vertical="center"/>
    </xf>
    <xf numFmtId="49" fontId="10" fillId="9" borderId="0" xfId="3" applyNumberFormat="1" applyFill="1" applyAlignment="1">
      <alignment horizontal="center" vertical="center"/>
    </xf>
    <xf numFmtId="49" fontId="15" fillId="9" borderId="0" xfId="3" applyNumberFormat="1" applyFont="1" applyFill="1" applyAlignment="1">
      <alignment horizontal="right" vertical="center"/>
    </xf>
    <xf numFmtId="49" fontId="69" fillId="9" borderId="0" xfId="3" applyNumberFormat="1" applyFont="1" applyFill="1" applyAlignment="1">
      <alignment vertical="center"/>
    </xf>
    <xf numFmtId="0" fontId="79" fillId="9" borderId="0" xfId="3" applyFont="1" applyFill="1" applyAlignment="1">
      <alignment horizontal="left" vertical="center"/>
    </xf>
    <xf numFmtId="49" fontId="10" fillId="0" borderId="0" xfId="3" applyNumberFormat="1" applyAlignment="1">
      <alignment horizontal="center" vertical="center"/>
    </xf>
    <xf numFmtId="0" fontId="79" fillId="9" borderId="0" xfId="3" applyFont="1" applyFill="1" applyAlignment="1">
      <alignment horizontal="left" vertical="center" wrapText="1"/>
    </xf>
    <xf numFmtId="0" fontId="85" fillId="0" borderId="0" xfId="3" applyFont="1" applyAlignment="1">
      <alignment vertical="center"/>
    </xf>
    <xf numFmtId="0" fontId="136" fillId="9" borderId="0" xfId="3" applyFont="1" applyFill="1"/>
    <xf numFmtId="49" fontId="138" fillId="9" borderId="0" xfId="3" applyNumberFormat="1" applyFont="1" applyFill="1" applyAlignment="1">
      <alignment horizontal="center" vertical="center"/>
    </xf>
    <xf numFmtId="0" fontId="14" fillId="0" borderId="0" xfId="3" applyFont="1"/>
    <xf numFmtId="0" fontId="47" fillId="9" borderId="0" xfId="3" applyFont="1" applyFill="1"/>
    <xf numFmtId="0" fontId="14" fillId="9" borderId="0" xfId="3" applyFont="1" applyFill="1"/>
    <xf numFmtId="0" fontId="14" fillId="9" borderId="0" xfId="3" applyFont="1" applyFill="1" applyProtection="1">
      <protection locked="0"/>
    </xf>
    <xf numFmtId="0" fontId="14" fillId="9" borderId="20" xfId="3" applyFont="1" applyFill="1" applyBorder="1" applyAlignment="1" applyProtection="1">
      <alignment horizontal="left"/>
      <protection locked="0"/>
    </xf>
    <xf numFmtId="0" fontId="47" fillId="9" borderId="0" xfId="3" applyFont="1" applyFill="1" applyAlignment="1" applyProtection="1">
      <alignment horizontal="right" vertical="center"/>
      <protection locked="0"/>
    </xf>
    <xf numFmtId="0" fontId="14" fillId="9" borderId="0" xfId="3" applyFont="1" applyFill="1" applyAlignment="1">
      <alignment vertical="center"/>
    </xf>
    <xf numFmtId="0" fontId="14" fillId="0" borderId="0" xfId="3" applyFont="1" applyAlignment="1">
      <alignment vertical="center"/>
    </xf>
    <xf numFmtId="0" fontId="47" fillId="9" borderId="0" xfId="3" applyFont="1" applyFill="1" applyProtection="1">
      <protection locked="0"/>
    </xf>
    <xf numFmtId="49" fontId="14" fillId="17" borderId="17" xfId="3" applyNumberFormat="1" applyFont="1" applyFill="1" applyBorder="1" applyAlignment="1">
      <alignment horizontal="left" vertical="center"/>
    </xf>
    <xf numFmtId="0" fontId="14" fillId="9" borderId="0" xfId="3" applyFont="1" applyFill="1" applyAlignment="1">
      <alignment horizontal="left" vertical="center"/>
    </xf>
    <xf numFmtId="0" fontId="14" fillId="0" borderId="0" xfId="3" applyFont="1" applyAlignment="1">
      <alignment horizontal="left" vertical="center"/>
    </xf>
    <xf numFmtId="0" fontId="10" fillId="9" borderId="0" xfId="3" applyFill="1" applyProtection="1">
      <protection locked="0"/>
    </xf>
    <xf numFmtId="49" fontId="15" fillId="9" borderId="0" xfId="3" applyNumberFormat="1" applyFont="1" applyFill="1" applyAlignment="1">
      <alignment vertical="center"/>
    </xf>
    <xf numFmtId="49" fontId="70" fillId="9" borderId="0" xfId="3" applyNumberFormat="1" applyFont="1" applyFill="1" applyAlignment="1">
      <alignment vertical="center"/>
    </xf>
    <xf numFmtId="0" fontId="47" fillId="9" borderId="0" xfId="3" applyFont="1" applyFill="1" applyAlignment="1">
      <alignment vertical="center"/>
    </xf>
    <xf numFmtId="49" fontId="14" fillId="9" borderId="8" xfId="3" applyNumberFormat="1" applyFont="1" applyFill="1" applyBorder="1" applyAlignment="1">
      <alignment vertical="center"/>
    </xf>
    <xf numFmtId="0" fontId="14" fillId="9" borderId="8" xfId="3" applyFont="1" applyFill="1" applyBorder="1" applyAlignment="1">
      <alignment vertical="center"/>
    </xf>
    <xf numFmtId="0" fontId="47" fillId="9" borderId="0" xfId="3" applyFont="1" applyFill="1" applyAlignment="1">
      <alignment horizontal="left" vertical="top"/>
    </xf>
    <xf numFmtId="0" fontId="47" fillId="9" borderId="8" xfId="3" applyFont="1" applyFill="1" applyBorder="1" applyAlignment="1">
      <alignment vertical="center"/>
    </xf>
    <xf numFmtId="0" fontId="47" fillId="9" borderId="31" xfId="3" applyFont="1" applyFill="1" applyBorder="1"/>
    <xf numFmtId="0" fontId="10" fillId="9" borderId="31" xfId="3" applyFill="1" applyBorder="1"/>
    <xf numFmtId="0" fontId="47" fillId="0" borderId="0" xfId="3" applyFont="1"/>
    <xf numFmtId="49" fontId="0" fillId="9" borderId="0" xfId="0" applyNumberFormat="1" applyFill="1" applyAlignment="1">
      <alignment horizontal="center"/>
    </xf>
    <xf numFmtId="49" fontId="15" fillId="9" borderId="0" xfId="0" applyNumberFormat="1" applyFont="1" applyFill="1" applyAlignment="1">
      <alignment horizontal="right"/>
    </xf>
    <xf numFmtId="49" fontId="0" fillId="9" borderId="0" xfId="0" applyNumberFormat="1" applyFill="1"/>
    <xf numFmtId="0" fontId="83" fillId="9" borderId="0" xfId="3" applyFont="1" applyFill="1" applyAlignment="1">
      <alignment vertical="center"/>
    </xf>
    <xf numFmtId="0" fontId="23" fillId="9" borderId="0" xfId="3" applyFont="1" applyFill="1" applyAlignment="1">
      <alignment horizontal="right"/>
    </xf>
    <xf numFmtId="0" fontId="31" fillId="9" borderId="0" xfId="3" applyFont="1" applyFill="1" applyAlignment="1">
      <alignment horizontal="left" vertical="center"/>
    </xf>
    <xf numFmtId="0" fontId="15" fillId="9" borderId="0" xfId="3" applyFont="1" applyFill="1" applyAlignment="1">
      <alignment horizontal="center"/>
    </xf>
    <xf numFmtId="0" fontId="20" fillId="0" borderId="0" xfId="3" applyFont="1" applyAlignment="1">
      <alignment horizontal="center" vertical="center"/>
    </xf>
    <xf numFmtId="0" fontId="10" fillId="0" borderId="0" xfId="3" applyAlignment="1">
      <alignment horizontal="right" vertical="center"/>
    </xf>
    <xf numFmtId="168" fontId="10" fillId="0" borderId="0" xfId="3" applyNumberFormat="1" applyAlignment="1">
      <alignment vertical="center"/>
    </xf>
    <xf numFmtId="0" fontId="15" fillId="9" borderId="0" xfId="3" applyFont="1" applyFill="1" applyAlignment="1">
      <alignment vertical="center" wrapText="1"/>
    </xf>
    <xf numFmtId="3" fontId="10" fillId="9" borderId="0" xfId="3" applyNumberFormat="1" applyFill="1" applyAlignment="1">
      <alignment vertical="center" wrapText="1"/>
    </xf>
    <xf numFmtId="3" fontId="10" fillId="9" borderId="0" xfId="3" applyNumberFormat="1" applyFill="1" applyAlignment="1">
      <alignment vertical="center"/>
    </xf>
    <xf numFmtId="0" fontId="48" fillId="9" borderId="0" xfId="3" applyFont="1" applyFill="1"/>
    <xf numFmtId="0" fontId="10" fillId="9" borderId="0" xfId="3" applyFill="1" applyAlignment="1">
      <alignment horizontal="right" vertical="center" wrapText="1"/>
    </xf>
    <xf numFmtId="0" fontId="21" fillId="0" borderId="0" xfId="3" applyFont="1" applyAlignment="1">
      <alignment wrapText="1"/>
    </xf>
    <xf numFmtId="0" fontId="10" fillId="5" borderId="12" xfId="3" applyFill="1" applyBorder="1" applyAlignment="1">
      <alignment vertical="top"/>
    </xf>
    <xf numFmtId="0" fontId="48" fillId="9" borderId="0" xfId="3" applyFont="1" applyFill="1" applyAlignment="1">
      <alignment horizontal="left" vertical="center"/>
    </xf>
    <xf numFmtId="0" fontId="10" fillId="9" borderId="0" xfId="3" applyFill="1" applyAlignment="1">
      <alignment horizontal="left" vertical="center" wrapText="1"/>
    </xf>
    <xf numFmtId="0" fontId="10" fillId="0" borderId="0" xfId="3" applyAlignment="1">
      <alignment horizontal="left" vertical="center"/>
    </xf>
    <xf numFmtId="0" fontId="13" fillId="9" borderId="0" xfId="3" applyFont="1" applyFill="1"/>
    <xf numFmtId="0" fontId="69" fillId="9" borderId="0" xfId="3" applyFont="1" applyFill="1" applyAlignment="1">
      <alignment vertical="center"/>
    </xf>
    <xf numFmtId="0" fontId="69" fillId="0" borderId="0" xfId="3" applyFont="1" applyAlignment="1" applyProtection="1">
      <alignment vertical="center"/>
      <protection locked="0"/>
    </xf>
    <xf numFmtId="49" fontId="40" fillId="0" borderId="0" xfId="3" applyNumberFormat="1" applyFont="1" applyAlignment="1">
      <alignment vertical="center"/>
    </xf>
    <xf numFmtId="0" fontId="12" fillId="0" borderId="0" xfId="3" applyFont="1" applyAlignment="1" applyProtection="1">
      <alignment vertical="center"/>
      <protection locked="0"/>
    </xf>
    <xf numFmtId="44" fontId="24" fillId="17" borderId="23" xfId="4" applyFont="1" applyFill="1" applyBorder="1" applyAlignment="1">
      <alignment horizontal="right" vertical="center"/>
    </xf>
    <xf numFmtId="0" fontId="24" fillId="0" borderId="0" xfId="3" applyFont="1" applyAlignment="1">
      <alignment horizontal="center"/>
    </xf>
    <xf numFmtId="165" fontId="24" fillId="0" borderId="0" xfId="3" applyNumberFormat="1" applyFont="1" applyAlignment="1">
      <alignment horizontal="right" vertical="center"/>
    </xf>
    <xf numFmtId="3" fontId="13" fillId="0" borderId="0" xfId="3" applyNumberFormat="1" applyFont="1" applyAlignment="1">
      <alignment vertical="center" wrapText="1"/>
    </xf>
    <xf numFmtId="49" fontId="40" fillId="9" borderId="23" xfId="0" applyNumberFormat="1" applyFont="1" applyFill="1" applyBorder="1" applyAlignment="1">
      <alignment horizontal="center" vertical="center"/>
    </xf>
    <xf numFmtId="0" fontId="10" fillId="0" borderId="0" xfId="3" applyProtection="1">
      <protection locked="0"/>
    </xf>
    <xf numFmtId="0" fontId="137" fillId="0" borderId="0" xfId="3" applyFont="1" applyAlignment="1" applyProtection="1">
      <alignment horizontal="center"/>
      <protection locked="0"/>
    </xf>
    <xf numFmtId="0" fontId="14" fillId="0" borderId="20" xfId="3" applyFont="1" applyBorder="1" applyAlignment="1" applyProtection="1">
      <alignment horizontal="left"/>
      <protection locked="0"/>
    </xf>
    <xf numFmtId="0" fontId="47" fillId="0" borderId="0" xfId="3" applyFont="1" applyAlignment="1" applyProtection="1">
      <alignment horizontal="right" vertical="center"/>
      <protection locked="0"/>
    </xf>
    <xf numFmtId="0" fontId="143" fillId="9" borderId="0" xfId="3" applyFont="1" applyFill="1"/>
    <xf numFmtId="0" fontId="40" fillId="9" borderId="4" xfId="3" applyFont="1" applyFill="1" applyBorder="1" applyAlignment="1" applyProtection="1">
      <alignment horizontal="left" vertical="center"/>
      <protection locked="0"/>
    </xf>
    <xf numFmtId="0" fontId="40" fillId="9" borderId="24" xfId="3" applyFont="1" applyFill="1" applyBorder="1" applyAlignment="1" applyProtection="1">
      <alignment horizontal="left" vertical="center"/>
      <protection locked="0"/>
    </xf>
    <xf numFmtId="0" fontId="40" fillId="9" borderId="1" xfId="3" applyFont="1" applyFill="1" applyBorder="1" applyAlignment="1" applyProtection="1">
      <alignment horizontal="left" vertical="center"/>
      <protection locked="0"/>
    </xf>
    <xf numFmtId="0" fontId="119" fillId="0" borderId="0" xfId="3" applyFont="1"/>
    <xf numFmtId="0" fontId="39" fillId="3" borderId="0" xfId="3" applyFont="1" applyFill="1"/>
    <xf numFmtId="0" fontId="89" fillId="9" borderId="0" xfId="3" applyFont="1" applyFill="1" applyAlignment="1">
      <alignment horizontal="center" vertical="center"/>
    </xf>
    <xf numFmtId="0" fontId="27" fillId="9" borderId="0" xfId="3" applyFont="1" applyFill="1" applyAlignment="1">
      <alignment vertical="top" wrapText="1"/>
    </xf>
    <xf numFmtId="0" fontId="34" fillId="9" borderId="0" xfId="3" applyFont="1" applyFill="1" applyAlignment="1">
      <alignment horizontal="center" vertical="center" wrapText="1"/>
    </xf>
    <xf numFmtId="0" fontId="9" fillId="9" borderId="0" xfId="3" applyFont="1" applyFill="1" applyAlignment="1">
      <alignment horizontal="left" vertical="top" wrapText="1"/>
    </xf>
    <xf numFmtId="0" fontId="9" fillId="9" borderId="0" xfId="3" applyFont="1" applyFill="1" applyAlignment="1">
      <alignment vertical="top"/>
    </xf>
    <xf numFmtId="0" fontId="145" fillId="9" borderId="23" xfId="3" applyFont="1" applyFill="1" applyBorder="1" applyAlignment="1">
      <alignment vertical="center"/>
    </xf>
    <xf numFmtId="3" fontId="123" fillId="9" borderId="0" xfId="3" applyNumberFormat="1" applyFont="1" applyFill="1"/>
    <xf numFmtId="3" fontId="123" fillId="9" borderId="0" xfId="7" applyNumberFormat="1" applyFont="1" applyFill="1"/>
    <xf numFmtId="3" fontId="146" fillId="9" borderId="0" xfId="7" applyNumberFormat="1" applyFont="1" applyFill="1"/>
    <xf numFmtId="0" fontId="115" fillId="9" borderId="0" xfId="3" applyFont="1" applyFill="1"/>
    <xf numFmtId="49" fontId="115" fillId="9" borderId="0" xfId="0" applyNumberFormat="1" applyFont="1" applyFill="1"/>
    <xf numFmtId="0" fontId="10" fillId="8" borderId="12" xfId="3" applyFill="1" applyBorder="1" applyAlignment="1">
      <alignment vertical="top"/>
    </xf>
    <xf numFmtId="0" fontId="10" fillId="15" borderId="12" xfId="3" applyFill="1" applyBorder="1"/>
    <xf numFmtId="0" fontId="10" fillId="15" borderId="23" xfId="0" applyFont="1" applyFill="1" applyBorder="1" applyAlignment="1">
      <alignment horizontal="left" vertical="top"/>
    </xf>
    <xf numFmtId="0" fontId="10" fillId="8" borderId="13" xfId="3" applyFill="1" applyBorder="1" applyAlignment="1">
      <alignment vertical="center" wrapText="1"/>
    </xf>
    <xf numFmtId="0" fontId="23" fillId="0" borderId="0" xfId="0" applyFont="1" applyProtection="1">
      <protection locked="0"/>
    </xf>
    <xf numFmtId="3" fontId="10" fillId="0" borderId="0" xfId="3" applyNumberFormat="1" applyAlignment="1">
      <alignment vertical="center"/>
    </xf>
    <xf numFmtId="0" fontId="11" fillId="0" borderId="0" xfId="3" applyFont="1" applyAlignment="1">
      <alignment vertical="center"/>
    </xf>
    <xf numFmtId="49" fontId="15" fillId="9" borderId="0" xfId="0" applyNumberFormat="1" applyFont="1" applyFill="1" applyAlignment="1">
      <alignment vertical="center"/>
    </xf>
    <xf numFmtId="0" fontId="153" fillId="0" borderId="0" xfId="17"/>
    <xf numFmtId="0" fontId="115" fillId="9" borderId="0" xfId="0" applyFont="1" applyFill="1"/>
    <xf numFmtId="3" fontId="156" fillId="9" borderId="0" xfId="0" applyNumberFormat="1" applyFont="1" applyFill="1" applyAlignment="1" applyProtection="1">
      <alignment horizontal="right"/>
      <protection locked="0"/>
    </xf>
    <xf numFmtId="0" fontId="122" fillId="0" borderId="0" xfId="3" applyFont="1"/>
    <xf numFmtId="0" fontId="156" fillId="0" borderId="0" xfId="3" applyFont="1" applyAlignment="1">
      <alignment horizontal="right"/>
    </xf>
    <xf numFmtId="0" fontId="143" fillId="0" borderId="0" xfId="3" applyFont="1"/>
    <xf numFmtId="165" fontId="157" fillId="0" borderId="0" xfId="3" applyNumberFormat="1" applyFont="1" applyAlignment="1">
      <alignment horizontal="right"/>
    </xf>
    <xf numFmtId="49" fontId="46" fillId="0" borderId="0" xfId="0" applyNumberFormat="1" applyFont="1"/>
    <xf numFmtId="0" fontId="46" fillId="0" borderId="0" xfId="0" applyFont="1"/>
    <xf numFmtId="0" fontId="46" fillId="0" borderId="0" xfId="0" applyFont="1" applyAlignment="1">
      <alignment horizontal="right"/>
    </xf>
    <xf numFmtId="49" fontId="46" fillId="0" borderId="0" xfId="0" applyNumberFormat="1" applyFont="1" applyAlignment="1">
      <alignment horizontal="right"/>
    </xf>
    <xf numFmtId="0" fontId="39" fillId="0" borderId="0" xfId="3" applyFont="1" applyAlignment="1">
      <alignment horizontal="left"/>
    </xf>
    <xf numFmtId="37" fontId="46" fillId="0" borderId="0" xfId="0" applyNumberFormat="1" applyFont="1" applyAlignment="1">
      <alignment horizontal="right"/>
    </xf>
    <xf numFmtId="0" fontId="151" fillId="9" borderId="0" xfId="3" applyFont="1" applyFill="1" applyAlignment="1">
      <alignment vertical="center"/>
    </xf>
    <xf numFmtId="0" fontId="56" fillId="9" borderId="0" xfId="0" applyFont="1" applyFill="1" applyProtection="1">
      <protection locked="0"/>
    </xf>
    <xf numFmtId="0" fontId="47" fillId="9" borderId="8" xfId="3" applyFont="1" applyFill="1" applyBorder="1" applyAlignment="1">
      <alignment horizontal="left" vertical="center"/>
    </xf>
    <xf numFmtId="0" fontId="115" fillId="9" borderId="0" xfId="0" applyFont="1" applyFill="1" applyAlignment="1">
      <alignment horizontal="right" vertical="center"/>
    </xf>
    <xf numFmtId="0" fontId="57" fillId="9" borderId="0" xfId="0" quotePrefix="1" applyFont="1" applyFill="1" applyAlignment="1">
      <alignment vertical="top" wrapText="1"/>
    </xf>
    <xf numFmtId="0" fontId="57" fillId="9" borderId="19" xfId="0" quotePrefix="1" applyFont="1" applyFill="1" applyBorder="1" applyAlignment="1">
      <alignment vertical="top"/>
    </xf>
    <xf numFmtId="0" fontId="57" fillId="9" borderId="0" xfId="0" quotePrefix="1" applyFont="1" applyFill="1" applyAlignment="1">
      <alignment vertical="top"/>
    </xf>
    <xf numFmtId="0" fontId="160" fillId="0" borderId="20" xfId="3" applyFont="1" applyBorder="1"/>
    <xf numFmtId="0" fontId="160" fillId="0" borderId="20" xfId="3" applyFont="1" applyBorder="1" applyAlignment="1">
      <alignment horizontal="right"/>
    </xf>
    <xf numFmtId="0" fontId="154" fillId="0" borderId="0" xfId="0" applyFont="1"/>
    <xf numFmtId="0" fontId="154" fillId="0" borderId="0" xfId="0" applyFont="1" applyAlignment="1">
      <alignment horizontal="right"/>
    </xf>
    <xf numFmtId="3" fontId="154" fillId="0" borderId="0" xfId="0" applyNumberFormat="1" applyFont="1"/>
    <xf numFmtId="0" fontId="22" fillId="9" borderId="0" xfId="3" applyFont="1" applyFill="1"/>
    <xf numFmtId="0" fontId="22" fillId="9" borderId="0" xfId="0" applyFont="1" applyFill="1"/>
    <xf numFmtId="0" fontId="10" fillId="9" borderId="0" xfId="0" applyFont="1" applyFill="1" applyAlignment="1">
      <alignment horizontal="left" vertical="top"/>
    </xf>
    <xf numFmtId="0" fontId="9" fillId="0" borderId="0" xfId="0" applyFont="1" applyAlignment="1">
      <alignment vertical="center"/>
    </xf>
    <xf numFmtId="0" fontId="30" fillId="9" borderId="0" xfId="0" applyFont="1" applyFill="1" applyAlignment="1">
      <alignment horizontal="center" vertical="top" wrapText="1"/>
    </xf>
    <xf numFmtId="0" fontId="22" fillId="0" borderId="0" xfId="0" applyFont="1" applyAlignment="1">
      <alignment horizontal="center"/>
    </xf>
    <xf numFmtId="0" fontId="15" fillId="9" borderId="0" xfId="0" applyFont="1" applyFill="1" applyAlignment="1">
      <alignment vertical="center" wrapText="1"/>
    </xf>
    <xf numFmtId="0" fontId="10" fillId="5" borderId="12" xfId="0" applyFont="1" applyFill="1" applyBorder="1" applyAlignment="1">
      <alignment vertical="top"/>
    </xf>
    <xf numFmtId="0" fontId="26" fillId="9" borderId="0" xfId="0" applyFont="1" applyFill="1" applyAlignment="1">
      <alignment horizontal="center"/>
    </xf>
    <xf numFmtId="166" fontId="9" fillId="9" borderId="0" xfId="0" applyNumberFormat="1" applyFont="1" applyFill="1" applyAlignment="1">
      <alignment horizontal="center"/>
    </xf>
    <xf numFmtId="0" fontId="15" fillId="9" borderId="0" xfId="0" applyFont="1" applyFill="1" applyAlignment="1">
      <alignment vertical="top" wrapText="1"/>
    </xf>
    <xf numFmtId="0" fontId="54" fillId="9" borderId="0" xfId="3" applyFont="1" applyFill="1" applyAlignment="1">
      <alignment horizontal="center"/>
    </xf>
    <xf numFmtId="0" fontId="54" fillId="9" borderId="0" xfId="3" applyFont="1" applyFill="1"/>
    <xf numFmtId="0" fontId="54" fillId="9" borderId="0" xfId="3" applyFont="1" applyFill="1" applyAlignment="1">
      <alignment horizontal="right"/>
    </xf>
    <xf numFmtId="0" fontId="100" fillId="9" borderId="0" xfId="6" applyFont="1" applyFill="1"/>
    <xf numFmtId="0" fontId="54" fillId="9" borderId="0" xfId="3" applyFont="1" applyFill="1" applyAlignment="1">
      <alignment vertical="center"/>
    </xf>
    <xf numFmtId="0" fontId="54" fillId="9" borderId="0" xfId="3" applyFont="1" applyFill="1" applyProtection="1">
      <protection locked="0"/>
    </xf>
    <xf numFmtId="0" fontId="54" fillId="9" borderId="0" xfId="3" quotePrefix="1" applyFont="1" applyFill="1" applyAlignment="1">
      <alignment horizontal="center" vertical="center"/>
    </xf>
    <xf numFmtId="49" fontId="40" fillId="9" borderId="0" xfId="0" applyNumberFormat="1" applyFont="1" applyFill="1" applyAlignment="1">
      <alignment horizontal="center" vertical="center"/>
    </xf>
    <xf numFmtId="0" fontId="30" fillId="9" borderId="0" xfId="0" applyFont="1" applyFill="1" applyAlignment="1">
      <alignment horizontal="center" vertical="center" wrapText="1"/>
    </xf>
    <xf numFmtId="0" fontId="31" fillId="9" borderId="0" xfId="0" applyFont="1" applyFill="1" applyAlignment="1">
      <alignment horizontal="left" vertical="center"/>
    </xf>
    <xf numFmtId="0" fontId="31" fillId="9" borderId="0" xfId="0" applyFont="1" applyFill="1" applyAlignment="1">
      <alignment horizontal="center" vertical="center"/>
    </xf>
    <xf numFmtId="0" fontId="47" fillId="9" borderId="0" xfId="3" applyFont="1" applyFill="1" applyAlignment="1">
      <alignment horizontal="left" vertical="center"/>
    </xf>
    <xf numFmtId="0" fontId="47" fillId="9" borderId="0" xfId="3" applyFont="1" applyFill="1" applyAlignment="1">
      <alignment horizontal="left" vertical="center" wrapText="1"/>
    </xf>
    <xf numFmtId="49" fontId="40" fillId="9" borderId="0" xfId="3" applyNumberFormat="1" applyFont="1" applyFill="1" applyAlignment="1">
      <alignment horizontal="center" vertical="center"/>
    </xf>
    <xf numFmtId="49" fontId="69" fillId="9" borderId="0" xfId="3" applyNumberFormat="1" applyFont="1" applyFill="1" applyAlignment="1">
      <alignment horizontal="center" vertical="center"/>
    </xf>
    <xf numFmtId="49" fontId="69" fillId="0" borderId="0" xfId="3" applyNumberFormat="1" applyFont="1" applyAlignment="1">
      <alignment horizontal="center" vertical="center"/>
    </xf>
    <xf numFmtId="0" fontId="109" fillId="9" borderId="0" xfId="3" applyFont="1" applyFill="1" applyAlignment="1">
      <alignment horizontal="center" vertical="center"/>
    </xf>
    <xf numFmtId="49" fontId="86" fillId="9" borderId="0" xfId="0" applyNumberFormat="1" applyFont="1" applyFill="1" applyAlignment="1">
      <alignment horizontal="center" vertical="center"/>
    </xf>
    <xf numFmtId="49" fontId="0" fillId="9" borderId="23" xfId="0" quotePrefix="1" applyNumberFormat="1" applyFill="1" applyBorder="1" applyAlignment="1" applyProtection="1">
      <alignment vertical="center"/>
      <protection locked="0"/>
    </xf>
    <xf numFmtId="49" fontId="10" fillId="9" borderId="4" xfId="0" applyNumberFormat="1" applyFont="1" applyFill="1" applyBorder="1" applyAlignment="1" applyProtection="1">
      <alignment vertical="center"/>
      <protection locked="0"/>
    </xf>
    <xf numFmtId="0" fontId="79" fillId="0" borderId="0" xfId="0" applyFont="1"/>
    <xf numFmtId="0" fontId="54" fillId="9" borderId="0" xfId="0" applyFont="1" applyFill="1" applyAlignment="1">
      <alignment horizontal="center"/>
    </xf>
    <xf numFmtId="0" fontId="79" fillId="9" borderId="0" xfId="0" applyFont="1" applyFill="1"/>
    <xf numFmtId="49" fontId="79" fillId="9" borderId="0" xfId="0" applyNumberFormat="1" applyFont="1" applyFill="1" applyAlignment="1">
      <alignment vertical="center"/>
    </xf>
    <xf numFmtId="49" fontId="79" fillId="0" borderId="0" xfId="0" applyNumberFormat="1" applyFont="1" applyAlignment="1">
      <alignment vertical="center"/>
    </xf>
    <xf numFmtId="0" fontId="54" fillId="9" borderId="0" xfId="0" applyFont="1" applyFill="1" applyAlignment="1">
      <alignment horizontal="right"/>
    </xf>
    <xf numFmtId="0" fontId="54" fillId="0" borderId="0" xfId="0" applyFont="1"/>
    <xf numFmtId="0" fontId="109" fillId="9" borderId="0" xfId="0" applyFont="1" applyFill="1" applyAlignment="1">
      <alignment horizontal="left" vertical="center"/>
    </xf>
    <xf numFmtId="0" fontId="100" fillId="9" borderId="0" xfId="0" applyFont="1" applyFill="1" applyAlignment="1">
      <alignment vertical="center"/>
    </xf>
    <xf numFmtId="0" fontId="47" fillId="9" borderId="0" xfId="0" applyFont="1" applyFill="1"/>
    <xf numFmtId="0" fontId="47" fillId="0" borderId="0" xfId="0" applyFont="1"/>
    <xf numFmtId="0" fontId="106" fillId="9" borderId="0" xfId="0" applyFont="1" applyFill="1" applyAlignment="1">
      <alignment horizontal="center"/>
    </xf>
    <xf numFmtId="0" fontId="162" fillId="0" borderId="0" xfId="0" applyFont="1" applyAlignment="1">
      <alignment horizontal="center" vertical="center"/>
    </xf>
    <xf numFmtId="0" fontId="79" fillId="0" borderId="0" xfId="0" applyFont="1" applyAlignment="1">
      <alignment horizontal="right" vertical="center"/>
    </xf>
    <xf numFmtId="0" fontId="79" fillId="0" borderId="0" xfId="0" applyFont="1" applyAlignment="1">
      <alignment vertical="center"/>
    </xf>
    <xf numFmtId="0" fontId="79" fillId="9" borderId="0" xfId="0" applyFont="1" applyFill="1" applyAlignment="1">
      <alignment vertical="center" wrapText="1"/>
    </xf>
    <xf numFmtId="0" fontId="106" fillId="9" borderId="0" xfId="0" applyFont="1" applyFill="1" applyAlignment="1">
      <alignment vertical="center" wrapText="1"/>
    </xf>
    <xf numFmtId="3" fontId="79" fillId="9" borderId="0" xfId="0" applyNumberFormat="1" applyFont="1" applyFill="1" applyAlignment="1">
      <alignment vertical="center" wrapText="1"/>
    </xf>
    <xf numFmtId="3" fontId="79" fillId="9" borderId="0" xfId="0" applyNumberFormat="1" applyFont="1" applyFill="1" applyAlignment="1">
      <alignment vertical="center"/>
    </xf>
    <xf numFmtId="0" fontId="79" fillId="9" borderId="0" xfId="0" applyFont="1" applyFill="1" applyAlignment="1">
      <alignment vertical="center"/>
    </xf>
    <xf numFmtId="0" fontId="164" fillId="9" borderId="0" xfId="0" applyFont="1" applyFill="1" applyAlignment="1">
      <alignment wrapText="1"/>
    </xf>
    <xf numFmtId="3" fontId="79" fillId="9" borderId="0" xfId="0" applyNumberFormat="1" applyFont="1" applyFill="1" applyAlignment="1">
      <alignment vertical="top" wrapText="1"/>
    </xf>
    <xf numFmtId="0" fontId="164" fillId="0" borderId="0" xfId="0" applyFont="1" applyAlignment="1">
      <alignment wrapText="1"/>
    </xf>
    <xf numFmtId="0" fontId="43" fillId="0" borderId="0" xfId="0" applyFont="1"/>
    <xf numFmtId="0" fontId="79" fillId="9" borderId="0" xfId="0" applyFont="1" applyFill="1" applyAlignment="1">
      <alignment horizontal="left" vertical="center" wrapText="1"/>
    </xf>
    <xf numFmtId="0" fontId="79" fillId="9" borderId="0" xfId="0" applyFont="1" applyFill="1" applyAlignment="1">
      <alignment horizontal="left" vertical="center"/>
    </xf>
    <xf numFmtId="0" fontId="79" fillId="0" borderId="0" xfId="0" applyFont="1" applyAlignment="1">
      <alignment horizontal="left" vertical="center"/>
    </xf>
    <xf numFmtId="0" fontId="79" fillId="9" borderId="0" xfId="0" applyFont="1" applyFill="1" applyProtection="1">
      <protection locked="0"/>
    </xf>
    <xf numFmtId="3" fontId="0" fillId="2" borderId="23" xfId="0" applyNumberFormat="1" applyFill="1" applyBorder="1" applyAlignment="1">
      <alignment vertical="top" wrapText="1"/>
    </xf>
    <xf numFmtId="3" fontId="0" fillId="0" borderId="23" xfId="0" applyNumberFormat="1" applyBorder="1" applyAlignment="1" applyProtection="1">
      <alignment vertical="center" wrapText="1"/>
      <protection locked="0"/>
    </xf>
    <xf numFmtId="3" fontId="10" fillId="0" borderId="23" xfId="0" applyNumberFormat="1" applyFont="1" applyBorder="1" applyAlignment="1" applyProtection="1">
      <alignment vertical="center" wrapText="1"/>
      <protection locked="0"/>
    </xf>
    <xf numFmtId="3" fontId="0" fillId="15" borderId="23" xfId="0" applyNumberFormat="1" applyFill="1" applyBorder="1" applyAlignment="1">
      <alignment vertical="center" wrapText="1"/>
    </xf>
    <xf numFmtId="3" fontId="66" fillId="9" borderId="0" xfId="0" applyNumberFormat="1" applyFont="1" applyFill="1" applyAlignment="1">
      <alignment horizontal="center" vertical="top" wrapText="1"/>
    </xf>
    <xf numFmtId="3" fontId="10" fillId="2" borderId="23" xfId="3" applyNumberFormat="1" applyFill="1" applyBorder="1" applyAlignment="1">
      <alignment vertical="center" wrapText="1"/>
    </xf>
    <xf numFmtId="3" fontId="10" fillId="0" borderId="23" xfId="3" applyNumberFormat="1" applyBorder="1" applyAlignment="1" applyProtection="1">
      <alignment vertical="center" wrapText="1"/>
      <protection locked="0"/>
    </xf>
    <xf numFmtId="0" fontId="22" fillId="9" borderId="27" xfId="3" applyFont="1" applyFill="1" applyBorder="1" applyAlignment="1">
      <alignment vertical="top" wrapText="1"/>
    </xf>
    <xf numFmtId="0" fontId="10" fillId="9" borderId="0" xfId="0" applyFont="1" applyFill="1" applyAlignment="1">
      <alignment horizontal="left" vertical="center" wrapText="1"/>
    </xf>
    <xf numFmtId="0" fontId="81" fillId="16" borderId="14" xfId="0" applyFont="1" applyFill="1" applyBorder="1" applyAlignment="1">
      <alignment vertical="center"/>
    </xf>
    <xf numFmtId="0" fontId="81" fillId="16" borderId="15" xfId="0" applyFont="1" applyFill="1" applyBorder="1" applyAlignment="1">
      <alignment vertical="center"/>
    </xf>
    <xf numFmtId="0" fontId="24" fillId="16" borderId="13" xfId="3" applyFont="1" applyFill="1" applyBorder="1"/>
    <xf numFmtId="0" fontId="24" fillId="16" borderId="14" xfId="3" applyFont="1" applyFill="1" applyBorder="1"/>
    <xf numFmtId="0" fontId="24" fillId="16" borderId="15" xfId="3" applyFont="1" applyFill="1" applyBorder="1"/>
    <xf numFmtId="3" fontId="10" fillId="2" borderId="23" xfId="0" applyNumberFormat="1" applyFont="1" applyFill="1" applyBorder="1" applyAlignment="1">
      <alignment vertical="center" wrapText="1"/>
    </xf>
    <xf numFmtId="0" fontId="10" fillId="2" borderId="12" xfId="0" applyFont="1" applyFill="1" applyBorder="1"/>
    <xf numFmtId="0" fontId="65" fillId="9" borderId="0" xfId="0" applyFont="1" applyFill="1" applyAlignment="1">
      <alignment horizontal="left" vertical="center"/>
    </xf>
    <xf numFmtId="0" fontId="48" fillId="9" borderId="0" xfId="0" applyFont="1" applyFill="1" applyAlignment="1">
      <alignment horizontal="left" vertical="center"/>
    </xf>
    <xf numFmtId="49" fontId="78" fillId="10" borderId="13" xfId="3" applyNumberFormat="1" applyFont="1" applyFill="1" applyBorder="1" applyAlignment="1">
      <alignment vertical="center"/>
    </xf>
    <xf numFmtId="49" fontId="78" fillId="10" borderId="14" xfId="3" applyNumberFormat="1" applyFont="1" applyFill="1" applyBorder="1" applyAlignment="1">
      <alignment vertical="center"/>
    </xf>
    <xf numFmtId="49" fontId="78" fillId="10" borderId="15" xfId="3" applyNumberFormat="1" applyFont="1" applyFill="1" applyBorder="1" applyAlignment="1">
      <alignment vertical="center"/>
    </xf>
    <xf numFmtId="0" fontId="1" fillId="0" borderId="0" xfId="20"/>
    <xf numFmtId="49" fontId="40" fillId="9" borderId="0" xfId="21" applyNumberFormat="1" applyFont="1" applyFill="1" applyAlignment="1">
      <alignment horizontal="center" vertical="center"/>
    </xf>
    <xf numFmtId="49" fontId="1" fillId="9" borderId="0" xfId="21" applyNumberFormat="1" applyFill="1" applyAlignment="1">
      <alignment vertical="center"/>
    </xf>
    <xf numFmtId="0" fontId="135" fillId="0" borderId="0" xfId="21" applyFont="1" applyAlignment="1">
      <alignment horizontal="center" vertical="center"/>
    </xf>
    <xf numFmtId="0" fontId="31" fillId="9" borderId="0" xfId="21" applyFont="1" applyFill="1" applyAlignment="1">
      <alignment vertical="center"/>
    </xf>
    <xf numFmtId="0" fontId="23" fillId="9" borderId="0" xfId="21" applyFont="1" applyFill="1"/>
    <xf numFmtId="0" fontId="1" fillId="9" borderId="0" xfId="21" applyFill="1"/>
    <xf numFmtId="0" fontId="15" fillId="9" borderId="0" xfId="21" applyFont="1" applyFill="1" applyAlignment="1">
      <alignment horizontal="center"/>
    </xf>
    <xf numFmtId="0" fontId="1" fillId="9" borderId="0" xfId="21" applyFill="1" applyAlignment="1">
      <alignment vertical="center"/>
    </xf>
    <xf numFmtId="0" fontId="1" fillId="0" borderId="0" xfId="21" applyAlignment="1">
      <alignment vertical="center"/>
    </xf>
    <xf numFmtId="0" fontId="1" fillId="0" borderId="0" xfId="21"/>
    <xf numFmtId="0" fontId="1" fillId="9" borderId="0" xfId="21" applyFill="1" applyAlignment="1">
      <alignment horizontal="right" vertical="top" wrapText="1"/>
    </xf>
    <xf numFmtId="0" fontId="10" fillId="9" borderId="0" xfId="21" applyFont="1" applyFill="1" applyAlignment="1">
      <alignment horizontal="right" vertical="top"/>
    </xf>
    <xf numFmtId="0" fontId="1" fillId="22" borderId="12" xfId="21" applyFill="1" applyBorder="1"/>
    <xf numFmtId="0" fontId="15" fillId="9" borderId="0" xfId="21" applyFont="1" applyFill="1" applyAlignment="1">
      <alignment vertical="center"/>
    </xf>
    <xf numFmtId="0" fontId="1" fillId="2" borderId="12" xfId="21" applyFill="1" applyBorder="1"/>
    <xf numFmtId="0" fontId="22" fillId="9" borderId="0" xfId="21" applyFont="1" applyFill="1" applyAlignment="1">
      <alignment vertical="top"/>
    </xf>
    <xf numFmtId="0" fontId="22" fillId="0" borderId="0" xfId="21" applyFont="1"/>
    <xf numFmtId="0" fontId="22" fillId="9" borderId="0" xfId="21" applyFont="1" applyFill="1"/>
    <xf numFmtId="0" fontId="10" fillId="0" borderId="0" xfId="21" applyFont="1"/>
    <xf numFmtId="0" fontId="10" fillId="0" borderId="0" xfId="21" applyFont="1" applyAlignment="1">
      <alignment vertical="center"/>
    </xf>
    <xf numFmtId="0" fontId="15" fillId="0" borderId="0" xfId="21" applyFont="1" applyAlignment="1">
      <alignment vertical="center"/>
    </xf>
    <xf numFmtId="0" fontId="1" fillId="9" borderId="0" xfId="21" applyFill="1" applyProtection="1">
      <protection locked="0"/>
    </xf>
    <xf numFmtId="0" fontId="26" fillId="9" borderId="0" xfId="21" applyFont="1" applyFill="1" applyAlignment="1">
      <alignment horizontal="center"/>
    </xf>
    <xf numFmtId="0" fontId="167" fillId="0" borderId="0" xfId="17" applyFont="1"/>
    <xf numFmtId="0" fontId="154" fillId="0" borderId="0" xfId="20" applyFont="1"/>
    <xf numFmtId="0" fontId="1" fillId="10" borderId="8" xfId="21" applyFill="1" applyBorder="1"/>
    <xf numFmtId="49" fontId="137" fillId="9" borderId="0" xfId="0" applyNumberFormat="1" applyFont="1" applyFill="1" applyAlignment="1">
      <alignment horizontal="center" vertical="center"/>
    </xf>
    <xf numFmtId="3" fontId="10" fillId="17" borderId="23" xfId="0" applyNumberFormat="1" applyFont="1" applyFill="1" applyBorder="1" applyAlignment="1">
      <alignment vertical="center" wrapText="1"/>
    </xf>
    <xf numFmtId="49" fontId="0" fillId="9" borderId="9" xfId="0" applyNumberFormat="1" applyFill="1" applyBorder="1" applyAlignment="1" applyProtection="1">
      <alignment vertical="center"/>
      <protection locked="0"/>
    </xf>
    <xf numFmtId="49" fontId="0" fillId="9" borderId="6" xfId="0" applyNumberFormat="1" applyFill="1" applyBorder="1" applyAlignment="1" applyProtection="1">
      <alignment vertical="center"/>
      <protection locked="0"/>
    </xf>
    <xf numFmtId="49" fontId="0" fillId="9" borderId="3" xfId="0" applyNumberFormat="1" applyFill="1" applyBorder="1" applyAlignment="1" applyProtection="1">
      <alignment vertical="center"/>
      <protection locked="0"/>
    </xf>
    <xf numFmtId="49" fontId="137" fillId="9" borderId="29" xfId="0" applyNumberFormat="1" applyFont="1" applyFill="1" applyBorder="1" applyAlignment="1">
      <alignment horizontal="center" vertical="center"/>
    </xf>
    <xf numFmtId="49" fontId="137" fillId="9" borderId="27"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0" fillId="9" borderId="29" xfId="0" applyNumberFormat="1" applyFill="1" applyBorder="1" applyAlignment="1">
      <alignment horizontal="center" vertical="center"/>
    </xf>
    <xf numFmtId="49" fontId="0" fillId="9" borderId="27" xfId="0" applyNumberFormat="1" applyFill="1" applyBorder="1" applyAlignment="1">
      <alignment vertical="center"/>
    </xf>
    <xf numFmtId="49" fontId="0" fillId="9" borderId="29" xfId="0" applyNumberFormat="1" applyFill="1" applyBorder="1" applyAlignment="1">
      <alignment vertical="center"/>
    </xf>
    <xf numFmtId="49" fontId="40" fillId="9" borderId="27" xfId="0" applyNumberFormat="1" applyFont="1" applyFill="1" applyBorder="1" applyAlignment="1">
      <alignment vertical="center"/>
    </xf>
    <xf numFmtId="49" fontId="41" fillId="9" borderId="29" xfId="0" applyNumberFormat="1" applyFont="1" applyFill="1" applyBorder="1" applyAlignment="1" applyProtection="1">
      <alignment horizontal="center" vertical="center"/>
      <protection locked="0"/>
    </xf>
    <xf numFmtId="49" fontId="72" fillId="9" borderId="0" xfId="0" applyNumberFormat="1" applyFont="1" applyFill="1" applyAlignment="1" applyProtection="1">
      <alignment horizontal="left" vertical="center"/>
      <protection locked="0"/>
    </xf>
    <xf numFmtId="49" fontId="58" fillId="9" borderId="0" xfId="0" applyNumberFormat="1" applyFont="1" applyFill="1" applyAlignment="1" applyProtection="1">
      <alignment vertical="center"/>
      <protection locked="0"/>
    </xf>
    <xf numFmtId="49" fontId="58" fillId="9" borderId="27" xfId="0" applyNumberFormat="1" applyFont="1" applyFill="1" applyBorder="1" applyAlignment="1" applyProtection="1">
      <alignment vertical="center"/>
      <protection locked="0"/>
    </xf>
    <xf numFmtId="49" fontId="71" fillId="9" borderId="29" xfId="0" applyNumberFormat="1" applyFont="1" applyFill="1" applyBorder="1" applyAlignment="1" applyProtection="1">
      <alignment horizontal="center" vertical="center"/>
      <protection locked="0"/>
    </xf>
    <xf numFmtId="49" fontId="15" fillId="9" borderId="0" xfId="0" applyNumberFormat="1" applyFont="1" applyFill="1" applyAlignment="1" applyProtection="1">
      <alignment horizontal="left" vertical="center"/>
      <protection locked="0"/>
    </xf>
    <xf numFmtId="0" fontId="0" fillId="0" borderId="27" xfId="0" applyBorder="1"/>
    <xf numFmtId="49" fontId="0" fillId="9" borderId="0" xfId="0" applyNumberFormat="1" applyFill="1" applyAlignment="1" applyProtection="1">
      <alignment vertical="center"/>
      <protection locked="0"/>
    </xf>
    <xf numFmtId="49" fontId="0" fillId="9" borderId="27" xfId="0" applyNumberFormat="1" applyFill="1" applyBorder="1" applyAlignment="1" applyProtection="1">
      <alignment vertical="center"/>
      <protection locked="0"/>
    </xf>
    <xf numFmtId="49" fontId="0" fillId="9" borderId="29" xfId="0" applyNumberFormat="1" applyFill="1" applyBorder="1" applyAlignment="1" applyProtection="1">
      <alignment horizontal="center" vertical="center"/>
      <protection locked="0"/>
    </xf>
    <xf numFmtId="49" fontId="15" fillId="9" borderId="0" xfId="0" applyNumberFormat="1" applyFont="1" applyFill="1" applyAlignment="1" applyProtection="1">
      <alignment horizontal="right" vertical="center"/>
      <protection locked="0"/>
    </xf>
    <xf numFmtId="49" fontId="115" fillId="9" borderId="27" xfId="0" applyNumberFormat="1" applyFont="1" applyFill="1" applyBorder="1" applyAlignment="1" applyProtection="1">
      <alignment vertical="center"/>
      <protection locked="0"/>
    </xf>
    <xf numFmtId="49" fontId="114" fillId="9" borderId="0" xfId="0" applyNumberFormat="1" applyFont="1" applyFill="1" applyAlignment="1" applyProtection="1">
      <alignment horizontal="right" vertical="center"/>
      <protection locked="0"/>
    </xf>
    <xf numFmtId="49" fontId="48" fillId="9" borderId="0" xfId="0" applyNumberFormat="1" applyFont="1" applyFill="1" applyAlignment="1" applyProtection="1">
      <alignment horizontal="right" vertical="center"/>
      <protection locked="0"/>
    </xf>
    <xf numFmtId="49" fontId="115" fillId="9" borderId="0" xfId="0" applyNumberFormat="1" applyFont="1" applyFill="1" applyAlignment="1" applyProtection="1">
      <alignment vertical="center"/>
      <protection locked="0"/>
    </xf>
    <xf numFmtId="49" fontId="112" fillId="9" borderId="0" xfId="0" applyNumberFormat="1" applyFont="1" applyFill="1" applyAlignment="1" applyProtection="1">
      <alignment horizontal="right" vertical="center"/>
      <protection locked="0"/>
    </xf>
    <xf numFmtId="49" fontId="121" fillId="9" borderId="0" xfId="0" applyNumberFormat="1" applyFont="1" applyFill="1" applyAlignment="1" applyProtection="1">
      <alignment horizontal="right" vertical="center"/>
      <protection locked="0"/>
    </xf>
    <xf numFmtId="49" fontId="147" fillId="9" borderId="0" xfId="0" applyNumberFormat="1" applyFont="1" applyFill="1" applyAlignment="1" applyProtection="1">
      <alignment horizontal="right" vertical="center"/>
      <protection locked="0"/>
    </xf>
    <xf numFmtId="49" fontId="115" fillId="9" borderId="27" xfId="0" applyNumberFormat="1" applyFont="1" applyFill="1" applyBorder="1" applyProtection="1">
      <protection locked="0"/>
    </xf>
    <xf numFmtId="49" fontId="0" fillId="9" borderId="3" xfId="0" applyNumberFormat="1" applyFill="1" applyBorder="1" applyAlignment="1">
      <alignment horizontal="center"/>
    </xf>
    <xf numFmtId="49" fontId="15" fillId="9" borderId="9" xfId="0" applyNumberFormat="1" applyFont="1" applyFill="1" applyBorder="1" applyAlignment="1">
      <alignment horizontal="right"/>
    </xf>
    <xf numFmtId="49" fontId="0" fillId="9" borderId="9" xfId="0" applyNumberFormat="1" applyFill="1" applyBorder="1"/>
    <xf numFmtId="49" fontId="115" fillId="9" borderId="6" xfId="0" applyNumberFormat="1" applyFont="1" applyFill="1" applyBorder="1"/>
    <xf numFmtId="0" fontId="10" fillId="9" borderId="20" xfId="0" applyFont="1" applyFill="1" applyBorder="1" applyAlignment="1">
      <alignment horizontal="center" vertical="center"/>
    </xf>
    <xf numFmtId="0" fontId="10" fillId="9" borderId="20" xfId="0" applyFont="1" applyFill="1" applyBorder="1"/>
    <xf numFmtId="0" fontId="10" fillId="0" borderId="23" xfId="0" applyFont="1" applyBorder="1" applyAlignment="1">
      <alignment horizontal="center" vertical="center"/>
    </xf>
    <xf numFmtId="0" fontId="10" fillId="0" borderId="23" xfId="0" applyFont="1" applyBorder="1"/>
    <xf numFmtId="0" fontId="10" fillId="0" borderId="23" xfId="0" applyFont="1" applyBorder="1" applyAlignment="1">
      <alignment horizontal="left" vertical="center" wrapText="1"/>
    </xf>
    <xf numFmtId="0" fontId="0" fillId="22" borderId="23" xfId="0" applyFill="1" applyBorder="1"/>
    <xf numFmtId="0" fontId="10" fillId="0" borderId="23" xfId="0" quotePrefix="1" applyFont="1" applyBorder="1"/>
    <xf numFmtId="0" fontId="13" fillId="11" borderId="23" xfId="0" applyFont="1" applyFill="1" applyBorder="1"/>
    <xf numFmtId="0" fontId="0" fillId="9" borderId="23" xfId="0" applyFill="1" applyBorder="1"/>
    <xf numFmtId="0" fontId="116" fillId="0" borderId="23" xfId="0" applyFont="1" applyBorder="1" applyAlignment="1">
      <alignment horizontal="center" vertical="center" wrapText="1"/>
    </xf>
    <xf numFmtId="0" fontId="10" fillId="21" borderId="23" xfId="0" applyFont="1" applyFill="1" applyBorder="1" applyAlignment="1" applyProtection="1">
      <alignment vertical="center" wrapText="1"/>
      <protection locked="0"/>
    </xf>
    <xf numFmtId="3" fontId="10" fillId="21" borderId="23" xfId="0" applyNumberFormat="1" applyFont="1" applyFill="1" applyBorder="1" applyAlignment="1" applyProtection="1">
      <alignment vertical="center" wrapText="1"/>
      <protection locked="0"/>
    </xf>
    <xf numFmtId="167" fontId="15" fillId="2" borderId="23" xfId="1" applyNumberFormat="1" applyFont="1" applyFill="1" applyBorder="1" applyAlignment="1">
      <alignment horizontal="right" vertical="center"/>
    </xf>
    <xf numFmtId="0" fontId="17" fillId="0" borderId="23" xfId="3" applyFont="1" applyBorder="1" applyAlignment="1">
      <alignment horizontal="center" vertical="center" wrapText="1"/>
    </xf>
    <xf numFmtId="0" fontId="17" fillId="0" borderId="23" xfId="3" applyFont="1" applyBorder="1" applyAlignment="1">
      <alignment horizontal="center" vertical="center"/>
    </xf>
    <xf numFmtId="0" fontId="10" fillId="0" borderId="23" xfId="3" applyBorder="1" applyAlignment="1">
      <alignment horizontal="center" wrapText="1"/>
    </xf>
    <xf numFmtId="0" fontId="52" fillId="0" borderId="23" xfId="3" applyFont="1" applyBorder="1" applyAlignment="1">
      <alignment horizontal="center" wrapText="1"/>
    </xf>
    <xf numFmtId="0" fontId="52" fillId="10" borderId="23" xfId="0" applyFont="1" applyFill="1" applyBorder="1" applyAlignment="1">
      <alignment horizontal="center" vertical="center" wrapText="1"/>
    </xf>
    <xf numFmtId="0" fontId="34" fillId="12" borderId="23" xfId="3" applyFont="1" applyFill="1" applyBorder="1" applyAlignment="1">
      <alignment horizontal="center" vertical="center" wrapText="1"/>
    </xf>
    <xf numFmtId="0" fontId="10" fillId="0" borderId="23" xfId="3" applyBorder="1" applyAlignment="1">
      <alignment horizontal="right" vertical="center" wrapText="1"/>
    </xf>
    <xf numFmtId="0" fontId="10" fillId="0" borderId="23" xfId="3" applyBorder="1" applyAlignment="1">
      <alignment horizontal="center"/>
    </xf>
    <xf numFmtId="0" fontId="37" fillId="12" borderId="23" xfId="3" applyFont="1" applyFill="1" applyBorder="1" applyAlignment="1">
      <alignment horizontal="center" vertical="center"/>
    </xf>
    <xf numFmtId="0" fontId="20" fillId="0" borderId="23" xfId="3" applyFont="1" applyBorder="1" applyAlignment="1">
      <alignment horizontal="center" vertical="center" wrapText="1"/>
    </xf>
    <xf numFmtId="167" fontId="0" fillId="8" borderId="23" xfId="1" applyNumberFormat="1" applyFont="1" applyFill="1" applyBorder="1" applyAlignment="1">
      <alignment horizontal="center" vertical="center"/>
    </xf>
    <xf numFmtId="167" fontId="0" fillId="8" borderId="23" xfId="1" applyNumberFormat="1" applyFont="1" applyFill="1" applyBorder="1" applyAlignment="1">
      <alignment horizontal="right" vertical="center"/>
    </xf>
    <xf numFmtId="37" fontId="0" fillId="0" borderId="23" xfId="1" applyNumberFormat="1" applyFont="1" applyBorder="1" applyAlignment="1" applyProtection="1">
      <alignment horizontal="right" vertical="center"/>
      <protection locked="0"/>
    </xf>
    <xf numFmtId="3" fontId="10" fillId="15" borderId="23" xfId="3" applyNumberFormat="1" applyFill="1" applyBorder="1"/>
    <xf numFmtId="0" fontId="15" fillId="9" borderId="23" xfId="3" applyFont="1" applyFill="1" applyBorder="1" applyAlignment="1">
      <alignment horizontal="right" vertical="center"/>
    </xf>
    <xf numFmtId="3" fontId="57" fillId="15" borderId="23" xfId="3" applyNumberFormat="1" applyFont="1" applyFill="1" applyBorder="1"/>
    <xf numFmtId="0" fontId="9" fillId="10" borderId="23" xfId="0" applyFont="1" applyFill="1" applyBorder="1" applyAlignment="1">
      <alignment vertical="center" wrapText="1"/>
    </xf>
    <xf numFmtId="0" fontId="9" fillId="10" borderId="23" xfId="0" applyFont="1" applyFill="1" applyBorder="1" applyAlignment="1">
      <alignment horizontal="center" wrapText="1"/>
    </xf>
    <xf numFmtId="0" fontId="9" fillId="10" borderId="23" xfId="0" applyFont="1" applyFill="1" applyBorder="1" applyAlignment="1">
      <alignment horizontal="center" vertical="center" wrapText="1"/>
    </xf>
    <xf numFmtId="0" fontId="39" fillId="10" borderId="23" xfId="0" applyFont="1" applyFill="1" applyBorder="1" applyAlignment="1">
      <alignment horizontal="center" vertical="center" wrapText="1"/>
    </xf>
    <xf numFmtId="0" fontId="28" fillId="25" borderId="23" xfId="0" applyFont="1" applyFill="1" applyBorder="1" applyAlignment="1">
      <alignment horizontal="center"/>
    </xf>
    <xf numFmtId="1" fontId="9" fillId="25" borderId="23" xfId="0" quotePrefix="1" applyNumberFormat="1" applyFont="1" applyFill="1" applyBorder="1" applyAlignment="1">
      <alignment horizontal="center" vertical="center"/>
    </xf>
    <xf numFmtId="3" fontId="9" fillId="9" borderId="23" xfId="0" applyNumberFormat="1" applyFont="1" applyFill="1" applyBorder="1" applyProtection="1">
      <protection locked="0"/>
    </xf>
    <xf numFmtId="0" fontId="52" fillId="10" borderId="23" xfId="0" applyFont="1" applyFill="1" applyBorder="1" applyAlignment="1">
      <alignment horizontal="center" wrapText="1"/>
    </xf>
    <xf numFmtId="0" fontId="34" fillId="12" borderId="23" xfId="3" applyFont="1" applyFill="1" applyBorder="1" applyAlignment="1">
      <alignment horizontal="center" wrapText="1"/>
    </xf>
    <xf numFmtId="0" fontId="0" fillId="0" borderId="23" xfId="0" applyBorder="1" applyAlignment="1">
      <alignment horizontal="right"/>
    </xf>
    <xf numFmtId="0" fontId="10" fillId="9" borderId="23" xfId="3" applyFill="1" applyBorder="1" applyAlignment="1">
      <alignment horizontal="center" wrapText="1"/>
    </xf>
    <xf numFmtId="0" fontId="52" fillId="0" borderId="23" xfId="3" applyFont="1" applyBorder="1" applyAlignment="1">
      <alignment wrapText="1"/>
    </xf>
    <xf numFmtId="0" fontId="22" fillId="9" borderId="23" xfId="3" applyFont="1" applyFill="1" applyBorder="1" applyAlignment="1">
      <alignment horizontal="right" vertical="center" wrapText="1"/>
    </xf>
    <xf numFmtId="0" fontId="22" fillId="9" borderId="23" xfId="3" applyFont="1" applyFill="1" applyBorder="1" applyAlignment="1">
      <alignment horizontal="center"/>
    </xf>
    <xf numFmtId="0" fontId="82" fillId="12" borderId="23" xfId="3" applyFont="1" applyFill="1" applyBorder="1" applyAlignment="1">
      <alignment horizontal="center" vertical="center"/>
    </xf>
    <xf numFmtId="167" fontId="10" fillId="8" borderId="23" xfId="1" applyNumberFormat="1" applyFont="1" applyFill="1" applyBorder="1" applyAlignment="1">
      <alignment vertical="center"/>
    </xf>
    <xf numFmtId="3" fontId="0" fillId="9" borderId="23" xfId="1" applyNumberFormat="1" applyFont="1" applyFill="1" applyBorder="1" applyAlignment="1" applyProtection="1">
      <alignment horizontal="right" vertical="center"/>
      <protection locked="0"/>
    </xf>
    <xf numFmtId="0" fontId="120" fillId="9" borderId="23" xfId="3" applyFont="1" applyFill="1" applyBorder="1" applyAlignment="1">
      <alignment horizontal="center" vertical="center"/>
    </xf>
    <xf numFmtId="0" fontId="121" fillId="9" borderId="23" xfId="3" applyFont="1" applyFill="1" applyBorder="1" applyAlignment="1">
      <alignment horizontal="center" vertical="center"/>
    </xf>
    <xf numFmtId="0" fontId="121" fillId="9" borderId="23" xfId="3" applyFont="1" applyFill="1" applyBorder="1" applyAlignment="1">
      <alignment horizontal="center" vertical="center" wrapText="1"/>
    </xf>
    <xf numFmtId="0" fontId="120" fillId="9" borderId="23" xfId="3" applyFont="1" applyFill="1" applyBorder="1" applyAlignment="1">
      <alignment horizontal="center" vertical="center" wrapText="1"/>
    </xf>
    <xf numFmtId="0" fontId="9" fillId="10" borderId="23" xfId="3" applyFont="1" applyFill="1" applyBorder="1" applyAlignment="1">
      <alignment horizontal="center" vertical="center" wrapText="1"/>
    </xf>
    <xf numFmtId="0" fontId="39" fillId="10" borderId="23" xfId="3" applyFont="1" applyFill="1" applyBorder="1" applyAlignment="1">
      <alignment horizontal="center" vertical="center" wrapText="1"/>
    </xf>
    <xf numFmtId="3" fontId="9" fillId="9" borderId="23" xfId="3" applyNumberFormat="1" applyFont="1" applyFill="1" applyBorder="1" applyProtection="1">
      <protection locked="0"/>
    </xf>
    <xf numFmtId="0" fontId="38" fillId="9" borderId="23" xfId="0" applyFont="1" applyFill="1" applyBorder="1" applyAlignment="1">
      <alignment horizontal="center" vertical="center" wrapText="1"/>
    </xf>
    <xf numFmtId="0" fontId="46" fillId="0" borderId="23" xfId="0" applyFont="1" applyBorder="1" applyAlignment="1" applyProtection="1">
      <alignment horizontal="center" vertical="top" wrapText="1"/>
      <protection locked="0"/>
    </xf>
    <xf numFmtId="0" fontId="82" fillId="0" borderId="23" xfId="0" applyFont="1" applyBorder="1" applyAlignment="1" applyProtection="1">
      <alignment wrapText="1"/>
      <protection locked="0"/>
    </xf>
    <xf numFmtId="0" fontId="82" fillId="0" borderId="23" xfId="0" applyFont="1" applyBorder="1" applyProtection="1">
      <protection locked="0"/>
    </xf>
    <xf numFmtId="0" fontId="38" fillId="9" borderId="23" xfId="0" applyFont="1" applyFill="1" applyBorder="1" applyAlignment="1">
      <alignment horizontal="center" wrapText="1"/>
    </xf>
    <xf numFmtId="0" fontId="10" fillId="5" borderId="23" xfId="0" applyFont="1" applyFill="1" applyBorder="1" applyAlignment="1">
      <alignment vertical="top"/>
    </xf>
    <xf numFmtId="0" fontId="16" fillId="0" borderId="23" xfId="0" applyFont="1" applyBorder="1" applyAlignment="1">
      <alignment horizontal="center" vertical="center" wrapText="1"/>
    </xf>
    <xf numFmtId="0" fontId="16" fillId="0" borderId="23" xfId="3" applyFont="1" applyBorder="1" applyAlignment="1">
      <alignment horizontal="center" vertical="center" wrapText="1"/>
    </xf>
    <xf numFmtId="0" fontId="111" fillId="0" borderId="23" xfId="3" applyFont="1" applyBorder="1" applyAlignment="1">
      <alignment horizontal="left" vertical="center"/>
    </xf>
    <xf numFmtId="0" fontId="111" fillId="0" borderId="23" xfId="3" applyFont="1" applyBorder="1" applyAlignment="1">
      <alignment horizontal="center" vertical="center"/>
    </xf>
    <xf numFmtId="0" fontId="67" fillId="0" borderId="23" xfId="0" applyFont="1" applyBorder="1" applyAlignment="1">
      <alignment horizontal="center" vertical="center"/>
    </xf>
    <xf numFmtId="166" fontId="111" fillId="0" borderId="23" xfId="10" applyNumberFormat="1" applyFont="1" applyBorder="1" applyAlignment="1">
      <alignment horizontal="center" vertical="center" wrapText="1"/>
    </xf>
    <xf numFmtId="0" fontId="111" fillId="0" borderId="23" xfId="0" applyFont="1" applyBorder="1" applyAlignment="1">
      <alignment horizontal="center" vertical="center"/>
    </xf>
    <xf numFmtId="9" fontId="111" fillId="0" borderId="23" xfId="10" applyFont="1" applyBorder="1" applyAlignment="1">
      <alignment horizontal="center" vertical="center" wrapText="1"/>
    </xf>
    <xf numFmtId="0" fontId="0" fillId="0" borderId="23" xfId="0" applyBorder="1" applyAlignment="1">
      <alignment horizontal="right" vertical="center" wrapText="1"/>
    </xf>
    <xf numFmtId="0" fontId="0" fillId="0" borderId="23" xfId="0" applyBorder="1" applyAlignment="1">
      <alignment horizontal="center" wrapText="1"/>
    </xf>
    <xf numFmtId="0" fontId="17" fillId="0" borderId="23" xfId="0" applyFont="1" applyBorder="1" applyAlignment="1">
      <alignment horizontal="center" wrapText="1"/>
    </xf>
    <xf numFmtId="0" fontId="134" fillId="9" borderId="23" xfId="3" applyFont="1" applyFill="1" applyBorder="1" applyAlignment="1">
      <alignment horizontal="center" wrapText="1"/>
    </xf>
    <xf numFmtId="0" fontId="17" fillId="9" borderId="23" xfId="0" applyFont="1" applyFill="1" applyBorder="1" applyAlignment="1">
      <alignment horizontal="center" wrapText="1"/>
    </xf>
    <xf numFmtId="0" fontId="16" fillId="3" borderId="23" xfId="0" applyFont="1" applyFill="1" applyBorder="1" applyAlignment="1">
      <alignment horizontal="center" vertical="center" wrapText="1"/>
    </xf>
    <xf numFmtId="0" fontId="20" fillId="0" borderId="23" xfId="0" applyFont="1" applyBorder="1" applyAlignment="1">
      <alignment horizontal="center" vertical="center" wrapText="1"/>
    </xf>
    <xf numFmtId="0" fontId="0" fillId="5" borderId="23" xfId="0" applyFill="1" applyBorder="1" applyAlignment="1">
      <alignment vertical="center" wrapText="1"/>
    </xf>
    <xf numFmtId="3" fontId="79" fillId="6" borderId="23" xfId="0" applyNumberFormat="1" applyFont="1" applyFill="1" applyBorder="1" applyAlignment="1">
      <alignment horizontal="center" vertical="center"/>
    </xf>
    <xf numFmtId="0" fontId="0" fillId="9" borderId="23" xfId="0" applyFill="1" applyBorder="1" applyAlignment="1">
      <alignment vertical="center" wrapText="1"/>
    </xf>
    <xf numFmtId="0" fontId="15" fillId="0" borderId="23" xfId="0" applyFont="1" applyBorder="1" applyAlignment="1">
      <alignment horizontal="right" vertical="center" wrapText="1"/>
    </xf>
    <xf numFmtId="3" fontId="0" fillId="5" borderId="23" xfId="0" applyNumberFormat="1" applyFill="1" applyBorder="1" applyAlignment="1">
      <alignment vertical="center" wrapText="1"/>
    </xf>
    <xf numFmtId="0" fontId="50" fillId="0" borderId="23" xfId="0" applyFont="1" applyBorder="1" applyAlignment="1">
      <alignment horizontal="center" vertical="center" wrapText="1"/>
    </xf>
    <xf numFmtId="0" fontId="50" fillId="0" borderId="23" xfId="0" applyFont="1" applyBorder="1" applyAlignment="1">
      <alignment horizontal="center" vertical="center"/>
    </xf>
    <xf numFmtId="0" fontId="79" fillId="0" borderId="23" xfId="0" applyFont="1" applyBorder="1"/>
    <xf numFmtId="0" fontId="41" fillId="0" borderId="23" xfId="0" applyFont="1" applyBorder="1" applyAlignment="1">
      <alignment vertical="center"/>
    </xf>
    <xf numFmtId="166" fontId="41" fillId="0" borderId="23" xfId="13" applyNumberFormat="1" applyFont="1" applyBorder="1" applyAlignment="1">
      <alignment horizontal="center" vertical="center" wrapText="1"/>
    </xf>
    <xf numFmtId="9" fontId="41" fillId="0" borderId="23" xfId="13" applyFont="1" applyBorder="1" applyAlignment="1">
      <alignment horizontal="center" vertical="center" wrapText="1"/>
    </xf>
    <xf numFmtId="0" fontId="79" fillId="0" borderId="23" xfId="0" applyFont="1" applyBorder="1" applyAlignment="1">
      <alignment horizontal="right" vertical="center" wrapText="1"/>
    </xf>
    <xf numFmtId="0" fontId="79" fillId="0" borderId="23" xfId="0" applyFont="1" applyBorder="1" applyAlignment="1">
      <alignment wrapText="1"/>
    </xf>
    <xf numFmtId="0" fontId="18" fillId="0" borderId="23" xfId="0" applyFont="1" applyBorder="1" applyAlignment="1">
      <alignment horizontal="center" wrapText="1"/>
    </xf>
    <xf numFmtId="0" fontId="55" fillId="9" borderId="23" xfId="0" applyFont="1" applyFill="1" applyBorder="1" applyAlignment="1">
      <alignment horizontal="center" wrapText="1"/>
    </xf>
    <xf numFmtId="0" fontId="18" fillId="9" borderId="23" xfId="0" applyFont="1" applyFill="1" applyBorder="1" applyAlignment="1">
      <alignment horizontal="center" wrapText="1"/>
    </xf>
    <xf numFmtId="0" fontId="16" fillId="0" borderId="23" xfId="0" applyFont="1" applyBorder="1" applyAlignment="1">
      <alignment horizontal="center" wrapText="1"/>
    </xf>
    <xf numFmtId="0" fontId="162" fillId="0" borderId="23" xfId="0" applyFont="1" applyBorder="1" applyAlignment="1">
      <alignment horizontal="center" vertical="center" wrapText="1"/>
    </xf>
    <xf numFmtId="0" fontId="79" fillId="9" borderId="23" xfId="0" applyFont="1" applyFill="1" applyBorder="1" applyAlignment="1">
      <alignment vertical="center" wrapText="1"/>
    </xf>
    <xf numFmtId="0" fontId="15" fillId="17" borderId="23" xfId="0" applyFont="1" applyFill="1" applyBorder="1" applyAlignment="1">
      <alignment vertical="center" wrapText="1"/>
    </xf>
    <xf numFmtId="0" fontId="16" fillId="0" borderId="23" xfId="0" applyFont="1" applyBorder="1" applyAlignment="1">
      <alignment horizontal="left" vertical="center" wrapText="1"/>
    </xf>
    <xf numFmtId="0" fontId="20" fillId="0" borderId="23" xfId="0" applyFont="1" applyBorder="1" applyAlignment="1">
      <alignment horizontal="center" vertical="center"/>
    </xf>
    <xf numFmtId="166" fontId="67" fillId="0" borderId="23" xfId="10" applyNumberFormat="1" applyFont="1" applyBorder="1" applyAlignment="1">
      <alignment horizontal="center" vertical="center"/>
    </xf>
    <xf numFmtId="9" fontId="38" fillId="0" borderId="23" xfId="10" applyFont="1" applyBorder="1" applyAlignment="1">
      <alignment horizontal="center" vertical="center" wrapText="1"/>
    </xf>
    <xf numFmtId="0" fontId="15" fillId="9" borderId="23" xfId="0" applyFont="1" applyFill="1" applyBorder="1" applyAlignment="1">
      <alignment horizontal="right" vertical="center" wrapText="1"/>
    </xf>
    <xf numFmtId="0" fontId="16" fillId="0" borderId="23" xfId="0" applyFont="1" applyBorder="1" applyAlignment="1">
      <alignment horizontal="center" vertical="center"/>
    </xf>
    <xf numFmtId="166" fontId="112" fillId="0" borderId="23" xfId="10" applyNumberFormat="1" applyFont="1" applyBorder="1" applyAlignment="1">
      <alignment horizontal="center" vertical="center" wrapText="1"/>
    </xf>
    <xf numFmtId="0" fontId="112" fillId="0" borderId="23" xfId="0" applyFont="1" applyBorder="1"/>
    <xf numFmtId="9" fontId="112" fillId="0" borderId="23" xfId="10" applyFont="1" applyBorder="1" applyAlignment="1">
      <alignment horizontal="center" vertical="center"/>
    </xf>
    <xf numFmtId="0" fontId="0" fillId="0" borderId="23" xfId="0" applyBorder="1" applyAlignment="1">
      <alignment wrapText="1"/>
    </xf>
    <xf numFmtId="0" fontId="15" fillId="9" borderId="23" xfId="0" applyFont="1" applyFill="1" applyBorder="1" applyAlignment="1">
      <alignment vertical="center" wrapText="1"/>
    </xf>
    <xf numFmtId="3" fontId="0" fillId="2" borderId="23" xfId="0" applyNumberFormat="1" applyFill="1" applyBorder="1" applyAlignment="1">
      <alignment vertical="center"/>
    </xf>
    <xf numFmtId="0" fontId="17" fillId="0" borderId="23" xfId="0" applyFont="1" applyBorder="1" applyAlignment="1">
      <alignment horizontal="center" vertical="center" wrapText="1"/>
    </xf>
    <xf numFmtId="166" fontId="52" fillId="0" borderId="23" xfId="10" applyNumberFormat="1" applyFont="1" applyBorder="1" applyAlignment="1">
      <alignment horizontal="center" vertical="center" wrapText="1"/>
    </xf>
    <xf numFmtId="9" fontId="15" fillId="0" borderId="23" xfId="10" applyFont="1" applyBorder="1" applyAlignment="1">
      <alignment horizontal="center" vertical="center"/>
    </xf>
    <xf numFmtId="3" fontId="20" fillId="6" borderId="23" xfId="0" applyNumberFormat="1" applyFont="1" applyFill="1" applyBorder="1" applyAlignment="1">
      <alignment horizontal="center" vertical="top" wrapText="1"/>
    </xf>
    <xf numFmtId="3" fontId="0" fillId="6" borderId="23" xfId="0" applyNumberFormat="1" applyFill="1" applyBorder="1" applyAlignment="1">
      <alignment horizontal="center"/>
    </xf>
    <xf numFmtId="0" fontId="0" fillId="9" borderId="23" xfId="0" applyFill="1" applyBorder="1" applyAlignment="1">
      <alignment vertical="top" wrapText="1"/>
    </xf>
    <xf numFmtId="0" fontId="15" fillId="9" borderId="23" xfId="0" applyFont="1" applyFill="1" applyBorder="1" applyAlignment="1">
      <alignment vertical="top" wrapText="1"/>
    </xf>
    <xf numFmtId="3" fontId="0" fillId="5" borderId="23" xfId="0" applyNumberFormat="1" applyFill="1" applyBorder="1" applyAlignment="1">
      <alignment vertical="top" wrapText="1"/>
    </xf>
    <xf numFmtId="3" fontId="0" fillId="4" borderId="23" xfId="0" applyNumberFormat="1" applyFill="1" applyBorder="1" applyAlignment="1">
      <alignment vertical="top" wrapText="1"/>
    </xf>
    <xf numFmtId="0" fontId="67" fillId="0" borderId="23" xfId="3" applyFont="1" applyBorder="1" applyAlignment="1">
      <alignment vertical="center"/>
    </xf>
    <xf numFmtId="0" fontId="55" fillId="9" borderId="23" xfId="3" applyFont="1" applyFill="1" applyBorder="1" applyAlignment="1">
      <alignment horizontal="center" wrapText="1"/>
    </xf>
    <xf numFmtId="3" fontId="20" fillId="6" borderId="23" xfId="0" applyNumberFormat="1" applyFont="1" applyFill="1" applyBorder="1" applyAlignment="1">
      <alignment horizontal="center" vertical="center" wrapText="1"/>
    </xf>
    <xf numFmtId="3" fontId="0" fillId="6" borderId="23" xfId="0" applyNumberFormat="1" applyFill="1" applyBorder="1" applyAlignment="1">
      <alignment horizontal="center" vertical="center"/>
    </xf>
    <xf numFmtId="0" fontId="15" fillId="0" borderId="23" xfId="0" applyFont="1" applyBorder="1" applyAlignment="1">
      <alignment vertical="center" wrapText="1"/>
    </xf>
    <xf numFmtId="0" fontId="16" fillId="0" borderId="23" xfId="3" applyFont="1" applyBorder="1" applyAlignment="1">
      <alignment horizontal="center" vertical="center"/>
    </xf>
    <xf numFmtId="0" fontId="10" fillId="0" borderId="23" xfId="3" applyBorder="1"/>
    <xf numFmtId="0" fontId="52" fillId="0" borderId="23" xfId="3" applyFont="1" applyBorder="1" applyAlignment="1">
      <alignment horizontal="center" vertical="center" wrapText="1"/>
    </xf>
    <xf numFmtId="0" fontId="52" fillId="0" borderId="23" xfId="3" applyFont="1" applyBorder="1" applyAlignment="1">
      <alignment horizontal="left" vertical="center"/>
    </xf>
    <xf numFmtId="10" fontId="67" fillId="0" borderId="23" xfId="13" applyNumberFormat="1" applyFont="1" applyBorder="1" applyAlignment="1">
      <alignment horizontal="center" vertical="center" wrapText="1"/>
    </xf>
    <xf numFmtId="0" fontId="111" fillId="0" borderId="23" xfId="3" applyFont="1" applyBorder="1" applyAlignment="1">
      <alignment vertical="center"/>
    </xf>
    <xf numFmtId="9" fontId="38" fillId="0" borderId="23" xfId="13" applyFont="1" applyBorder="1" applyAlignment="1">
      <alignment horizontal="center" vertical="center" wrapText="1"/>
    </xf>
    <xf numFmtId="0" fontId="10" fillId="0" borderId="23" xfId="3" applyBorder="1" applyAlignment="1">
      <alignment wrapText="1"/>
    </xf>
    <xf numFmtId="0" fontId="18" fillId="0" borderId="23" xfId="3" applyFont="1" applyBorder="1" applyAlignment="1">
      <alignment horizontal="center" wrapText="1"/>
    </xf>
    <xf numFmtId="0" fontId="17" fillId="0" borderId="23" xfId="3" applyFont="1" applyBorder="1" applyAlignment="1">
      <alignment horizontal="center" wrapText="1"/>
    </xf>
    <xf numFmtId="0" fontId="18" fillId="9" borderId="23" xfId="3" applyFont="1" applyFill="1" applyBorder="1" applyAlignment="1">
      <alignment horizontal="center" wrapText="1"/>
    </xf>
    <xf numFmtId="0" fontId="10" fillId="0" borderId="23" xfId="3" applyBorder="1" applyAlignment="1">
      <alignment horizontal="center" vertical="center" wrapText="1"/>
    </xf>
    <xf numFmtId="3" fontId="10" fillId="9" borderId="23" xfId="3" applyNumberFormat="1" applyFill="1" applyBorder="1" applyAlignment="1" applyProtection="1">
      <alignment vertical="center" wrapText="1"/>
      <protection locked="0"/>
    </xf>
    <xf numFmtId="0" fontId="10" fillId="9" borderId="23" xfId="3" applyFill="1" applyBorder="1" applyAlignment="1">
      <alignment vertical="center" wrapText="1"/>
    </xf>
    <xf numFmtId="0" fontId="17" fillId="9" borderId="23" xfId="3" applyFont="1" applyFill="1" applyBorder="1" applyAlignment="1">
      <alignment vertical="center" wrapText="1"/>
    </xf>
    <xf numFmtId="3" fontId="10" fillId="8" borderId="23" xfId="3" applyNumberFormat="1" applyFill="1" applyBorder="1" applyAlignment="1">
      <alignment vertical="center"/>
    </xf>
    <xf numFmtId="0" fontId="16" fillId="0" borderId="23" xfId="21" applyFont="1" applyBorder="1" applyAlignment="1">
      <alignment horizontal="center" vertical="center" wrapText="1"/>
    </xf>
    <xf numFmtId="0" fontId="1" fillId="0" borderId="23" xfId="21" applyBorder="1" applyAlignment="1">
      <alignment vertical="center" wrapText="1"/>
    </xf>
    <xf numFmtId="0" fontId="17" fillId="0" borderId="23" xfId="21" applyFont="1" applyBorder="1" applyAlignment="1">
      <alignment horizontal="center" wrapText="1"/>
    </xf>
    <xf numFmtId="0" fontId="17" fillId="9" borderId="23" xfId="21" applyFont="1" applyFill="1" applyBorder="1" applyAlignment="1">
      <alignment horizontal="center" wrapText="1"/>
    </xf>
    <xf numFmtId="0" fontId="134" fillId="9" borderId="23" xfId="21" applyFont="1" applyFill="1" applyBorder="1" applyAlignment="1">
      <alignment horizontal="center" wrapText="1"/>
    </xf>
    <xf numFmtId="0" fontId="1" fillId="0" borderId="23" xfId="21" applyBorder="1" applyAlignment="1">
      <alignment horizontal="center" vertical="center" wrapText="1"/>
    </xf>
    <xf numFmtId="0" fontId="15" fillId="9" borderId="23" xfId="21" applyFont="1" applyFill="1" applyBorder="1" applyAlignment="1">
      <alignment horizontal="right" vertical="center" wrapText="1"/>
    </xf>
    <xf numFmtId="0" fontId="15" fillId="0" borderId="5" xfId="21" applyFont="1" applyBorder="1" applyAlignment="1">
      <alignment vertical="center" wrapText="1"/>
    </xf>
    <xf numFmtId="0" fontId="125" fillId="0" borderId="8" xfId="21" applyFont="1" applyBorder="1" applyAlignment="1">
      <alignment horizontal="left"/>
    </xf>
    <xf numFmtId="0" fontId="1" fillId="0" borderId="8" xfId="21" applyBorder="1" applyAlignment="1">
      <alignment vertical="center"/>
    </xf>
    <xf numFmtId="0" fontId="131" fillId="0" borderId="8" xfId="21" applyFont="1" applyBorder="1"/>
    <xf numFmtId="0" fontId="133" fillId="0" borderId="8" xfId="21" applyFont="1" applyBorder="1"/>
    <xf numFmtId="0" fontId="1" fillId="0" borderId="8" xfId="21" applyBorder="1"/>
    <xf numFmtId="0" fontId="0" fillId="0" borderId="8" xfId="21" applyFont="1" applyBorder="1" applyAlignment="1">
      <alignment horizontal="center"/>
    </xf>
    <xf numFmtId="3" fontId="1" fillId="0" borderId="8" xfId="21" applyNumberFormat="1" applyBorder="1" applyAlignment="1">
      <alignment vertical="center"/>
    </xf>
    <xf numFmtId="3" fontId="1" fillId="0" borderId="7" xfId="21" applyNumberFormat="1" applyBorder="1" applyAlignment="1">
      <alignment vertical="center"/>
    </xf>
    <xf numFmtId="0" fontId="15" fillId="0" borderId="29" xfId="21" applyFont="1" applyBorder="1" applyAlignment="1">
      <alignment vertical="center" wrapText="1"/>
    </xf>
    <xf numFmtId="0" fontId="111" fillId="0" borderId="0" xfId="21" applyFont="1" applyAlignment="1">
      <alignment horizontal="right"/>
    </xf>
    <xf numFmtId="0" fontId="129" fillId="0" borderId="0" xfId="21" applyFont="1"/>
    <xf numFmtId="0" fontId="125" fillId="0" borderId="0" xfId="21" applyFont="1" applyAlignment="1">
      <alignment horizontal="left"/>
    </xf>
    <xf numFmtId="0" fontId="125" fillId="0" borderId="0" xfId="21" applyFont="1" applyAlignment="1">
      <alignment horizontal="right"/>
    </xf>
    <xf numFmtId="0" fontId="131" fillId="0" borderId="0" xfId="21" applyFont="1"/>
    <xf numFmtId="3" fontId="1" fillId="0" borderId="27" xfId="21" applyNumberFormat="1" applyBorder="1" applyAlignment="1">
      <alignment vertical="center"/>
    </xf>
    <xf numFmtId="0" fontId="1" fillId="0" borderId="3" xfId="21" applyBorder="1"/>
    <xf numFmtId="0" fontId="1" fillId="0" borderId="9" xfId="21" applyBorder="1"/>
    <xf numFmtId="0" fontId="1" fillId="0" borderId="6" xfId="21" applyBorder="1"/>
    <xf numFmtId="3" fontId="1" fillId="2" borderId="23" xfId="21" applyNumberFormat="1" applyFill="1" applyBorder="1" applyAlignment="1">
      <alignment horizontal="right"/>
    </xf>
    <xf numFmtId="3" fontId="154" fillId="2" borderId="23" xfId="21" applyNumberFormat="1" applyFont="1" applyFill="1" applyBorder="1" applyAlignment="1">
      <alignment horizontal="right"/>
    </xf>
    <xf numFmtId="0" fontId="1" fillId="10" borderId="0" xfId="21" applyFill="1"/>
    <xf numFmtId="0" fontId="67" fillId="10" borderId="23" xfId="21" applyFont="1" applyFill="1" applyBorder="1" applyAlignment="1">
      <alignment horizontal="left"/>
    </xf>
    <xf numFmtId="1" fontId="38" fillId="10" borderId="23" xfId="22" applyNumberFormat="1" applyFont="1" applyFill="1" applyBorder="1" applyAlignment="1">
      <alignment horizontal="left"/>
    </xf>
    <xf numFmtId="0" fontId="17" fillId="10" borderId="23" xfId="21" applyFont="1" applyFill="1" applyBorder="1" applyAlignment="1">
      <alignment horizontal="center" wrapText="1"/>
    </xf>
    <xf numFmtId="166" fontId="9" fillId="10" borderId="8" xfId="21" applyNumberFormat="1" applyFont="1" applyFill="1" applyBorder="1" applyAlignment="1">
      <alignment horizontal="center"/>
    </xf>
    <xf numFmtId="0" fontId="1" fillId="10" borderId="7" xfId="21" applyFill="1" applyBorder="1" applyAlignment="1">
      <alignment horizontal="right"/>
    </xf>
    <xf numFmtId="0" fontId="1" fillId="10" borderId="27" xfId="21" applyFill="1" applyBorder="1" applyAlignment="1">
      <alignment horizontal="right"/>
    </xf>
    <xf numFmtId="0" fontId="153" fillId="10" borderId="9" xfId="17" applyFill="1" applyBorder="1"/>
    <xf numFmtId="0" fontId="1" fillId="10" borderId="6" xfId="17" applyFont="1" applyFill="1" applyBorder="1" applyAlignment="1">
      <alignment horizontal="right"/>
    </xf>
    <xf numFmtId="0" fontId="1" fillId="10" borderId="3" xfId="21" applyFill="1" applyBorder="1"/>
    <xf numFmtId="0" fontId="1" fillId="10" borderId="9" xfId="21" applyFill="1" applyBorder="1"/>
    <xf numFmtId="0" fontId="1" fillId="10" borderId="6" xfId="21" applyFill="1" applyBorder="1" applyAlignment="1">
      <alignment horizontal="right"/>
    </xf>
    <xf numFmtId="0" fontId="1" fillId="0" borderId="5" xfId="21" applyBorder="1"/>
    <xf numFmtId="0" fontId="1" fillId="0" borderId="7" xfId="21" applyBorder="1"/>
    <xf numFmtId="0" fontId="1" fillId="10" borderId="4" xfId="21" applyFill="1" applyBorder="1"/>
    <xf numFmtId="0" fontId="1" fillId="10" borderId="24" xfId="21" applyFill="1" applyBorder="1"/>
    <xf numFmtId="0" fontId="1" fillId="10" borderId="1" xfId="21" applyFill="1" applyBorder="1" applyAlignment="1">
      <alignment horizontal="right"/>
    </xf>
    <xf numFmtId="0" fontId="50" fillId="9" borderId="23" xfId="0" applyFont="1" applyFill="1" applyBorder="1" applyAlignment="1">
      <alignment horizontal="center"/>
    </xf>
    <xf numFmtId="0" fontId="16" fillId="9" borderId="23" xfId="0" applyFont="1" applyFill="1" applyBorder="1" applyAlignment="1">
      <alignment horizontal="center"/>
    </xf>
    <xf numFmtId="0" fontId="44" fillId="9" borderId="23" xfId="0" applyFont="1" applyFill="1" applyBorder="1" applyAlignment="1">
      <alignment vertical="top" wrapText="1"/>
    </xf>
    <xf numFmtId="0" fontId="49" fillId="0" borderId="23" xfId="0" applyFont="1" applyBorder="1" applyAlignment="1">
      <alignment horizontal="center" wrapText="1"/>
    </xf>
    <xf numFmtId="0" fontId="43" fillId="0" borderId="23" xfId="0" applyFont="1" applyBorder="1" applyAlignment="1" applyProtection="1">
      <alignment horizontal="center" vertical="center" wrapText="1"/>
      <protection locked="0"/>
    </xf>
    <xf numFmtId="167" fontId="47" fillId="0" borderId="23" xfId="1" applyNumberFormat="1" applyFont="1" applyBorder="1" applyAlignment="1" applyProtection="1">
      <alignment horizontal="right" vertical="center" wrapText="1"/>
      <protection locked="0"/>
    </xf>
    <xf numFmtId="0" fontId="77" fillId="20" borderId="23" xfId="3" applyFont="1" applyFill="1" applyBorder="1" applyAlignment="1">
      <alignment horizontal="center" vertical="center"/>
    </xf>
    <xf numFmtId="0" fontId="26" fillId="10" borderId="23" xfId="3" applyFont="1" applyFill="1" applyBorder="1" applyAlignment="1">
      <alignment horizontal="center" vertical="center"/>
    </xf>
    <xf numFmtId="0" fontId="26" fillId="10" borderId="23" xfId="3" applyFont="1" applyFill="1" applyBorder="1" applyAlignment="1">
      <alignment horizontal="center" vertical="center" wrapText="1"/>
    </xf>
    <xf numFmtId="0" fontId="24" fillId="0" borderId="23" xfId="3" applyFont="1" applyBorder="1" applyAlignment="1">
      <alignment horizontal="left"/>
    </xf>
    <xf numFmtId="37" fontId="24" fillId="17" borderId="23" xfId="1" applyNumberFormat="1" applyFont="1" applyFill="1" applyBorder="1" applyAlignment="1">
      <alignment horizontal="right"/>
    </xf>
    <xf numFmtId="165" fontId="24" fillId="17" borderId="23" xfId="3" applyNumberFormat="1" applyFont="1" applyFill="1" applyBorder="1" applyAlignment="1">
      <alignment horizontal="right" vertical="center"/>
    </xf>
    <xf numFmtId="0" fontId="24" fillId="0" borderId="23" xfId="3" applyFont="1" applyBorder="1" applyAlignment="1">
      <alignment horizontal="center"/>
    </xf>
    <xf numFmtId="0" fontId="99" fillId="10" borderId="23" xfId="3" applyFont="1" applyFill="1" applyBorder="1" applyAlignment="1">
      <alignment horizontal="center" vertical="center"/>
    </xf>
    <xf numFmtId="0" fontId="99" fillId="10" borderId="23" xfId="3" applyFont="1" applyFill="1" applyBorder="1" applyAlignment="1">
      <alignment horizontal="center" vertical="center" wrapText="1"/>
    </xf>
    <xf numFmtId="0" fontId="99" fillId="0" borderId="23" xfId="3" applyFont="1" applyBorder="1" applyAlignment="1">
      <alignment horizontal="left"/>
    </xf>
    <xf numFmtId="44" fontId="24" fillId="17" borderId="23" xfId="9" applyFont="1" applyFill="1" applyBorder="1" applyAlignment="1">
      <alignment horizontal="right" vertical="center"/>
    </xf>
    <xf numFmtId="0" fontId="99" fillId="0" borderId="23" xfId="3" applyFont="1" applyBorder="1" applyAlignment="1">
      <alignment horizontal="center"/>
    </xf>
    <xf numFmtId="0" fontId="101" fillId="9" borderId="5" xfId="6" applyFont="1" applyFill="1" applyBorder="1" applyAlignment="1">
      <alignment vertical="center"/>
    </xf>
    <xf numFmtId="0" fontId="100" fillId="9" borderId="8" xfId="6" applyFont="1" applyFill="1" applyBorder="1"/>
    <xf numFmtId="0" fontId="100" fillId="9" borderId="7" xfId="6" applyFont="1" applyFill="1" applyBorder="1"/>
    <xf numFmtId="0" fontId="101" fillId="9" borderId="29" xfId="6" applyFont="1" applyFill="1" applyBorder="1" applyAlignment="1">
      <alignment vertical="center"/>
    </xf>
    <xf numFmtId="0" fontId="100" fillId="9" borderId="27" xfId="6" applyFont="1" applyFill="1" applyBorder="1"/>
    <xf numFmtId="0" fontId="101" fillId="9" borderId="3" xfId="6" applyFont="1" applyFill="1" applyBorder="1" applyAlignment="1">
      <alignment vertical="top"/>
    </xf>
    <xf numFmtId="0" fontId="100" fillId="9" borderId="9" xfId="6" applyFont="1" applyFill="1" applyBorder="1"/>
    <xf numFmtId="0" fontId="100" fillId="9" borderId="6" xfId="6" applyFont="1" applyFill="1" applyBorder="1"/>
    <xf numFmtId="0" fontId="91" fillId="9" borderId="0" xfId="3" applyFont="1" applyFill="1" applyAlignment="1">
      <alignment vertical="center"/>
    </xf>
    <xf numFmtId="0" fontId="1" fillId="26" borderId="23" xfId="17" applyFont="1" applyFill="1" applyBorder="1" applyAlignment="1" applyProtection="1">
      <alignment horizontal="right"/>
      <protection locked="0"/>
    </xf>
    <xf numFmtId="3" fontId="1" fillId="26" borderId="23" xfId="17" applyNumberFormat="1" applyFont="1" applyFill="1" applyBorder="1" applyAlignment="1" applyProtection="1">
      <alignment horizontal="right"/>
      <protection locked="0"/>
    </xf>
    <xf numFmtId="0" fontId="154" fillId="26" borderId="23" xfId="17" applyFont="1" applyFill="1" applyBorder="1" applyAlignment="1" applyProtection="1">
      <alignment horizontal="right"/>
      <protection locked="0"/>
    </xf>
    <xf numFmtId="169" fontId="1" fillId="10" borderId="6" xfId="21" applyNumberFormat="1" applyFill="1" applyBorder="1"/>
    <xf numFmtId="169" fontId="1" fillId="10" borderId="27" xfId="21" applyNumberFormat="1" applyFill="1" applyBorder="1"/>
    <xf numFmtId="169" fontId="1" fillId="10" borderId="6" xfId="21" applyNumberFormat="1" applyFill="1" applyBorder="1" applyAlignment="1">
      <alignment horizontal="right"/>
    </xf>
    <xf numFmtId="169" fontId="1" fillId="10" borderId="28" xfId="21" applyNumberFormat="1" applyFill="1" applyBorder="1"/>
    <xf numFmtId="169" fontId="1" fillId="10" borderId="1" xfId="21" applyNumberFormat="1" applyFill="1" applyBorder="1"/>
    <xf numFmtId="169" fontId="1" fillId="10" borderId="1" xfId="21" applyNumberFormat="1" applyFill="1" applyBorder="1" applyAlignment="1">
      <alignment horizontal="right"/>
    </xf>
    <xf numFmtId="169" fontId="1" fillId="10" borderId="23" xfId="21" applyNumberFormat="1" applyFill="1" applyBorder="1"/>
    <xf numFmtId="169" fontId="1" fillId="10" borderId="23" xfId="21" applyNumberFormat="1" applyFill="1" applyBorder="1" applyAlignment="1">
      <alignment horizontal="right"/>
    </xf>
    <xf numFmtId="170" fontId="1" fillId="0" borderId="0" xfId="21" applyNumberFormat="1"/>
    <xf numFmtId="170" fontId="1" fillId="0" borderId="27" xfId="21" applyNumberFormat="1" applyBorder="1"/>
    <xf numFmtId="0" fontId="37" fillId="0" borderId="0" xfId="0" applyFont="1" applyAlignment="1">
      <alignment vertical="center"/>
    </xf>
    <xf numFmtId="0" fontId="37" fillId="0" borderId="0" xfId="0" applyFont="1" applyAlignment="1">
      <alignment horizontal="right" vertical="center"/>
    </xf>
    <xf numFmtId="0" fontId="0" fillId="0" borderId="23" xfId="0" applyBorder="1" applyProtection="1">
      <protection locked="0"/>
    </xf>
    <xf numFmtId="3" fontId="0" fillId="5" borderId="21" xfId="0" applyNumberFormat="1" applyFill="1" applyBorder="1" applyAlignment="1">
      <alignment vertical="center" wrapText="1"/>
    </xf>
    <xf numFmtId="3" fontId="10" fillId="2" borderId="21" xfId="0" applyNumberFormat="1" applyFont="1" applyFill="1" applyBorder="1" applyAlignment="1">
      <alignment vertical="center" wrapText="1"/>
    </xf>
    <xf numFmtId="3" fontId="79" fillId="2" borderId="21" xfId="0" applyNumberFormat="1" applyFont="1" applyFill="1" applyBorder="1" applyAlignment="1">
      <alignment vertical="center" wrapText="1"/>
    </xf>
    <xf numFmtId="3" fontId="79" fillId="8" borderId="21" xfId="0" applyNumberFormat="1" applyFont="1" applyFill="1" applyBorder="1" applyAlignment="1">
      <alignment vertical="center"/>
    </xf>
    <xf numFmtId="3" fontId="10" fillId="17" borderId="33" xfId="0" applyNumberFormat="1" applyFont="1" applyFill="1" applyBorder="1" applyAlignment="1">
      <alignment vertical="center" wrapText="1"/>
    </xf>
    <xf numFmtId="3" fontId="10" fillId="0" borderId="33" xfId="0" applyNumberFormat="1" applyFont="1" applyBorder="1" applyAlignment="1" applyProtection="1">
      <alignment vertical="center" wrapText="1"/>
      <protection locked="0"/>
    </xf>
    <xf numFmtId="3" fontId="10" fillId="2" borderId="33" xfId="0" applyNumberFormat="1" applyFont="1" applyFill="1" applyBorder="1" applyAlignment="1">
      <alignment vertical="center" wrapText="1"/>
    </xf>
    <xf numFmtId="3" fontId="0" fillId="2" borderId="33" xfId="0" applyNumberFormat="1" applyFill="1" applyBorder="1" applyAlignment="1">
      <alignment vertical="center" wrapText="1"/>
    </xf>
    <xf numFmtId="3" fontId="79" fillId="6" borderId="33" xfId="0" applyNumberFormat="1" applyFont="1" applyFill="1" applyBorder="1" applyAlignment="1">
      <alignment horizontal="center" vertical="center"/>
    </xf>
    <xf numFmtId="3" fontId="0" fillId="2" borderId="21" xfId="0" applyNumberFormat="1" applyFill="1" applyBorder="1" applyAlignment="1">
      <alignment vertical="center" wrapText="1"/>
    </xf>
    <xf numFmtId="3" fontId="0" fillId="0" borderId="33" xfId="0" applyNumberFormat="1" applyBorder="1" applyAlignment="1" applyProtection="1">
      <alignment vertical="center" wrapText="1"/>
      <protection locked="0"/>
    </xf>
    <xf numFmtId="3" fontId="0" fillId="2" borderId="33" xfId="0" applyNumberFormat="1" applyFill="1" applyBorder="1" applyAlignment="1">
      <alignment vertical="top" wrapText="1"/>
    </xf>
    <xf numFmtId="0" fontId="69" fillId="9" borderId="0" xfId="0" applyFont="1" applyFill="1" applyAlignment="1">
      <alignment horizontal="center" vertical="center"/>
    </xf>
    <xf numFmtId="0" fontId="47" fillId="0" borderId="0" xfId="3" applyFont="1" applyAlignment="1">
      <alignment horizontal="left" vertical="center" wrapText="1"/>
    </xf>
    <xf numFmtId="49" fontId="170" fillId="9" borderId="4" xfId="2" applyNumberFormat="1" applyFont="1" applyFill="1" applyBorder="1" applyAlignment="1" applyProtection="1">
      <alignment vertical="center"/>
      <protection locked="0"/>
    </xf>
    <xf numFmtId="0" fontId="10" fillId="9" borderId="0" xfId="3" applyFill="1" applyAlignment="1">
      <alignment horizontal="left" wrapText="1"/>
    </xf>
    <xf numFmtId="0" fontId="9" fillId="9" borderId="0" xfId="3" applyFont="1" applyFill="1" applyAlignment="1">
      <alignment horizontal="left" wrapText="1"/>
    </xf>
    <xf numFmtId="0" fontId="23" fillId="9" borderId="0" xfId="3" applyFont="1" applyFill="1" applyAlignment="1">
      <alignment horizontal="left" wrapText="1"/>
    </xf>
    <xf numFmtId="0" fontId="81" fillId="16" borderId="26" xfId="0" applyFont="1" applyFill="1" applyBorder="1" applyAlignment="1">
      <alignment vertical="center"/>
    </xf>
    <xf numFmtId="0" fontId="26" fillId="8" borderId="0" xfId="3" applyFont="1" applyFill="1" applyAlignment="1">
      <alignment vertical="center"/>
    </xf>
    <xf numFmtId="0" fontId="10" fillId="8" borderId="0" xfId="3" applyFill="1" applyAlignment="1">
      <alignment vertical="center" wrapText="1"/>
    </xf>
    <xf numFmtId="0" fontId="10" fillId="4" borderId="0" xfId="3" applyFill="1"/>
    <xf numFmtId="49" fontId="32" fillId="9" borderId="4" xfId="0" applyNumberFormat="1" applyFont="1" applyFill="1" applyBorder="1" applyAlignment="1" applyProtection="1">
      <alignment horizontal="center" vertical="center"/>
      <protection locked="0"/>
    </xf>
    <xf numFmtId="49" fontId="32" fillId="9" borderId="24" xfId="0" applyNumberFormat="1" applyFont="1" applyFill="1" applyBorder="1" applyAlignment="1" applyProtection="1">
      <alignment horizontal="center" vertical="center"/>
      <protection locked="0"/>
    </xf>
    <xf numFmtId="49" fontId="32" fillId="9" borderId="1" xfId="0" applyNumberFormat="1" applyFont="1" applyFill="1" applyBorder="1" applyAlignment="1" applyProtection="1">
      <alignment horizontal="center" vertical="center"/>
      <protection locked="0"/>
    </xf>
    <xf numFmtId="49" fontId="169" fillId="9" borderId="4" xfId="0" applyNumberFormat="1" applyFont="1" applyFill="1" applyBorder="1" applyAlignment="1" applyProtection="1">
      <alignment horizontal="center" vertical="center"/>
      <protection locked="0"/>
    </xf>
    <xf numFmtId="49" fontId="169" fillId="9" borderId="24" xfId="0" applyNumberFormat="1" applyFont="1" applyFill="1" applyBorder="1" applyAlignment="1" applyProtection="1">
      <alignment horizontal="center" vertical="center"/>
      <protection locked="0"/>
    </xf>
    <xf numFmtId="49" fontId="169" fillId="9" borderId="1"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24" xfId="0" applyFont="1" applyBorder="1" applyAlignment="1">
      <alignment horizontal="center" vertical="center"/>
    </xf>
    <xf numFmtId="0" fontId="10" fillId="0" borderId="1" xfId="0" applyFont="1" applyBorder="1" applyAlignment="1">
      <alignment horizontal="center" vertical="center"/>
    </xf>
    <xf numFmtId="49" fontId="40" fillId="9" borderId="4" xfId="0" applyNumberFormat="1" applyFont="1" applyFill="1" applyBorder="1" applyAlignment="1">
      <alignment horizontal="center" vertical="center"/>
    </xf>
    <xf numFmtId="49" fontId="40" fillId="9" borderId="24" xfId="0" applyNumberFormat="1" applyFont="1" applyFill="1" applyBorder="1" applyAlignment="1">
      <alignment horizontal="center" vertical="center"/>
    </xf>
    <xf numFmtId="49" fontId="40" fillId="9" borderId="1" xfId="0" applyNumberFormat="1" applyFont="1" applyFill="1" applyBorder="1" applyAlignment="1">
      <alignment horizontal="center" vertical="center"/>
    </xf>
    <xf numFmtId="49" fontId="78" fillId="9" borderId="29" xfId="0" applyNumberFormat="1" applyFont="1" applyFill="1" applyBorder="1" applyAlignment="1">
      <alignment horizontal="center" vertical="center"/>
    </xf>
    <xf numFmtId="49" fontId="78" fillId="9" borderId="0" xfId="0" applyNumberFormat="1" applyFont="1" applyFill="1" applyAlignment="1">
      <alignment horizontal="center" vertical="center"/>
    </xf>
    <xf numFmtId="49" fontId="78" fillId="9" borderId="27" xfId="0" applyNumberFormat="1" applyFont="1" applyFill="1" applyBorder="1" applyAlignment="1">
      <alignment horizontal="center" vertical="center"/>
    </xf>
    <xf numFmtId="49" fontId="40" fillId="9" borderId="5" xfId="0" applyNumberFormat="1" applyFont="1" applyFill="1" applyBorder="1" applyAlignment="1">
      <alignment horizontal="center" vertical="center"/>
    </xf>
    <xf numFmtId="49" fontId="40" fillId="9" borderId="8" xfId="0" applyNumberFormat="1" applyFont="1" applyFill="1" applyBorder="1" applyAlignment="1">
      <alignment horizontal="center" vertical="center"/>
    </xf>
    <xf numFmtId="49" fontId="40" fillId="9" borderId="7" xfId="0" applyNumberFormat="1" applyFont="1" applyFill="1" applyBorder="1" applyAlignment="1">
      <alignment horizontal="center" vertical="center"/>
    </xf>
    <xf numFmtId="49" fontId="41" fillId="9" borderId="29" xfId="0" applyNumberFormat="1" applyFont="1" applyFill="1" applyBorder="1" applyAlignment="1">
      <alignment horizontal="center" vertical="center"/>
    </xf>
    <xf numFmtId="49" fontId="41" fillId="9" borderId="0" xfId="0" applyNumberFormat="1" applyFont="1" applyFill="1" applyAlignment="1">
      <alignment horizontal="center" vertical="center"/>
    </xf>
    <xf numFmtId="49" fontId="41" fillId="9" borderId="27" xfId="0" applyNumberFormat="1" applyFont="1" applyFill="1" applyBorder="1" applyAlignment="1">
      <alignment horizontal="center" vertical="center"/>
    </xf>
    <xf numFmtId="49" fontId="40" fillId="0" borderId="29" xfId="0" applyNumberFormat="1" applyFont="1" applyBorder="1" applyAlignment="1">
      <alignment horizontal="center" vertical="center"/>
    </xf>
    <xf numFmtId="49" fontId="40" fillId="0" borderId="0" xfId="0" applyNumberFormat="1" applyFont="1" applyAlignment="1">
      <alignment horizontal="center" vertical="center"/>
    </xf>
    <xf numFmtId="49" fontId="40" fillId="0" borderId="27" xfId="0" applyNumberFormat="1" applyFont="1" applyBorder="1" applyAlignment="1">
      <alignment horizontal="center" vertical="center"/>
    </xf>
    <xf numFmtId="49" fontId="15" fillId="9" borderId="29" xfId="0" applyNumberFormat="1" applyFont="1" applyFill="1" applyBorder="1" applyAlignment="1">
      <alignment horizontal="center" vertical="center"/>
    </xf>
    <xf numFmtId="49" fontId="15" fillId="9" borderId="0" xfId="0" applyNumberFormat="1" applyFont="1" applyFill="1" applyAlignment="1">
      <alignment horizontal="center" vertical="center"/>
    </xf>
    <xf numFmtId="49" fontId="15" fillId="9" borderId="27" xfId="0" applyNumberFormat="1" applyFont="1" applyFill="1" applyBorder="1" applyAlignment="1">
      <alignment horizontal="center" vertical="center"/>
    </xf>
    <xf numFmtId="0" fontId="69" fillId="9" borderId="29" xfId="0" applyFont="1" applyFill="1" applyBorder="1" applyAlignment="1">
      <alignment horizontal="center"/>
    </xf>
    <xf numFmtId="0" fontId="69" fillId="9" borderId="0" xfId="0" applyFont="1" applyFill="1" applyAlignment="1">
      <alignment horizontal="center"/>
    </xf>
    <xf numFmtId="0" fontId="69" fillId="9" borderId="27" xfId="0" applyFont="1" applyFill="1" applyBorder="1" applyAlignment="1">
      <alignment horizontal="center"/>
    </xf>
    <xf numFmtId="49" fontId="137" fillId="9" borderId="29" xfId="0" applyNumberFormat="1" applyFont="1" applyFill="1" applyBorder="1" applyAlignment="1">
      <alignment horizontal="center" vertical="center"/>
    </xf>
    <xf numFmtId="49" fontId="137" fillId="9" borderId="0" xfId="0" applyNumberFormat="1" applyFont="1" applyFill="1" applyAlignment="1">
      <alignment horizontal="center" vertical="center"/>
    </xf>
    <xf numFmtId="49" fontId="137" fillId="9" borderId="27" xfId="0" applyNumberFormat="1" applyFont="1" applyFill="1" applyBorder="1" applyAlignment="1">
      <alignment horizontal="center" vertical="center"/>
    </xf>
    <xf numFmtId="0" fontId="48" fillId="19" borderId="4" xfId="0" applyFont="1" applyFill="1" applyBorder="1" applyAlignment="1">
      <alignment horizontal="center"/>
    </xf>
    <xf numFmtId="0" fontId="48" fillId="19" borderId="24" xfId="0" applyFont="1" applyFill="1" applyBorder="1" applyAlignment="1">
      <alignment horizontal="center"/>
    </xf>
    <xf numFmtId="0" fontId="48" fillId="19" borderId="1" xfId="0" applyFont="1" applyFill="1" applyBorder="1" applyAlignment="1">
      <alignment horizontal="center"/>
    </xf>
    <xf numFmtId="49" fontId="85" fillId="5" borderId="13" xfId="0" applyNumberFormat="1" applyFont="1" applyFill="1" applyBorder="1" applyAlignment="1">
      <alignment horizontal="center" vertical="center"/>
    </xf>
    <xf numFmtId="0" fontId="0" fillId="0" borderId="14" xfId="0" applyBorder="1"/>
    <xf numFmtId="0" fontId="0" fillId="0" borderId="15" xfId="0" applyBorder="1"/>
    <xf numFmtId="0" fontId="30" fillId="9" borderId="0" xfId="0" applyFont="1" applyFill="1" applyAlignment="1">
      <alignment horizontal="center" vertical="center" wrapText="1"/>
    </xf>
    <xf numFmtId="0" fontId="63" fillId="14" borderId="13" xfId="0" applyFont="1" applyFill="1" applyBorder="1" applyAlignment="1">
      <alignment horizontal="left" vertical="center" wrapText="1"/>
    </xf>
    <xf numFmtId="0" fontId="63" fillId="14" borderId="14" xfId="0" applyFont="1" applyFill="1" applyBorder="1" applyAlignment="1">
      <alignment horizontal="left" vertical="center" wrapText="1"/>
    </xf>
    <xf numFmtId="0" fontId="63" fillId="14" borderId="15" xfId="0" applyFont="1" applyFill="1" applyBorder="1" applyAlignment="1">
      <alignment horizontal="left" vertical="center" wrapText="1"/>
    </xf>
    <xf numFmtId="0" fontId="61" fillId="7" borderId="13" xfId="0" applyFont="1" applyFill="1" applyBorder="1" applyAlignment="1">
      <alignment horizontal="center" wrapText="1"/>
    </xf>
    <xf numFmtId="0" fontId="61" fillId="7" borderId="14" xfId="0" applyFont="1" applyFill="1" applyBorder="1" applyAlignment="1">
      <alignment horizontal="center" wrapText="1"/>
    </xf>
    <xf numFmtId="0" fontId="61" fillId="7" borderId="15" xfId="0" applyFont="1" applyFill="1" applyBorder="1" applyAlignment="1">
      <alignment horizontal="center" wrapText="1"/>
    </xf>
    <xf numFmtId="0" fontId="10" fillId="13" borderId="23" xfId="0" applyFont="1" applyFill="1" applyBorder="1" applyAlignment="1">
      <alignment horizontal="left" vertical="center" wrapText="1"/>
    </xf>
    <xf numFmtId="0" fontId="24" fillId="21" borderId="13" xfId="0" applyFont="1" applyFill="1" applyBorder="1" applyAlignment="1">
      <alignment horizontal="left" vertical="center" wrapText="1"/>
    </xf>
    <xf numFmtId="0" fontId="24" fillId="21" borderId="14" xfId="0" applyFont="1" applyFill="1" applyBorder="1" applyAlignment="1">
      <alignment horizontal="left" vertical="center" wrapText="1"/>
    </xf>
    <xf numFmtId="0" fontId="24" fillId="21" borderId="15" xfId="0" applyFont="1" applyFill="1" applyBorder="1" applyAlignment="1">
      <alignment horizontal="left" vertical="center" wrapText="1"/>
    </xf>
    <xf numFmtId="0" fontId="67" fillId="0" borderId="23" xfId="0" applyFont="1" applyBorder="1" applyAlignment="1">
      <alignment horizontal="center" vertical="center" wrapText="1"/>
    </xf>
    <xf numFmtId="0" fontId="26" fillId="8" borderId="13" xfId="0" applyFont="1" applyFill="1" applyBorder="1" applyAlignment="1">
      <alignment horizontal="left" vertical="center" wrapText="1"/>
    </xf>
    <xf numFmtId="0" fontId="26" fillId="8" borderId="14" xfId="0" applyFont="1" applyFill="1" applyBorder="1" applyAlignment="1">
      <alignment horizontal="left" vertical="center" wrapText="1"/>
    </xf>
    <xf numFmtId="0" fontId="26" fillId="8" borderId="15" xfId="0" applyFont="1" applyFill="1" applyBorder="1" applyAlignment="1">
      <alignment horizontal="left" vertical="center" wrapText="1"/>
    </xf>
    <xf numFmtId="49" fontId="40" fillId="10" borderId="13" xfId="0" applyNumberFormat="1" applyFont="1" applyFill="1" applyBorder="1" applyAlignment="1">
      <alignment horizontal="center" vertical="center"/>
    </xf>
    <xf numFmtId="49" fontId="40" fillId="10" borderId="14" xfId="0" applyNumberFormat="1" applyFont="1" applyFill="1" applyBorder="1" applyAlignment="1">
      <alignment horizontal="center" vertical="center"/>
    </xf>
    <xf numFmtId="49" fontId="40" fillId="10" borderId="15" xfId="0" applyNumberFormat="1" applyFont="1" applyFill="1" applyBorder="1" applyAlignment="1">
      <alignment horizontal="center" vertical="center"/>
    </xf>
    <xf numFmtId="0" fontId="151" fillId="9" borderId="0" xfId="3" applyFont="1" applyFill="1" applyAlignment="1">
      <alignment horizontal="center" vertical="center"/>
    </xf>
    <xf numFmtId="0" fontId="141" fillId="9" borderId="0" xfId="3" applyFont="1" applyFill="1" applyAlignment="1">
      <alignment horizontal="center" vertical="center"/>
    </xf>
    <xf numFmtId="0" fontId="57" fillId="9" borderId="19" xfId="0" quotePrefix="1" applyFont="1" applyFill="1" applyBorder="1" applyAlignment="1">
      <alignment horizontal="left" vertical="top" wrapText="1"/>
    </xf>
    <xf numFmtId="0" fontId="57" fillId="9" borderId="0" xfId="0" quotePrefix="1" applyFont="1" applyFill="1" applyAlignment="1">
      <alignment horizontal="left" vertical="top" wrapText="1"/>
    </xf>
    <xf numFmtId="0" fontId="36" fillId="14" borderId="8" xfId="3" applyFont="1" applyFill="1" applyBorder="1" applyAlignment="1">
      <alignment horizontal="left" vertical="center" wrapText="1"/>
    </xf>
    <xf numFmtId="0" fontId="36" fillId="14" borderId="0" xfId="3" applyFont="1" applyFill="1" applyAlignment="1">
      <alignment horizontal="left" vertical="center" wrapText="1"/>
    </xf>
    <xf numFmtId="0" fontId="83" fillId="9" borderId="0" xfId="3" applyFont="1" applyFill="1" applyAlignment="1">
      <alignment horizontal="center" wrapText="1"/>
    </xf>
    <xf numFmtId="49" fontId="165" fillId="10" borderId="13" xfId="0" applyNumberFormat="1" applyFont="1" applyFill="1" applyBorder="1" applyAlignment="1">
      <alignment horizontal="center" vertical="center"/>
    </xf>
    <xf numFmtId="49" fontId="165" fillId="10" borderId="14" xfId="0" applyNumberFormat="1" applyFont="1" applyFill="1" applyBorder="1" applyAlignment="1">
      <alignment horizontal="center" vertical="center"/>
    </xf>
    <xf numFmtId="49" fontId="165" fillId="10" borderId="15" xfId="0" applyNumberFormat="1" applyFont="1" applyFill="1" applyBorder="1" applyAlignment="1">
      <alignment horizontal="center" vertical="center"/>
    </xf>
    <xf numFmtId="49" fontId="85" fillId="5" borderId="14" xfId="0" applyNumberFormat="1" applyFont="1" applyFill="1" applyBorder="1" applyAlignment="1">
      <alignment horizontal="center" vertical="center"/>
    </xf>
    <xf numFmtId="49" fontId="85" fillId="5" borderId="15" xfId="0" applyNumberFormat="1" applyFont="1" applyFill="1" applyBorder="1" applyAlignment="1">
      <alignment horizontal="center" vertical="center"/>
    </xf>
    <xf numFmtId="0" fontId="61" fillId="7" borderId="4" xfId="3" applyFont="1" applyFill="1" applyBorder="1" applyAlignment="1">
      <alignment horizontal="center" vertical="center" wrapText="1"/>
    </xf>
    <xf numFmtId="0" fontId="61" fillId="7" borderId="24" xfId="3" applyFont="1" applyFill="1" applyBorder="1" applyAlignment="1">
      <alignment horizontal="center" vertical="center" wrapText="1"/>
    </xf>
    <xf numFmtId="0" fontId="61" fillId="7" borderId="1" xfId="3" applyFont="1" applyFill="1" applyBorder="1" applyAlignment="1">
      <alignment horizontal="center" vertical="center" wrapText="1"/>
    </xf>
    <xf numFmtId="0" fontId="9" fillId="10" borderId="23" xfId="3" applyFont="1" applyFill="1" applyBorder="1" applyAlignment="1">
      <alignment horizontal="center" vertical="center" wrapText="1"/>
    </xf>
    <xf numFmtId="0" fontId="22" fillId="9" borderId="0" xfId="3" applyFont="1" applyFill="1"/>
    <xf numFmtId="0" fontId="81" fillId="16" borderId="13" xfId="3" applyFont="1" applyFill="1" applyBorder="1" applyAlignment="1">
      <alignment horizontal="center" vertical="center"/>
    </xf>
    <xf numFmtId="0" fontId="81" fillId="16" borderId="14" xfId="3" applyFont="1" applyFill="1" applyBorder="1" applyAlignment="1">
      <alignment horizontal="center" vertical="center"/>
    </xf>
    <xf numFmtId="0" fontId="81" fillId="16" borderId="15" xfId="3" applyFont="1" applyFill="1" applyBorder="1" applyAlignment="1">
      <alignment horizontal="center" vertical="center"/>
    </xf>
    <xf numFmtId="0" fontId="24" fillId="16" borderId="4" xfId="3" applyFont="1" applyFill="1" applyBorder="1" applyAlignment="1">
      <alignment horizontal="center"/>
    </xf>
    <xf numFmtId="0" fontId="24" fillId="16" borderId="24" xfId="3" applyFont="1" applyFill="1" applyBorder="1" applyAlignment="1">
      <alignment horizontal="center"/>
    </xf>
    <xf numFmtId="0" fontId="24" fillId="16" borderId="1" xfId="3" applyFont="1" applyFill="1" applyBorder="1" applyAlignment="1">
      <alignment horizontal="center"/>
    </xf>
    <xf numFmtId="0" fontId="36" fillId="14" borderId="4" xfId="3" applyFont="1" applyFill="1" applyBorder="1" applyAlignment="1">
      <alignment horizontal="center" vertical="center" wrapText="1"/>
    </xf>
    <xf numFmtId="0" fontId="36" fillId="14" borderId="24" xfId="3" applyFont="1" applyFill="1" applyBorder="1" applyAlignment="1">
      <alignment horizontal="center" vertical="center" wrapText="1"/>
    </xf>
    <xf numFmtId="0" fontId="36" fillId="14" borderId="1" xfId="3" applyFont="1" applyFill="1" applyBorder="1" applyAlignment="1">
      <alignment horizontal="center" vertical="center" wrapText="1"/>
    </xf>
    <xf numFmtId="0" fontId="11" fillId="9" borderId="0" xfId="3" applyFont="1" applyFill="1" applyAlignment="1">
      <alignment horizontal="center" vertical="center"/>
    </xf>
    <xf numFmtId="0" fontId="61" fillId="7" borderId="0" xfId="3" applyFont="1" applyFill="1" applyAlignment="1">
      <alignment horizontal="center" vertical="center" wrapText="1"/>
    </xf>
    <xf numFmtId="0" fontId="31" fillId="9" borderId="0" xfId="3" applyFont="1" applyFill="1" applyAlignment="1">
      <alignment horizontal="center" vertical="center"/>
    </xf>
    <xf numFmtId="0" fontId="83" fillId="9" borderId="0" xfId="3" applyFont="1" applyFill="1" applyAlignment="1">
      <alignment horizontal="center" vertical="center" wrapText="1"/>
    </xf>
    <xf numFmtId="0" fontId="36" fillId="14" borderId="5" xfId="3" applyFont="1" applyFill="1" applyBorder="1" applyAlignment="1">
      <alignment horizontal="center" vertical="center" wrapText="1"/>
    </xf>
    <xf numFmtId="0" fontId="36" fillId="14" borderId="8" xfId="3" applyFont="1" applyFill="1" applyBorder="1" applyAlignment="1">
      <alignment horizontal="center" vertical="center" wrapText="1"/>
    </xf>
    <xf numFmtId="0" fontId="36" fillId="14" borderId="7" xfId="3" applyFont="1" applyFill="1" applyBorder="1" applyAlignment="1">
      <alignment horizontal="center" vertical="center" wrapText="1"/>
    </xf>
    <xf numFmtId="0" fontId="36" fillId="14" borderId="3" xfId="3" applyFont="1" applyFill="1" applyBorder="1" applyAlignment="1">
      <alignment horizontal="center" vertical="center" wrapText="1"/>
    </xf>
    <xf numFmtId="0" fontId="36" fillId="14" borderId="9" xfId="3" applyFont="1" applyFill="1" applyBorder="1" applyAlignment="1">
      <alignment horizontal="center" vertical="center" wrapText="1"/>
    </xf>
    <xf numFmtId="0" fontId="36" fillId="14" borderId="6" xfId="3" applyFont="1" applyFill="1" applyBorder="1" applyAlignment="1">
      <alignment horizontal="center" vertical="center" wrapText="1"/>
    </xf>
    <xf numFmtId="0" fontId="24" fillId="16" borderId="23" xfId="3" applyFont="1" applyFill="1" applyBorder="1" applyAlignment="1">
      <alignment horizontal="center"/>
    </xf>
    <xf numFmtId="0" fontId="9" fillId="10" borderId="23" xfId="0" applyFont="1" applyFill="1" applyBorder="1" applyAlignment="1">
      <alignment horizontal="center" vertical="center" wrapText="1"/>
    </xf>
    <xf numFmtId="0" fontId="81" fillId="16" borderId="13" xfId="0" applyFont="1" applyFill="1" applyBorder="1" applyAlignment="1">
      <alignment horizontal="center" vertical="center"/>
    </xf>
    <xf numFmtId="0" fontId="81" fillId="16" borderId="14" xfId="0" applyFont="1" applyFill="1" applyBorder="1" applyAlignment="1">
      <alignment horizontal="center" vertical="center"/>
    </xf>
    <xf numFmtId="0" fontId="81" fillId="16" borderId="15" xfId="0" applyFont="1" applyFill="1" applyBorder="1" applyAlignment="1">
      <alignment horizontal="center" vertical="center"/>
    </xf>
    <xf numFmtId="0" fontId="61" fillId="7" borderId="23" xfId="3" applyFont="1" applyFill="1" applyBorder="1" applyAlignment="1">
      <alignment horizontal="center" vertical="center" wrapText="1"/>
    </xf>
    <xf numFmtId="49" fontId="40" fillId="10" borderId="23" xfId="0" applyNumberFormat="1" applyFont="1" applyFill="1" applyBorder="1" applyAlignment="1">
      <alignment horizontal="center" vertical="center"/>
    </xf>
    <xf numFmtId="49" fontId="165" fillId="10" borderId="23" xfId="0" applyNumberFormat="1" applyFont="1" applyFill="1" applyBorder="1" applyAlignment="1">
      <alignment horizontal="center" vertical="center"/>
    </xf>
    <xf numFmtId="0" fontId="74" fillId="18" borderId="16" xfId="0" applyFont="1" applyFill="1" applyBorder="1" applyAlignment="1">
      <alignment horizontal="center" wrapText="1"/>
    </xf>
    <xf numFmtId="0" fontId="74" fillId="18" borderId="17" xfId="0" applyFont="1" applyFill="1" applyBorder="1" applyAlignment="1">
      <alignment horizontal="center" wrapText="1"/>
    </xf>
    <xf numFmtId="0" fontId="74" fillId="18" borderId="10" xfId="0" applyFont="1" applyFill="1" applyBorder="1" applyAlignment="1">
      <alignment horizontal="center" wrapText="1"/>
    </xf>
    <xf numFmtId="0" fontId="74" fillId="18" borderId="11" xfId="0" applyFont="1" applyFill="1" applyBorder="1" applyAlignment="1">
      <alignment horizontal="center" vertical="top" wrapText="1"/>
    </xf>
    <xf numFmtId="0" fontId="74" fillId="18" borderId="20" xfId="0" applyFont="1" applyFill="1" applyBorder="1" applyAlignment="1">
      <alignment horizontal="center" vertical="top" wrapText="1"/>
    </xf>
    <xf numFmtId="0" fontId="74" fillId="18" borderId="0" xfId="0" applyFont="1" applyFill="1" applyAlignment="1">
      <alignment horizontal="center" vertical="top" wrapText="1"/>
    </xf>
    <xf numFmtId="0" fontId="74" fillId="18" borderId="18" xfId="0" applyFont="1" applyFill="1" applyBorder="1" applyAlignment="1">
      <alignment horizontal="center" vertical="top" wrapText="1"/>
    </xf>
    <xf numFmtId="0" fontId="38" fillId="16" borderId="23" xfId="0" applyFont="1" applyFill="1" applyBorder="1" applyAlignment="1">
      <alignment horizontal="center" wrapText="1"/>
    </xf>
    <xf numFmtId="0" fontId="69" fillId="9" borderId="0" xfId="0" applyFont="1" applyFill="1" applyAlignment="1">
      <alignment horizontal="center" vertical="center"/>
    </xf>
    <xf numFmtId="0" fontId="85" fillId="5" borderId="14" xfId="0" applyFont="1" applyFill="1" applyBorder="1" applyAlignment="1">
      <alignment horizontal="center" vertical="center"/>
    </xf>
    <xf numFmtId="0" fontId="85" fillId="5" borderId="15" xfId="0" applyFont="1" applyFill="1" applyBorder="1" applyAlignment="1">
      <alignment horizontal="center" vertical="center"/>
    </xf>
    <xf numFmtId="49" fontId="30" fillId="9" borderId="0" xfId="0" applyNumberFormat="1" applyFont="1" applyFill="1" applyAlignment="1">
      <alignment horizontal="center" vertical="center" wrapText="1"/>
    </xf>
    <xf numFmtId="0" fontId="31" fillId="9" borderId="0" xfId="0" applyFont="1" applyFill="1" applyAlignment="1">
      <alignment horizontal="left" vertical="center"/>
    </xf>
    <xf numFmtId="0" fontId="15" fillId="16" borderId="23" xfId="0" applyFont="1" applyFill="1" applyBorder="1" applyAlignment="1">
      <alignment horizontal="center" vertical="center"/>
    </xf>
    <xf numFmtId="0" fontId="22" fillId="9" borderId="27" xfId="0" applyFont="1" applyFill="1" applyBorder="1" applyAlignment="1">
      <alignment vertical="top" wrapText="1"/>
    </xf>
    <xf numFmtId="0" fontId="22" fillId="9" borderId="0" xfId="0" applyFont="1" applyFill="1"/>
    <xf numFmtId="49" fontId="85" fillId="5" borderId="23" xfId="0" applyNumberFormat="1" applyFont="1" applyFill="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31" fillId="9" borderId="0" xfId="0" applyFont="1" applyFill="1" applyAlignment="1">
      <alignment horizontal="center" vertical="center"/>
    </xf>
    <xf numFmtId="0" fontId="163" fillId="0" borderId="23" xfId="0" applyFont="1" applyBorder="1" applyAlignment="1">
      <alignment horizontal="center" vertical="center"/>
    </xf>
    <xf numFmtId="0" fontId="105" fillId="9" borderId="0" xfId="0" applyFont="1" applyFill="1" applyAlignment="1">
      <alignment horizontal="center" vertical="center" wrapText="1"/>
    </xf>
    <xf numFmtId="0" fontId="109" fillId="9" borderId="0" xfId="0" applyFont="1" applyFill="1" applyAlignment="1">
      <alignment horizontal="center" vertical="center"/>
    </xf>
    <xf numFmtId="0" fontId="40" fillId="0" borderId="23" xfId="0" applyFont="1" applyBorder="1" applyAlignment="1">
      <alignment horizontal="center" vertical="center"/>
    </xf>
    <xf numFmtId="0" fontId="85" fillId="5" borderId="23" xfId="0" applyFont="1" applyFill="1" applyBorder="1" applyAlignment="1">
      <alignment horizontal="center" vertical="center"/>
    </xf>
    <xf numFmtId="0" fontId="67" fillId="0" borderId="23" xfId="0" applyFont="1" applyBorder="1" applyAlignment="1">
      <alignment horizontal="center" vertical="center"/>
    </xf>
    <xf numFmtId="0" fontId="111" fillId="0" borderId="23" xfId="0" applyFont="1" applyBorder="1" applyAlignment="1">
      <alignment horizontal="center" vertical="center"/>
    </xf>
    <xf numFmtId="3" fontId="66" fillId="9" borderId="0" xfId="0" applyNumberFormat="1" applyFont="1" applyFill="1" applyAlignment="1">
      <alignment horizontal="center" vertical="top" wrapText="1"/>
    </xf>
    <xf numFmtId="0" fontId="11" fillId="9" borderId="13"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15" xfId="0" applyFont="1" applyFill="1" applyBorder="1" applyAlignment="1">
      <alignment horizontal="center" vertical="center"/>
    </xf>
    <xf numFmtId="3" fontId="0" fillId="6" borderId="23" xfId="0" applyNumberFormat="1" applyFill="1" applyBorder="1" applyAlignment="1">
      <alignment horizontal="center"/>
    </xf>
    <xf numFmtId="3" fontId="20" fillId="6" borderId="23" xfId="0" applyNumberFormat="1" applyFont="1" applyFill="1" applyBorder="1" applyAlignment="1">
      <alignment horizontal="center" vertical="top" wrapText="1"/>
    </xf>
    <xf numFmtId="0" fontId="10" fillId="9" borderId="0" xfId="0" applyFont="1" applyFill="1" applyAlignment="1">
      <alignment horizontal="left" vertical="center" wrapText="1"/>
    </xf>
    <xf numFmtId="0" fontId="22" fillId="9" borderId="27" xfId="3" applyFont="1" applyFill="1" applyBorder="1" applyAlignment="1">
      <alignment vertical="top" wrapText="1"/>
    </xf>
    <xf numFmtId="0" fontId="13" fillId="23" borderId="0" xfId="3" applyFont="1" applyFill="1" applyAlignment="1">
      <alignment horizontal="center" vertical="center"/>
    </xf>
    <xf numFmtId="49" fontId="69" fillId="10" borderId="23" xfId="3" applyNumberFormat="1" applyFont="1" applyFill="1" applyBorder="1" applyAlignment="1">
      <alignment horizontal="center" vertical="center"/>
    </xf>
    <xf numFmtId="49" fontId="85" fillId="5" borderId="23" xfId="3" applyNumberFormat="1" applyFont="1" applyFill="1" applyBorder="1" applyAlignment="1">
      <alignment horizontal="center" vertical="center"/>
    </xf>
    <xf numFmtId="0" fontId="85" fillId="5" borderId="23" xfId="3" applyFont="1" applyFill="1" applyBorder="1" applyAlignment="1">
      <alignment horizontal="center" vertical="center"/>
    </xf>
    <xf numFmtId="0" fontId="30" fillId="9" borderId="0" xfId="3" applyFont="1" applyFill="1" applyAlignment="1">
      <alignment horizontal="center" vertical="center" wrapText="1"/>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67" fillId="0" borderId="23" xfId="0" applyFont="1" applyBorder="1" applyAlignment="1">
      <alignment horizontal="right" vertical="center"/>
    </xf>
    <xf numFmtId="0" fontId="69" fillId="9" borderId="22" xfId="21" applyFont="1" applyFill="1" applyBorder="1" applyAlignment="1">
      <alignment horizontal="center" vertical="center"/>
    </xf>
    <xf numFmtId="49" fontId="40" fillId="10" borderId="13" xfId="21" applyNumberFormat="1" applyFont="1" applyFill="1" applyBorder="1" applyAlignment="1">
      <alignment horizontal="center" vertical="center"/>
    </xf>
    <xf numFmtId="49" fontId="40" fillId="10" borderId="14" xfId="21" applyNumberFormat="1" applyFont="1" applyFill="1" applyBorder="1" applyAlignment="1">
      <alignment horizontal="center" vertical="center"/>
    </xf>
    <xf numFmtId="49" fontId="40" fillId="10" borderId="15" xfId="21" applyNumberFormat="1" applyFont="1" applyFill="1" applyBorder="1" applyAlignment="1">
      <alignment horizontal="center" vertical="center"/>
    </xf>
    <xf numFmtId="49" fontId="85" fillId="5" borderId="4" xfId="0" applyNumberFormat="1" applyFont="1" applyFill="1" applyBorder="1" applyAlignment="1">
      <alignment horizontal="center" vertical="center"/>
    </xf>
    <xf numFmtId="49" fontId="85" fillId="5" borderId="24" xfId="0" applyNumberFormat="1" applyFont="1" applyFill="1" applyBorder="1" applyAlignment="1">
      <alignment horizontal="center" vertical="center"/>
    </xf>
    <xf numFmtId="49" fontId="85" fillId="5" borderId="1" xfId="0" applyNumberFormat="1" applyFont="1" applyFill="1" applyBorder="1" applyAlignment="1">
      <alignment horizontal="center" vertical="center"/>
    </xf>
    <xf numFmtId="0" fontId="11" fillId="0" borderId="13" xfId="21" applyFont="1" applyBorder="1" applyAlignment="1">
      <alignment horizontal="center" vertical="center" wrapText="1"/>
    </xf>
    <xf numFmtId="0" fontId="11" fillId="0" borderId="14" xfId="21" applyFont="1" applyBorder="1" applyAlignment="1">
      <alignment horizontal="center" vertical="center" wrapText="1"/>
    </xf>
    <xf numFmtId="0" fontId="11" fillId="0" borderId="15" xfId="21" applyFont="1" applyBorder="1" applyAlignment="1">
      <alignment horizontal="center" vertical="center" wrapText="1"/>
    </xf>
    <xf numFmtId="0" fontId="111" fillId="0" borderId="23" xfId="21" applyFont="1" applyBorder="1" applyAlignment="1">
      <alignment horizontal="center"/>
    </xf>
    <xf numFmtId="0" fontId="141" fillId="24" borderId="4" xfId="21" applyFont="1" applyFill="1" applyBorder="1" applyAlignment="1">
      <alignment horizontal="left" vertical="center"/>
    </xf>
    <xf numFmtId="0" fontId="141" fillId="24" borderId="24" xfId="21" applyFont="1" applyFill="1" applyBorder="1" applyAlignment="1">
      <alignment horizontal="left" vertical="center"/>
    </xf>
    <xf numFmtId="0" fontId="141" fillId="24" borderId="1" xfId="21" applyFont="1" applyFill="1" applyBorder="1" applyAlignment="1">
      <alignment horizontal="left" vertical="center"/>
    </xf>
    <xf numFmtId="0" fontId="10" fillId="10" borderId="5" xfId="21" applyFont="1" applyFill="1" applyBorder="1" applyAlignment="1">
      <alignment horizontal="left" vertical="center" wrapText="1"/>
    </xf>
    <xf numFmtId="0" fontId="10" fillId="10" borderId="8" xfId="21" applyFont="1" applyFill="1" applyBorder="1" applyAlignment="1">
      <alignment horizontal="left" vertical="center" wrapText="1"/>
    </xf>
    <xf numFmtId="0" fontId="10" fillId="10" borderId="29" xfId="21" applyFont="1" applyFill="1" applyBorder="1" applyAlignment="1">
      <alignment horizontal="left" vertical="center" wrapText="1"/>
    </xf>
    <xf numFmtId="0" fontId="10" fillId="10" borderId="0" xfId="21" applyFont="1" applyFill="1" applyAlignment="1">
      <alignment horizontal="left" vertical="center" wrapText="1"/>
    </xf>
    <xf numFmtId="3" fontId="111" fillId="10" borderId="23" xfId="21" applyNumberFormat="1" applyFont="1" applyFill="1" applyBorder="1" applyAlignment="1">
      <alignment horizontal="center" vertical="center"/>
    </xf>
    <xf numFmtId="0" fontId="1" fillId="10" borderId="23" xfId="21" applyFill="1" applyBorder="1" applyAlignment="1">
      <alignment horizontal="center"/>
    </xf>
    <xf numFmtId="0" fontId="67" fillId="10" borderId="23" xfId="21" applyFont="1" applyFill="1" applyBorder="1" applyAlignment="1">
      <alignment horizontal="left" wrapText="1"/>
    </xf>
    <xf numFmtId="0" fontId="15" fillId="10" borderId="5" xfId="21" applyFont="1" applyFill="1" applyBorder="1" applyAlignment="1">
      <alignment horizontal="left" vertical="center" wrapText="1"/>
    </xf>
    <xf numFmtId="0" fontId="15" fillId="10" borderId="8" xfId="21" applyFont="1" applyFill="1" applyBorder="1" applyAlignment="1">
      <alignment horizontal="left" vertical="center" wrapText="1"/>
    </xf>
    <xf numFmtId="0" fontId="15" fillId="10" borderId="29" xfId="21" applyFont="1" applyFill="1" applyBorder="1" applyAlignment="1">
      <alignment horizontal="left" vertical="center" wrapText="1"/>
    </xf>
    <xf numFmtId="0" fontId="15" fillId="10" borderId="0" xfId="21" applyFont="1" applyFill="1" applyAlignment="1">
      <alignment horizontal="left" vertical="center" wrapText="1"/>
    </xf>
    <xf numFmtId="0" fontId="15" fillId="10" borderId="3" xfId="17" applyFont="1" applyFill="1" applyBorder="1" applyAlignment="1">
      <alignment horizontal="left" vertical="center" wrapText="1"/>
    </xf>
    <xf numFmtId="0" fontId="15" fillId="10" borderId="9" xfId="17" applyFont="1" applyFill="1" applyBorder="1" applyAlignment="1">
      <alignment horizontal="left" vertical="center" wrapText="1"/>
    </xf>
    <xf numFmtId="0" fontId="47" fillId="0" borderId="23" xfId="0" applyFont="1" applyBorder="1" applyAlignment="1" applyProtection="1">
      <alignment vertical="center" wrapText="1"/>
      <protection locked="0"/>
    </xf>
    <xf numFmtId="0" fontId="75" fillId="18" borderId="13" xfId="0" applyFont="1" applyFill="1" applyBorder="1" applyAlignment="1">
      <alignment horizontal="center" vertical="center" wrapText="1"/>
    </xf>
    <xf numFmtId="0" fontId="75" fillId="18" borderId="14" xfId="0" applyFont="1" applyFill="1" applyBorder="1" applyAlignment="1">
      <alignment horizontal="center" vertical="center" wrapText="1"/>
    </xf>
    <xf numFmtId="0" fontId="58" fillId="0" borderId="23" xfId="0" applyFont="1" applyBorder="1" applyAlignment="1" applyProtection="1">
      <alignment vertical="center" wrapText="1"/>
      <protection locked="0"/>
    </xf>
    <xf numFmtId="0" fontId="38" fillId="9" borderId="23" xfId="0" applyFont="1" applyFill="1" applyBorder="1" applyAlignment="1">
      <alignment horizontal="center" wrapText="1"/>
    </xf>
    <xf numFmtId="0" fontId="24" fillId="14" borderId="3" xfId="3" applyFont="1" applyFill="1" applyBorder="1" applyAlignment="1">
      <alignment horizontal="left" vertical="top" wrapText="1"/>
    </xf>
    <xf numFmtId="0" fontId="24" fillId="14" borderId="9" xfId="3" applyFont="1" applyFill="1" applyBorder="1" applyAlignment="1">
      <alignment horizontal="left" vertical="top" wrapText="1"/>
    </xf>
    <xf numFmtId="0" fontId="24" fillId="14" borderId="6" xfId="3" applyFont="1" applyFill="1" applyBorder="1" applyAlignment="1">
      <alignment horizontal="left" vertical="top" wrapText="1"/>
    </xf>
    <xf numFmtId="0" fontId="26" fillId="17" borderId="4" xfId="3" applyFont="1" applyFill="1" applyBorder="1" applyAlignment="1">
      <alignment horizontal="left" vertical="center"/>
    </xf>
    <xf numFmtId="0" fontId="26" fillId="17" borderId="24" xfId="3" applyFont="1" applyFill="1" applyBorder="1" applyAlignment="1">
      <alignment horizontal="left" vertical="center"/>
    </xf>
    <xf numFmtId="0" fontId="26" fillId="17" borderId="1" xfId="3" applyFont="1" applyFill="1" applyBorder="1" applyAlignment="1">
      <alignment horizontal="left" vertical="center"/>
    </xf>
    <xf numFmtId="0" fontId="36" fillId="9" borderId="0" xfId="3" applyFont="1" applyFill="1" applyAlignment="1">
      <alignment horizontal="left" vertical="center" wrapText="1"/>
    </xf>
    <xf numFmtId="0" fontId="77" fillId="20" borderId="23" xfId="3" applyFont="1" applyFill="1" applyBorder="1" applyAlignment="1">
      <alignment horizontal="center" vertical="center"/>
    </xf>
    <xf numFmtId="0" fontId="24" fillId="23" borderId="23" xfId="3" applyFont="1" applyFill="1" applyBorder="1" applyAlignment="1" applyProtection="1">
      <alignment horizontal="left" vertical="top" wrapText="1"/>
      <protection locked="0"/>
    </xf>
    <xf numFmtId="0" fontId="24" fillId="14" borderId="5" xfId="3" applyFont="1" applyFill="1" applyBorder="1" applyAlignment="1">
      <alignment horizontal="center"/>
    </xf>
    <xf numFmtId="0" fontId="24" fillId="14" borderId="8" xfId="3" applyFont="1" applyFill="1" applyBorder="1" applyAlignment="1">
      <alignment horizontal="center"/>
    </xf>
    <xf numFmtId="0" fontId="24" fillId="14" borderId="7" xfId="3" applyFont="1" applyFill="1" applyBorder="1" applyAlignment="1">
      <alignment horizontal="center"/>
    </xf>
    <xf numFmtId="49" fontId="40" fillId="10" borderId="13" xfId="3" applyNumberFormat="1" applyFont="1" applyFill="1" applyBorder="1" applyAlignment="1">
      <alignment horizontal="center" vertical="center"/>
    </xf>
    <xf numFmtId="49" fontId="40" fillId="10" borderId="14" xfId="3" applyNumberFormat="1" applyFont="1" applyFill="1" applyBorder="1" applyAlignment="1">
      <alignment horizontal="center" vertical="center"/>
    </xf>
    <xf numFmtId="49" fontId="40" fillId="10" borderId="15" xfId="3" applyNumberFormat="1" applyFont="1" applyFill="1" applyBorder="1" applyAlignment="1">
      <alignment horizontal="center" vertical="center"/>
    </xf>
    <xf numFmtId="0" fontId="75" fillId="18" borderId="23" xfId="3" applyFont="1" applyFill="1" applyBorder="1" applyAlignment="1">
      <alignment horizontal="center" vertical="center" wrapText="1"/>
    </xf>
    <xf numFmtId="49" fontId="137" fillId="9" borderId="0" xfId="3" applyNumberFormat="1" applyFont="1" applyFill="1" applyAlignment="1">
      <alignment horizontal="center" vertical="center"/>
    </xf>
    <xf numFmtId="0" fontId="47" fillId="0" borderId="23" xfId="3" applyFont="1" applyBorder="1" applyAlignment="1">
      <alignment horizontal="left" vertical="center" wrapText="1"/>
    </xf>
    <xf numFmtId="49" fontId="41" fillId="9" borderId="0" xfId="3" applyNumberFormat="1" applyFont="1" applyFill="1" applyAlignment="1">
      <alignment horizontal="center" vertical="center"/>
    </xf>
    <xf numFmtId="49" fontId="78" fillId="10" borderId="13" xfId="3" applyNumberFormat="1" applyFont="1" applyFill="1" applyBorder="1" applyAlignment="1">
      <alignment horizontal="center" vertical="center"/>
    </xf>
    <xf numFmtId="49" fontId="78" fillId="10" borderId="14" xfId="3" applyNumberFormat="1" applyFont="1" applyFill="1" applyBorder="1" applyAlignment="1">
      <alignment horizontal="center" vertical="center"/>
    </xf>
    <xf numFmtId="49" fontId="78" fillId="10" borderId="15" xfId="3" applyNumberFormat="1" applyFont="1" applyFill="1" applyBorder="1" applyAlignment="1">
      <alignment horizontal="center" vertical="center"/>
    </xf>
    <xf numFmtId="0" fontId="47" fillId="9" borderId="0" xfId="3" applyFont="1" applyFill="1" applyAlignment="1">
      <alignment horizontal="left" vertical="center"/>
    </xf>
    <xf numFmtId="49" fontId="40" fillId="9" borderId="0" xfId="3" applyNumberFormat="1" applyFont="1" applyFill="1" applyAlignment="1">
      <alignment horizontal="center" vertical="center"/>
    </xf>
    <xf numFmtId="49" fontId="40" fillId="0" borderId="0" xfId="3" applyNumberFormat="1" applyFont="1" applyAlignment="1">
      <alignment horizontal="center" vertical="center"/>
    </xf>
    <xf numFmtId="49" fontId="69" fillId="9" borderId="0" xfId="3" applyNumberFormat="1" applyFont="1" applyFill="1" applyAlignment="1">
      <alignment horizontal="center" vertical="center"/>
    </xf>
    <xf numFmtId="0" fontId="14" fillId="9" borderId="20" xfId="3" applyFont="1" applyFill="1" applyBorder="1" applyAlignment="1" applyProtection="1">
      <alignment horizontal="left" vertical="center"/>
      <protection locked="0"/>
    </xf>
    <xf numFmtId="0" fontId="58" fillId="14" borderId="4" xfId="3" applyFont="1" applyFill="1" applyBorder="1" applyAlignment="1">
      <alignment horizontal="center" vertical="center" wrapText="1"/>
    </xf>
    <xf numFmtId="0" fontId="58" fillId="14" borderId="24" xfId="3" applyFont="1" applyFill="1" applyBorder="1" applyAlignment="1">
      <alignment horizontal="center" vertical="center" wrapText="1"/>
    </xf>
    <xf numFmtId="0" fontId="58" fillId="14" borderId="1" xfId="3" applyFont="1" applyFill="1" applyBorder="1" applyAlignment="1">
      <alignment horizontal="center" vertical="center" wrapText="1"/>
    </xf>
    <xf numFmtId="0" fontId="58" fillId="14" borderId="4" xfId="3" applyFont="1" applyFill="1" applyBorder="1" applyAlignment="1">
      <alignment horizontal="left" vertical="center" wrapText="1"/>
    </xf>
    <xf numFmtId="0" fontId="58" fillId="14" borderId="24" xfId="3" applyFont="1" applyFill="1" applyBorder="1" applyAlignment="1">
      <alignment horizontal="left" vertical="center" wrapText="1"/>
    </xf>
    <xf numFmtId="0" fontId="58" fillId="14" borderId="1" xfId="3" applyFont="1" applyFill="1" applyBorder="1" applyAlignment="1">
      <alignment horizontal="left" vertical="center" wrapText="1"/>
    </xf>
    <xf numFmtId="0" fontId="47" fillId="0" borderId="0" xfId="3" applyFont="1" applyAlignment="1">
      <alignment horizontal="left" vertical="center"/>
    </xf>
    <xf numFmtId="0" fontId="14" fillId="0" borderId="20" xfId="3" applyFont="1" applyBorder="1" applyAlignment="1" applyProtection="1">
      <alignment horizontal="left" vertical="center"/>
      <protection locked="0"/>
    </xf>
    <xf numFmtId="0" fontId="47" fillId="9" borderId="23" xfId="3" applyFont="1" applyFill="1" applyBorder="1" applyAlignment="1">
      <alignment horizontal="left" vertical="center" wrapText="1"/>
    </xf>
    <xf numFmtId="49" fontId="85" fillId="5" borderId="13" xfId="3" applyNumberFormat="1" applyFont="1" applyFill="1" applyBorder="1" applyAlignment="1">
      <alignment horizontal="center" vertical="center"/>
    </xf>
    <xf numFmtId="0" fontId="85" fillId="5" borderId="14" xfId="3" applyFont="1" applyFill="1" applyBorder="1" applyAlignment="1">
      <alignment horizontal="center" vertical="center"/>
    </xf>
    <xf numFmtId="0" fontId="85" fillId="5" borderId="15" xfId="3" applyFont="1" applyFill="1" applyBorder="1" applyAlignment="1">
      <alignment horizontal="center" vertical="center"/>
    </xf>
    <xf numFmtId="49" fontId="69" fillId="0" borderId="0" xfId="3" applyNumberFormat="1" applyFont="1" applyAlignment="1">
      <alignment horizontal="center" vertical="center"/>
    </xf>
    <xf numFmtId="49" fontId="78" fillId="9" borderId="0" xfId="3" applyNumberFormat="1" applyFont="1" applyFill="1" applyAlignment="1">
      <alignment horizontal="center" vertical="center"/>
    </xf>
    <xf numFmtId="49" fontId="78" fillId="10" borderId="23" xfId="3" applyNumberFormat="1" applyFont="1" applyFill="1" applyBorder="1" applyAlignment="1">
      <alignment horizontal="center" vertical="center"/>
    </xf>
    <xf numFmtId="0" fontId="47" fillId="9" borderId="9" xfId="3" applyFont="1" applyFill="1" applyBorder="1" applyAlignment="1">
      <alignment horizontal="left" vertical="center"/>
    </xf>
    <xf numFmtId="0" fontId="47" fillId="9" borderId="0" xfId="3" applyFont="1" applyFill="1" applyAlignment="1">
      <alignment horizontal="right" vertical="center"/>
    </xf>
    <xf numFmtId="49" fontId="11" fillId="17" borderId="9" xfId="3" applyNumberFormat="1" applyFont="1" applyFill="1" applyBorder="1" applyAlignment="1">
      <alignment horizontal="left" vertical="center"/>
    </xf>
    <xf numFmtId="0" fontId="11" fillId="17" borderId="9" xfId="3" applyFont="1" applyFill="1" applyBorder="1" applyAlignment="1">
      <alignment horizontal="left" vertical="center"/>
    </xf>
    <xf numFmtId="0" fontId="47" fillId="0" borderId="0" xfId="3" applyFont="1" applyAlignment="1">
      <alignment horizontal="left" vertical="center" wrapText="1"/>
    </xf>
    <xf numFmtId="0" fontId="32" fillId="9" borderId="5" xfId="3" applyFont="1" applyFill="1" applyBorder="1" applyAlignment="1" applyProtection="1">
      <alignment horizontal="left" vertical="top" wrapText="1"/>
      <protection locked="0"/>
    </xf>
    <xf numFmtId="0" fontId="32" fillId="9" borderId="8" xfId="3" applyFont="1" applyFill="1" applyBorder="1" applyAlignment="1" applyProtection="1">
      <alignment horizontal="left" vertical="top"/>
      <protection locked="0"/>
    </xf>
    <xf numFmtId="0" fontId="32" fillId="9" borderId="7" xfId="3" applyFont="1" applyFill="1" applyBorder="1" applyAlignment="1" applyProtection="1">
      <alignment horizontal="left" vertical="top"/>
      <protection locked="0"/>
    </xf>
    <xf numFmtId="0" fontId="32" fillId="9" borderId="3" xfId="3" applyFont="1" applyFill="1" applyBorder="1" applyAlignment="1" applyProtection="1">
      <alignment horizontal="left" vertical="top"/>
      <protection locked="0"/>
    </xf>
    <xf numFmtId="0" fontId="32" fillId="9" borderId="9" xfId="3" applyFont="1" applyFill="1" applyBorder="1" applyAlignment="1" applyProtection="1">
      <alignment horizontal="left" vertical="top"/>
      <protection locked="0"/>
    </xf>
    <xf numFmtId="0" fontId="32" fillId="9" borderId="6" xfId="3" applyFont="1" applyFill="1" applyBorder="1" applyAlignment="1" applyProtection="1">
      <alignment horizontal="left" vertical="top"/>
      <protection locked="0"/>
    </xf>
    <xf numFmtId="0" fontId="47" fillId="9" borderId="0" xfId="3" applyFont="1" applyFill="1" applyAlignment="1">
      <alignment horizontal="center" vertical="center" wrapText="1"/>
    </xf>
    <xf numFmtId="0" fontId="104" fillId="9" borderId="4" xfId="3" applyFont="1" applyFill="1" applyBorder="1" applyAlignment="1">
      <alignment horizontal="center" vertical="center" wrapText="1"/>
    </xf>
    <xf numFmtId="0" fontId="104" fillId="9" borderId="24" xfId="3" applyFont="1" applyFill="1" applyBorder="1" applyAlignment="1">
      <alignment horizontal="center" vertical="center" wrapText="1"/>
    </xf>
    <xf numFmtId="0" fontId="104" fillId="9" borderId="1" xfId="3" applyFont="1" applyFill="1" applyBorder="1" applyAlignment="1">
      <alignment horizontal="center" vertical="center" wrapText="1"/>
    </xf>
    <xf numFmtId="49" fontId="107" fillId="5" borderId="13" xfId="3" applyNumberFormat="1" applyFont="1" applyFill="1" applyBorder="1" applyAlignment="1">
      <alignment horizontal="center" vertical="center"/>
    </xf>
    <xf numFmtId="0" fontId="107" fillId="5" borderId="14" xfId="3" applyFont="1" applyFill="1" applyBorder="1" applyAlignment="1">
      <alignment horizontal="center" vertical="center"/>
    </xf>
    <xf numFmtId="0" fontId="107" fillId="5" borderId="15" xfId="3" applyFont="1" applyFill="1" applyBorder="1" applyAlignment="1">
      <alignment horizontal="center" vertical="center"/>
    </xf>
    <xf numFmtId="0" fontId="101" fillId="20" borderId="23" xfId="6" applyFont="1" applyFill="1" applyBorder="1" applyAlignment="1">
      <alignment horizontal="center" vertical="center"/>
    </xf>
    <xf numFmtId="0" fontId="109" fillId="9" borderId="0" xfId="3" applyFont="1" applyFill="1" applyAlignment="1">
      <alignment horizontal="center" vertical="center"/>
    </xf>
    <xf numFmtId="0" fontId="96" fillId="19" borderId="4" xfId="3" applyFont="1" applyFill="1" applyBorder="1" applyAlignment="1">
      <alignment horizontal="center"/>
    </xf>
    <xf numFmtId="0" fontId="96" fillId="19" borderId="24" xfId="3" applyFont="1" applyFill="1" applyBorder="1" applyAlignment="1">
      <alignment horizontal="center"/>
    </xf>
    <xf numFmtId="0" fontId="96" fillId="19" borderId="1" xfId="3" applyFont="1" applyFill="1" applyBorder="1" applyAlignment="1">
      <alignment horizontal="center"/>
    </xf>
    <xf numFmtId="0" fontId="97" fillId="9" borderId="0" xfId="3" applyFont="1" applyFill="1" applyAlignment="1">
      <alignment horizontal="center" vertical="center"/>
    </xf>
    <xf numFmtId="0" fontId="99" fillId="20" borderId="23" xfId="3" applyFont="1" applyFill="1" applyBorder="1" applyAlignment="1">
      <alignment horizontal="center" vertical="center"/>
    </xf>
    <xf numFmtId="0" fontId="99" fillId="14" borderId="13" xfId="3" applyFont="1" applyFill="1" applyBorder="1" applyAlignment="1" applyProtection="1">
      <alignment horizontal="center" vertical="center" wrapText="1"/>
      <protection locked="0"/>
    </xf>
    <xf numFmtId="0" fontId="99" fillId="14" borderId="14" xfId="3" applyFont="1" applyFill="1" applyBorder="1" applyAlignment="1" applyProtection="1">
      <alignment horizontal="center" vertical="center" wrapText="1"/>
      <protection locked="0"/>
    </xf>
    <xf numFmtId="0" fontId="99" fillId="14" borderId="15" xfId="3" applyFont="1" applyFill="1" applyBorder="1" applyAlignment="1" applyProtection="1">
      <alignment horizontal="center" vertical="center" wrapText="1"/>
      <protection locked="0"/>
    </xf>
    <xf numFmtId="0" fontId="54" fillId="0" borderId="0" xfId="3" quotePrefix="1" applyFont="1" applyAlignment="1">
      <alignment horizontal="center"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49" fontId="40" fillId="9" borderId="0" xfId="0" applyNumberFormat="1" applyFont="1" applyFill="1" applyAlignment="1">
      <alignment horizontal="center" vertical="center"/>
    </xf>
    <xf numFmtId="49" fontId="86" fillId="9" borderId="0" xfId="0" applyNumberFormat="1" applyFont="1" applyFill="1" applyAlignment="1">
      <alignment horizontal="center" vertical="center"/>
    </xf>
    <xf numFmtId="49" fontId="40" fillId="9" borderId="13" xfId="0" applyNumberFormat="1" applyFont="1" applyFill="1" applyBorder="1" applyAlignment="1">
      <alignment horizontal="center" vertical="center"/>
    </xf>
    <xf numFmtId="49" fontId="40" fillId="9" borderId="14" xfId="0" applyNumberFormat="1" applyFont="1" applyFill="1" applyBorder="1" applyAlignment="1">
      <alignment horizontal="center" vertical="center"/>
    </xf>
    <xf numFmtId="49" fontId="40" fillId="9" borderId="15" xfId="0" applyNumberFormat="1" applyFont="1" applyFill="1" applyBorder="1" applyAlignment="1">
      <alignment horizontal="center" vertical="center"/>
    </xf>
  </cellXfs>
  <cellStyles count="23">
    <cellStyle name="Comma" xfId="1" builtinId="3"/>
    <cellStyle name="Comma 2" xfId="7" xr:uid="{00000000-0005-0000-0000-000001000000}"/>
    <cellStyle name="Currency" xfId="9" builtinId="4"/>
    <cellStyle name="Currency 2" xfId="4" xr:uid="{00000000-0005-0000-0000-000003000000}"/>
    <cellStyle name="Hyperlink" xfId="2" builtinId="8"/>
    <cellStyle name="Normal" xfId="0" builtinId="0"/>
    <cellStyle name="Normal 2" xfId="3" xr:uid="{00000000-0005-0000-0000-000006000000}"/>
    <cellStyle name="Normal 3" xfId="5" xr:uid="{00000000-0005-0000-0000-000007000000}"/>
    <cellStyle name="Normal 3 2" xfId="6" xr:uid="{00000000-0005-0000-0000-000008000000}"/>
    <cellStyle name="Normal 4" xfId="8" xr:uid="{00000000-0005-0000-0000-000009000000}"/>
    <cellStyle name="Normal 5" xfId="14" xr:uid="{9187F781-AA42-4E01-9AA7-FED5826B034B}"/>
    <cellStyle name="Normal 5 2" xfId="15" xr:uid="{C4BBDAD5-A106-436B-87E3-9712D13FF1F7}"/>
    <cellStyle name="Normal 5 2 2" xfId="18" xr:uid="{F0AFE21A-9463-420D-8BC2-561AEFD7A73D}"/>
    <cellStyle name="Normal 5 2 2 2" xfId="21" xr:uid="{B659EE25-AAE7-4EEE-99ED-79661258F721}"/>
    <cellStyle name="Normal 6" xfId="11" xr:uid="{281FB02F-C0FE-40A1-B74B-7BEB022E3730}"/>
    <cellStyle name="Normal 6 2" xfId="12" xr:uid="{0C97EE23-AA21-4A50-8454-B0C8A356052E}"/>
    <cellStyle name="Normal 7" xfId="17" xr:uid="{24EEAA07-1271-40AD-8CC9-EAA9DAD09857}"/>
    <cellStyle name="Normal 8" xfId="20" xr:uid="{0D98DB6B-58D1-4AAD-8443-334B16182FFE}"/>
    <cellStyle name="Percent" xfId="10" builtinId="5"/>
    <cellStyle name="Percent 2" xfId="13" xr:uid="{75AB937A-C18B-43AD-8769-358E10C87A7D}"/>
    <cellStyle name="Percent 3" xfId="16" xr:uid="{793C9161-BE54-47F8-A5CA-8D6CE280C839}"/>
    <cellStyle name="Percent 3 2" xfId="19" xr:uid="{A82777E9-C208-444E-96B0-36543622F31C}"/>
    <cellStyle name="Percent 3 2 2" xfId="22" xr:uid="{A6832897-ECCA-4E90-B328-4A635DC33CE8}"/>
  </cellStyles>
  <dxfs count="0"/>
  <tableStyles count="0" defaultTableStyle="TableStyleMedium9"/>
  <colors>
    <mruColors>
      <color rgb="FFFFFF99"/>
      <color rgb="FF908652"/>
      <color rgb="FFC0C0C0"/>
      <color rgb="FFCCFFCC"/>
      <color rgb="FFFFFFCC"/>
      <color rgb="FF8E8654"/>
      <color rgb="FFCCFFFF"/>
      <color rgb="FFFFFF66"/>
      <color rgb="FFFF99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ABCD8.5A8A93C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309563</xdr:colOff>
      <xdr:row>5</xdr:row>
      <xdr:rowOff>142875</xdr:rowOff>
    </xdr:from>
    <xdr:to>
      <xdr:col>2</xdr:col>
      <xdr:colOff>1960563</xdr:colOff>
      <xdr:row>11</xdr:row>
      <xdr:rowOff>7938</xdr:rowOff>
    </xdr:to>
    <xdr:pic>
      <xdr:nvPicPr>
        <xdr:cNvPr id="3" name="Picture 3">
          <a:extLst>
            <a:ext uri="{FF2B5EF4-FFF2-40B4-BE49-F238E27FC236}">
              <a16:creationId xmlns:a16="http://schemas.microsoft.com/office/drawing/2014/main" id="{91BA3D63-8DC8-E986-CA7C-6281739BF1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12751" y="1293813"/>
          <a:ext cx="2801937"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F381-4975-4F54-A868-CBBCA4C16FB4}">
  <dimension ref="A1:I36"/>
  <sheetViews>
    <sheetView workbookViewId="0"/>
  </sheetViews>
  <sheetFormatPr defaultColWidth="8.85546875" defaultRowHeight="12.75" x14ac:dyDescent="0.2"/>
  <cols>
    <col min="6" max="6" width="29.85546875" bestFit="1" customWidth="1"/>
    <col min="8" max="8" width="19.85546875" bestFit="1" customWidth="1"/>
    <col min="9" max="9" width="13.42578125" style="24" customWidth="1"/>
  </cols>
  <sheetData>
    <row r="1" spans="1:9" ht="15.75" thickBot="1" x14ac:dyDescent="0.3">
      <c r="A1" s="352" t="s">
        <v>76</v>
      </c>
      <c r="B1" s="340" t="s">
        <v>0</v>
      </c>
      <c r="C1" s="340" t="s">
        <v>1</v>
      </c>
      <c r="D1" s="340" t="s">
        <v>2</v>
      </c>
      <c r="E1" s="340" t="s">
        <v>3</v>
      </c>
      <c r="F1" s="340" t="s">
        <v>4</v>
      </c>
      <c r="G1" s="340" t="s">
        <v>5</v>
      </c>
      <c r="H1" s="340" t="s">
        <v>6</v>
      </c>
      <c r="I1" s="341" t="s">
        <v>7</v>
      </c>
    </row>
    <row r="2" spans="1:9" ht="15" x14ac:dyDescent="0.25">
      <c r="A2" s="354" t="s">
        <v>521</v>
      </c>
      <c r="B2" s="340">
        <f>'1. FilerInfo'!$H$18</f>
        <v>0</v>
      </c>
      <c r="D2" s="340">
        <v>1</v>
      </c>
      <c r="E2" s="340" t="s">
        <v>9</v>
      </c>
      <c r="F2" s="340" t="s">
        <v>10</v>
      </c>
      <c r="G2" s="340" t="s">
        <v>11</v>
      </c>
      <c r="H2" s="340" t="s">
        <v>12</v>
      </c>
      <c r="I2" s="341">
        <f>'1. FilerInfo'!C18</f>
        <v>0</v>
      </c>
    </row>
    <row r="3" spans="1:9" ht="15" x14ac:dyDescent="0.25">
      <c r="A3" s="354" t="s">
        <v>521</v>
      </c>
      <c r="B3" s="340">
        <f>'1. FilerInfo'!$H$18</f>
        <v>0</v>
      </c>
      <c r="D3" s="340">
        <v>1</v>
      </c>
      <c r="E3" s="340" t="s">
        <v>9</v>
      </c>
      <c r="F3" s="340" t="s">
        <v>13</v>
      </c>
      <c r="G3" s="340" t="s">
        <v>14</v>
      </c>
      <c r="H3" s="340" t="s">
        <v>15</v>
      </c>
      <c r="I3" s="342">
        <f>'1. FilerInfo'!C24</f>
        <v>0</v>
      </c>
    </row>
    <row r="4" spans="1:9" ht="15" x14ac:dyDescent="0.25">
      <c r="A4" s="354" t="s">
        <v>521</v>
      </c>
      <c r="B4" s="340">
        <f>'1. FilerInfo'!$H$18</f>
        <v>0</v>
      </c>
      <c r="D4" s="340">
        <v>1</v>
      </c>
      <c r="E4" s="340" t="s">
        <v>9</v>
      </c>
      <c r="F4" s="340" t="s">
        <v>13</v>
      </c>
      <c r="G4" s="340" t="s">
        <v>16</v>
      </c>
      <c r="H4" s="340" t="s">
        <v>17</v>
      </c>
      <c r="I4" s="342">
        <f>'1. FilerInfo'!C25</f>
        <v>0</v>
      </c>
    </row>
    <row r="5" spans="1:9" ht="15" x14ac:dyDescent="0.25">
      <c r="A5" s="354" t="s">
        <v>521</v>
      </c>
      <c r="B5" s="340">
        <f>'1. FilerInfo'!$H$18</f>
        <v>0</v>
      </c>
      <c r="D5" s="340">
        <v>1</v>
      </c>
      <c r="E5" s="340" t="s">
        <v>9</v>
      </c>
      <c r="F5" s="340" t="s">
        <v>13</v>
      </c>
      <c r="G5" s="340" t="s">
        <v>18</v>
      </c>
      <c r="H5" s="340" t="s">
        <v>19</v>
      </c>
      <c r="I5" s="342">
        <f>'1. FilerInfo'!C26</f>
        <v>0</v>
      </c>
    </row>
    <row r="6" spans="1:9" ht="15" x14ac:dyDescent="0.25">
      <c r="A6" s="354" t="s">
        <v>521</v>
      </c>
      <c r="B6" s="340">
        <f>'1. FilerInfo'!$H$18</f>
        <v>0</v>
      </c>
      <c r="D6" s="340">
        <v>1</v>
      </c>
      <c r="E6" s="340" t="s">
        <v>9</v>
      </c>
      <c r="F6" s="340" t="s">
        <v>13</v>
      </c>
      <c r="G6" s="340" t="s">
        <v>20</v>
      </c>
      <c r="H6" s="340" t="s">
        <v>21</v>
      </c>
      <c r="I6" s="342">
        <f>'1. FilerInfo'!C27</f>
        <v>0</v>
      </c>
    </row>
    <row r="7" spans="1:9" ht="15" x14ac:dyDescent="0.25">
      <c r="A7" s="354" t="s">
        <v>521</v>
      </c>
      <c r="B7" s="340">
        <f>'1. FilerInfo'!$H$18</f>
        <v>0</v>
      </c>
      <c r="D7" s="340">
        <v>1</v>
      </c>
      <c r="E7" s="340" t="s">
        <v>9</v>
      </c>
      <c r="F7" s="340" t="s">
        <v>13</v>
      </c>
      <c r="G7" s="340" t="s">
        <v>22</v>
      </c>
      <c r="H7" s="340" t="s">
        <v>23</v>
      </c>
      <c r="I7" s="342">
        <f>'1. FilerInfo'!C28</f>
        <v>0</v>
      </c>
    </row>
    <row r="8" spans="1:9" ht="15" x14ac:dyDescent="0.25">
      <c r="A8" s="354" t="s">
        <v>521</v>
      </c>
      <c r="B8" s="340">
        <f>'1. FilerInfo'!$H$18</f>
        <v>0</v>
      </c>
      <c r="D8" s="340">
        <v>1</v>
      </c>
      <c r="E8" s="340" t="s">
        <v>9</v>
      </c>
      <c r="F8" s="340" t="s">
        <v>13</v>
      </c>
      <c r="G8" s="340" t="s">
        <v>24</v>
      </c>
      <c r="H8" s="340" t="s">
        <v>25</v>
      </c>
      <c r="I8" s="342">
        <f>'1. FilerInfo'!C29</f>
        <v>0</v>
      </c>
    </row>
    <row r="9" spans="1:9" ht="15" x14ac:dyDescent="0.25">
      <c r="A9" s="354" t="s">
        <v>521</v>
      </c>
      <c r="B9" s="340">
        <f>'1. FilerInfo'!$H$18</f>
        <v>0</v>
      </c>
      <c r="D9" s="340">
        <v>1</v>
      </c>
      <c r="E9" s="340" t="s">
        <v>9</v>
      </c>
      <c r="F9" s="340" t="s">
        <v>13</v>
      </c>
      <c r="G9" s="340" t="s">
        <v>26</v>
      </c>
      <c r="H9" s="340" t="s">
        <v>27</v>
      </c>
      <c r="I9" s="342">
        <f>'1. FilerInfo'!C30</f>
        <v>0</v>
      </c>
    </row>
    <row r="10" spans="1:9" ht="15" x14ac:dyDescent="0.25">
      <c r="A10" s="354" t="s">
        <v>521</v>
      </c>
      <c r="B10" s="340">
        <f>'1. FilerInfo'!$H$18</f>
        <v>0</v>
      </c>
      <c r="D10" s="340">
        <v>1</v>
      </c>
      <c r="E10" s="340" t="s">
        <v>9</v>
      </c>
      <c r="F10" s="340" t="s">
        <v>13</v>
      </c>
      <c r="G10" s="340" t="s">
        <v>28</v>
      </c>
      <c r="H10" s="340" t="s">
        <v>29</v>
      </c>
      <c r="I10" s="342">
        <f>'1. FilerInfo'!C31</f>
        <v>0</v>
      </c>
    </row>
    <row r="11" spans="1:9" ht="15" x14ac:dyDescent="0.25">
      <c r="A11" s="354" t="s">
        <v>521</v>
      </c>
      <c r="B11" s="340">
        <f>'1. FilerInfo'!$H$18</f>
        <v>0</v>
      </c>
      <c r="D11" s="340">
        <v>1</v>
      </c>
      <c r="E11" s="340" t="s">
        <v>9</v>
      </c>
      <c r="F11" s="340" t="s">
        <v>30</v>
      </c>
      <c r="G11" s="340" t="s">
        <v>31</v>
      </c>
      <c r="H11" s="340" t="s">
        <v>15</v>
      </c>
      <c r="I11" s="342" t="s">
        <v>552</v>
      </c>
    </row>
    <row r="12" spans="1:9" ht="15" x14ac:dyDescent="0.25">
      <c r="A12" s="354" t="s">
        <v>521</v>
      </c>
      <c r="B12" s="340">
        <f>'1. FilerInfo'!$H$18</f>
        <v>0</v>
      </c>
      <c r="D12" s="340">
        <v>1</v>
      </c>
      <c r="E12" s="340" t="s">
        <v>9</v>
      </c>
      <c r="F12" s="340" t="s">
        <v>30</v>
      </c>
      <c r="G12" s="340" t="s">
        <v>32</v>
      </c>
      <c r="H12" s="340" t="s">
        <v>17</v>
      </c>
      <c r="I12" s="342" t="s">
        <v>551</v>
      </c>
    </row>
    <row r="13" spans="1:9" ht="15" x14ac:dyDescent="0.25">
      <c r="A13" s="354" t="s">
        <v>521</v>
      </c>
      <c r="B13" s="340">
        <f>'1. FilerInfo'!$H$18</f>
        <v>0</v>
      </c>
      <c r="D13" s="340">
        <v>1</v>
      </c>
      <c r="E13" s="340" t="s">
        <v>9</v>
      </c>
      <c r="F13" s="340" t="s">
        <v>30</v>
      </c>
      <c r="G13" s="340" t="s">
        <v>33</v>
      </c>
      <c r="H13" s="340" t="s">
        <v>19</v>
      </c>
      <c r="I13" s="342">
        <f>'1. FilerInfo'!C36</f>
        <v>0</v>
      </c>
    </row>
    <row r="14" spans="1:9" ht="15" x14ac:dyDescent="0.25">
      <c r="A14" s="354" t="s">
        <v>521</v>
      </c>
      <c r="B14" s="340">
        <f>'1. FilerInfo'!$H$18</f>
        <v>0</v>
      </c>
      <c r="D14" s="340">
        <v>1</v>
      </c>
      <c r="E14" s="340" t="s">
        <v>9</v>
      </c>
      <c r="F14" s="340" t="s">
        <v>30</v>
      </c>
      <c r="G14" s="340" t="s">
        <v>34</v>
      </c>
      <c r="H14" s="340" t="s">
        <v>21</v>
      </c>
      <c r="I14" s="342">
        <f>'1. FilerInfo'!C37</f>
        <v>0</v>
      </c>
    </row>
    <row r="15" spans="1:9" ht="15" x14ac:dyDescent="0.25">
      <c r="A15" s="354" t="s">
        <v>521</v>
      </c>
      <c r="B15" s="340">
        <f>'1. FilerInfo'!$H$18</f>
        <v>0</v>
      </c>
      <c r="D15" s="340">
        <v>1</v>
      </c>
      <c r="E15" s="340" t="s">
        <v>9</v>
      </c>
      <c r="F15" s="340" t="s">
        <v>30</v>
      </c>
      <c r="G15" s="340" t="s">
        <v>35</v>
      </c>
      <c r="H15" s="340" t="s">
        <v>23</v>
      </c>
      <c r="I15" s="342">
        <f>'1. FilerInfo'!C38</f>
        <v>0</v>
      </c>
    </row>
    <row r="16" spans="1:9" ht="15" x14ac:dyDescent="0.25">
      <c r="A16" s="354" t="s">
        <v>521</v>
      </c>
      <c r="B16" s="340">
        <f>'1. FilerInfo'!$H$18</f>
        <v>0</v>
      </c>
      <c r="D16" s="340">
        <v>1</v>
      </c>
      <c r="E16" s="340" t="s">
        <v>9</v>
      </c>
      <c r="F16" s="340" t="s">
        <v>30</v>
      </c>
      <c r="G16" s="340" t="s">
        <v>36</v>
      </c>
      <c r="H16" s="340" t="s">
        <v>25</v>
      </c>
      <c r="I16" s="342">
        <f>'1. FilerInfo'!C39</f>
        <v>0</v>
      </c>
    </row>
    <row r="17" spans="1:9" ht="15" x14ac:dyDescent="0.25">
      <c r="A17" s="354" t="s">
        <v>521</v>
      </c>
      <c r="B17" s="340">
        <f>'1. FilerInfo'!$H$18</f>
        <v>0</v>
      </c>
      <c r="D17" s="340">
        <v>1</v>
      </c>
      <c r="E17" s="340" t="s">
        <v>9</v>
      </c>
      <c r="F17" s="340" t="s">
        <v>30</v>
      </c>
      <c r="G17" s="340" t="s">
        <v>37</v>
      </c>
      <c r="H17" s="340" t="s">
        <v>27</v>
      </c>
      <c r="I17" s="342">
        <f>'1. FilerInfo'!C40</f>
        <v>0</v>
      </c>
    </row>
    <row r="18" spans="1:9" ht="15" x14ac:dyDescent="0.25">
      <c r="A18" s="354" t="s">
        <v>521</v>
      </c>
      <c r="B18" s="340">
        <f>'1. FilerInfo'!$H$18</f>
        <v>0</v>
      </c>
      <c r="D18" s="340">
        <v>1</v>
      </c>
      <c r="E18" s="340" t="s">
        <v>9</v>
      </c>
      <c r="F18" s="340" t="s">
        <v>30</v>
      </c>
      <c r="G18" s="340" t="s">
        <v>38</v>
      </c>
      <c r="H18" s="340" t="s">
        <v>29</v>
      </c>
      <c r="I18" s="342">
        <f>'1. FilerInfo'!C41</f>
        <v>0</v>
      </c>
    </row>
    <row r="19" spans="1:9" ht="15" x14ac:dyDescent="0.25">
      <c r="A19" s="354" t="s">
        <v>521</v>
      </c>
      <c r="B19" s="340">
        <f>'1. FilerInfo'!$H$18</f>
        <v>0</v>
      </c>
      <c r="D19" s="340">
        <v>2</v>
      </c>
      <c r="E19" s="340" t="s">
        <v>39</v>
      </c>
      <c r="F19" s="340" t="s">
        <v>40</v>
      </c>
      <c r="G19" s="340" t="s">
        <v>41</v>
      </c>
      <c r="H19" s="339" t="s">
        <v>42</v>
      </c>
      <c r="I19" s="342">
        <f>'N. ACP Notif-Rcpt'!C13</f>
        <v>0</v>
      </c>
    </row>
    <row r="20" spans="1:9" ht="15" x14ac:dyDescent="0.25">
      <c r="A20" s="354" t="s">
        <v>521</v>
      </c>
      <c r="B20" s="340">
        <f>'1. FilerInfo'!$H$18</f>
        <v>0</v>
      </c>
      <c r="D20" s="340">
        <v>2</v>
      </c>
      <c r="E20" s="340" t="s">
        <v>39</v>
      </c>
      <c r="F20" s="340" t="s">
        <v>40</v>
      </c>
      <c r="G20" s="340" t="s">
        <v>43</v>
      </c>
      <c r="H20" s="340" t="s">
        <v>19</v>
      </c>
      <c r="I20" s="341">
        <f>'N. ACP Notif-Rcpt'!D15</f>
        <v>0</v>
      </c>
    </row>
    <row r="21" spans="1:9" ht="15" x14ac:dyDescent="0.25">
      <c r="A21" s="354" t="s">
        <v>521</v>
      </c>
      <c r="B21" s="340">
        <f>'1. FilerInfo'!$H$18</f>
        <v>0</v>
      </c>
      <c r="D21" s="340">
        <v>2</v>
      </c>
      <c r="E21" s="340" t="s">
        <v>39</v>
      </c>
      <c r="F21" s="340" t="s">
        <v>40</v>
      </c>
      <c r="G21" s="340" t="s">
        <v>44</v>
      </c>
      <c r="H21" s="340" t="s">
        <v>45</v>
      </c>
      <c r="I21" s="341">
        <f>'N. ACP Notif-Rcpt'!D16</f>
        <v>0</v>
      </c>
    </row>
    <row r="22" spans="1:9" ht="15" x14ac:dyDescent="0.25">
      <c r="A22" s="354" t="s">
        <v>521</v>
      </c>
      <c r="B22" s="340">
        <f>'1. FilerInfo'!$H$18</f>
        <v>0</v>
      </c>
      <c r="D22" s="340">
        <v>2</v>
      </c>
      <c r="E22" s="340" t="s">
        <v>39</v>
      </c>
      <c r="F22" s="340" t="s">
        <v>40</v>
      </c>
      <c r="G22" s="340" t="s">
        <v>46</v>
      </c>
      <c r="H22" s="340" t="s">
        <v>47</v>
      </c>
      <c r="I22" s="341">
        <f>'N. ACP Notif-Rcpt'!D17</f>
        <v>0</v>
      </c>
    </row>
    <row r="23" spans="1:9" ht="15" x14ac:dyDescent="0.25">
      <c r="A23" s="354" t="s">
        <v>521</v>
      </c>
      <c r="B23" s="340">
        <f>'1. FilerInfo'!$H$18</f>
        <v>0</v>
      </c>
      <c r="D23" s="340">
        <v>2</v>
      </c>
      <c r="E23" s="340" t="s">
        <v>39</v>
      </c>
      <c r="F23" s="340" t="s">
        <v>40</v>
      </c>
      <c r="G23" s="340" t="s">
        <v>48</v>
      </c>
      <c r="H23" s="343" t="s">
        <v>49</v>
      </c>
      <c r="I23" s="344">
        <f>'N. ACP Notif-Rcpt'!D28</f>
        <v>0</v>
      </c>
    </row>
    <row r="24" spans="1:9" ht="15" x14ac:dyDescent="0.25">
      <c r="A24" s="354" t="s">
        <v>521</v>
      </c>
      <c r="B24" s="340">
        <f>'1. FilerInfo'!$H$18</f>
        <v>0</v>
      </c>
      <c r="D24" s="340">
        <v>2</v>
      </c>
      <c r="E24" s="340" t="s">
        <v>39</v>
      </c>
      <c r="F24" s="340" t="s">
        <v>40</v>
      </c>
      <c r="G24" s="340" t="s">
        <v>50</v>
      </c>
      <c r="H24" s="343" t="s">
        <v>51</v>
      </c>
      <c r="I24" s="344">
        <f>'N. ACP Notif-Rcpt'!D29</f>
        <v>0</v>
      </c>
    </row>
    <row r="25" spans="1:9" ht="15" x14ac:dyDescent="0.25">
      <c r="A25" s="354" t="s">
        <v>521</v>
      </c>
      <c r="B25" s="340">
        <f>'1. FilerInfo'!$H$18</f>
        <v>0</v>
      </c>
      <c r="D25" s="340">
        <v>2</v>
      </c>
      <c r="E25" s="340" t="s">
        <v>39</v>
      </c>
      <c r="F25" s="340" t="s">
        <v>40</v>
      </c>
      <c r="G25" s="340" t="s">
        <v>52</v>
      </c>
      <c r="H25" s="343" t="s">
        <v>53</v>
      </c>
      <c r="I25" s="344">
        <f>'N. ACP Notif-Rcpt'!D30</f>
        <v>0</v>
      </c>
    </row>
    <row r="26" spans="1:9" ht="15" x14ac:dyDescent="0.25">
      <c r="A26" s="354" t="s">
        <v>521</v>
      </c>
      <c r="B26" s="340">
        <f>'1. FilerInfo'!$H$18</f>
        <v>0</v>
      </c>
      <c r="D26" s="340">
        <v>2</v>
      </c>
      <c r="E26" s="340" t="s">
        <v>39</v>
      </c>
      <c r="F26" s="340" t="s">
        <v>40</v>
      </c>
      <c r="G26" s="340" t="s">
        <v>54</v>
      </c>
      <c r="H26" s="343" t="s">
        <v>55</v>
      </c>
      <c r="I26" s="344">
        <f>'N. ACP Notif-Rcpt'!D31</f>
        <v>0</v>
      </c>
    </row>
    <row r="27" spans="1:9" ht="15" x14ac:dyDescent="0.25">
      <c r="A27" s="354" t="s">
        <v>521</v>
      </c>
      <c r="B27" s="340">
        <f>'1. FilerInfo'!$H$18</f>
        <v>0</v>
      </c>
      <c r="D27" s="340">
        <v>2</v>
      </c>
      <c r="E27" s="340" t="s">
        <v>39</v>
      </c>
      <c r="F27" s="340" t="s">
        <v>40</v>
      </c>
      <c r="G27" s="340" t="s">
        <v>56</v>
      </c>
      <c r="H27" s="343" t="s">
        <v>57</v>
      </c>
      <c r="I27" s="344">
        <f>'N. ACP Notif-Rcpt'!D32</f>
        <v>0</v>
      </c>
    </row>
    <row r="28" spans="1:9" ht="15" x14ac:dyDescent="0.25">
      <c r="A28" s="354" t="s">
        <v>521</v>
      </c>
      <c r="B28" s="340">
        <f>'1. FilerInfo'!$H$18</f>
        <v>0</v>
      </c>
      <c r="D28" s="340">
        <v>2</v>
      </c>
      <c r="E28" s="340" t="s">
        <v>39</v>
      </c>
      <c r="F28" s="340" t="s">
        <v>40</v>
      </c>
      <c r="G28" s="340" t="s">
        <v>58</v>
      </c>
      <c r="H28" s="343" t="s">
        <v>59</v>
      </c>
      <c r="I28" s="344">
        <f>'N. ACP Notif-Rcpt'!D33</f>
        <v>0</v>
      </c>
    </row>
    <row r="29" spans="1:9" ht="15" x14ac:dyDescent="0.25">
      <c r="A29" s="354" t="s">
        <v>521</v>
      </c>
      <c r="B29" s="340">
        <f>'1. FilerInfo'!$H$18</f>
        <v>0</v>
      </c>
      <c r="D29" s="340">
        <v>2</v>
      </c>
      <c r="E29" s="340" t="s">
        <v>39</v>
      </c>
      <c r="F29" s="340" t="s">
        <v>40</v>
      </c>
      <c r="G29" s="340" t="s">
        <v>60</v>
      </c>
      <c r="H29" s="343" t="s">
        <v>61</v>
      </c>
      <c r="I29" s="344">
        <f>'N. ACP Notif-Rcpt'!D34</f>
        <v>0</v>
      </c>
    </row>
    <row r="30" spans="1:9" ht="15" x14ac:dyDescent="0.25">
      <c r="A30" s="354" t="s">
        <v>521</v>
      </c>
      <c r="B30" s="340">
        <f>'1. FilerInfo'!$H$18</f>
        <v>0</v>
      </c>
      <c r="D30" s="340">
        <v>2</v>
      </c>
      <c r="E30" s="340" t="s">
        <v>39</v>
      </c>
      <c r="F30" s="340" t="s">
        <v>40</v>
      </c>
      <c r="G30" s="340" t="s">
        <v>62</v>
      </c>
      <c r="H30" s="343" t="s">
        <v>63</v>
      </c>
      <c r="I30" s="341">
        <f>'N. ACP Notif-Rcpt'!F28</f>
        <v>0</v>
      </c>
    </row>
    <row r="31" spans="1:9" ht="15" x14ac:dyDescent="0.25">
      <c r="A31" s="354" t="s">
        <v>521</v>
      </c>
      <c r="B31" s="340">
        <f>'1. FilerInfo'!$H$18</f>
        <v>0</v>
      </c>
      <c r="D31" s="340">
        <v>2</v>
      </c>
      <c r="E31" s="340" t="s">
        <v>39</v>
      </c>
      <c r="F31" s="340" t="s">
        <v>40</v>
      </c>
      <c r="G31" s="340" t="s">
        <v>64</v>
      </c>
      <c r="H31" s="343" t="s">
        <v>65</v>
      </c>
      <c r="I31" s="341">
        <f>'N. ACP Notif-Rcpt'!F29</f>
        <v>0</v>
      </c>
    </row>
    <row r="32" spans="1:9" ht="15" x14ac:dyDescent="0.25">
      <c r="A32" s="354" t="s">
        <v>521</v>
      </c>
      <c r="B32" s="340">
        <f>'1. FilerInfo'!$H$18</f>
        <v>0</v>
      </c>
      <c r="D32" s="340">
        <v>2</v>
      </c>
      <c r="E32" s="340" t="s">
        <v>39</v>
      </c>
      <c r="F32" s="340" t="s">
        <v>40</v>
      </c>
      <c r="G32" s="340" t="s">
        <v>66</v>
      </c>
      <c r="H32" s="343" t="s">
        <v>67</v>
      </c>
      <c r="I32" s="341">
        <f>'N. ACP Notif-Rcpt'!F30</f>
        <v>0</v>
      </c>
    </row>
    <row r="33" spans="1:9" ht="15" x14ac:dyDescent="0.25">
      <c r="A33" s="354" t="s">
        <v>521</v>
      </c>
      <c r="B33" s="340">
        <f>'1. FilerInfo'!$H$18</f>
        <v>0</v>
      </c>
      <c r="D33" s="340">
        <v>2</v>
      </c>
      <c r="E33" s="340" t="s">
        <v>39</v>
      </c>
      <c r="F33" s="340" t="s">
        <v>40</v>
      </c>
      <c r="G33" s="340" t="s">
        <v>68</v>
      </c>
      <c r="H33" s="343" t="s">
        <v>69</v>
      </c>
      <c r="I33" s="341">
        <f>'N. ACP Notif-Rcpt'!F31</f>
        <v>0</v>
      </c>
    </row>
    <row r="34" spans="1:9" ht="15" x14ac:dyDescent="0.25">
      <c r="A34" s="354" t="s">
        <v>521</v>
      </c>
      <c r="B34" s="340">
        <f>'1. FilerInfo'!$H$18</f>
        <v>0</v>
      </c>
      <c r="D34" s="340">
        <v>2</v>
      </c>
      <c r="E34" s="340" t="s">
        <v>39</v>
      </c>
      <c r="F34" s="340" t="s">
        <v>40</v>
      </c>
      <c r="G34" s="340" t="s">
        <v>70</v>
      </c>
      <c r="H34" s="343" t="s">
        <v>71</v>
      </c>
      <c r="I34" s="341">
        <f>'N. ACP Notif-Rcpt'!F32</f>
        <v>0</v>
      </c>
    </row>
    <row r="35" spans="1:9" ht="15" x14ac:dyDescent="0.25">
      <c r="A35" s="354" t="s">
        <v>521</v>
      </c>
      <c r="B35" s="340">
        <f>'1. FilerInfo'!$H$18</f>
        <v>0</v>
      </c>
      <c r="D35" s="340">
        <v>2</v>
      </c>
      <c r="E35" s="340" t="s">
        <v>39</v>
      </c>
      <c r="F35" s="340" t="s">
        <v>40</v>
      </c>
      <c r="G35" s="340" t="s">
        <v>72</v>
      </c>
      <c r="H35" s="343" t="s">
        <v>73</v>
      </c>
      <c r="I35" s="341">
        <f>'N. ACP Notif-Rcpt'!F33</f>
        <v>0</v>
      </c>
    </row>
    <row r="36" spans="1:9" ht="15" x14ac:dyDescent="0.25">
      <c r="A36" s="354" t="s">
        <v>521</v>
      </c>
      <c r="B36" s="340">
        <f>'1. FilerInfo'!$H$18</f>
        <v>0</v>
      </c>
      <c r="D36" s="340">
        <v>2</v>
      </c>
      <c r="E36" s="340" t="s">
        <v>39</v>
      </c>
      <c r="F36" s="340" t="s">
        <v>40</v>
      </c>
      <c r="G36" s="340" t="s">
        <v>74</v>
      </c>
      <c r="H36" s="343" t="s">
        <v>75</v>
      </c>
      <c r="I36" s="341">
        <f>'N. ACP Notif-Rcpt'!F34</f>
        <v>0</v>
      </c>
    </row>
  </sheetData>
  <sheetProtection algorithmName="SHA-512" hashValue="6B4y52xeVoV+APXeI7BApWAIGZboxXAH/C87bg15k7wsrMLGF0mPDf2hH2lSrJnXX3Q9S6WSVDjfuiiI4mj7Cg==" saltValue="tl/FPOsi3+Fgw08ndUnTQQ==" spinCount="100000" sheet="1" objects="1" scenarios="1"/>
  <phoneticPr fontId="2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0F5A-6D81-4C38-B5CC-3692013D0523}">
  <dimension ref="A1:CZ46"/>
  <sheetViews>
    <sheetView showGridLines="0" zoomScale="90" zoomScaleNormal="90" zoomScaleSheetLayoutView="80" zoomScalePageLayoutView="90" workbookViewId="0"/>
  </sheetViews>
  <sheetFormatPr defaultColWidth="8.85546875" defaultRowHeight="12.75" x14ac:dyDescent="0.2"/>
  <cols>
    <col min="1" max="1" width="3" style="388" bestFit="1" customWidth="1"/>
    <col min="2" max="2" width="20.5703125" style="388" customWidth="1"/>
    <col min="3" max="3" width="12.5703125" style="388" customWidth="1"/>
    <col min="4" max="4" width="13.42578125" style="388" customWidth="1"/>
    <col min="5" max="5" width="12.5703125" style="388" bestFit="1" customWidth="1"/>
    <col min="6" max="7" width="12.5703125" style="388" customWidth="1"/>
    <col min="8" max="8" width="11.85546875" style="388" customWidth="1"/>
    <col min="9" max="14" width="10.42578125" style="388" customWidth="1"/>
    <col min="15" max="16384" width="8.85546875" style="388"/>
  </cols>
  <sheetData>
    <row r="1" spans="1:104" ht="18.75" x14ac:dyDescent="0.2">
      <c r="B1" s="856" t="str">
        <f>'2. Prelim'!B1:E1</f>
        <v>RPS/APS/CPS/CES 2024 Annual Compliance Workbook</v>
      </c>
      <c r="C1" s="856"/>
      <c r="D1" s="856"/>
      <c r="E1" s="856"/>
      <c r="F1" s="856"/>
      <c r="G1" s="856"/>
      <c r="H1" s="856"/>
      <c r="I1" s="856"/>
      <c r="J1" s="856"/>
      <c r="K1" s="856"/>
      <c r="L1" s="856"/>
      <c r="M1" s="856"/>
      <c r="N1" s="856"/>
      <c r="O1" s="856"/>
    </row>
    <row r="2" spans="1:104" ht="16.5" thickBot="1" x14ac:dyDescent="0.3">
      <c r="A2" s="389"/>
      <c r="B2" s="53"/>
      <c r="C2" s="53"/>
      <c r="D2" s="53"/>
      <c r="E2" s="53"/>
      <c r="F2" s="53"/>
      <c r="G2" s="390"/>
      <c r="H2" s="390"/>
      <c r="I2" s="390"/>
      <c r="J2" s="390"/>
      <c r="K2" s="390"/>
      <c r="L2" s="390"/>
      <c r="M2" s="390"/>
      <c r="N2" s="390"/>
    </row>
    <row r="3" spans="1:104" s="392" customFormat="1" ht="16.5" thickBot="1" x14ac:dyDescent="0.25">
      <c r="A3" s="391"/>
      <c r="B3" s="801" t="s">
        <v>258</v>
      </c>
      <c r="C3" s="802"/>
      <c r="D3" s="802"/>
      <c r="E3" s="802"/>
      <c r="F3" s="802"/>
      <c r="G3" s="802"/>
      <c r="H3" s="802"/>
      <c r="I3" s="802"/>
      <c r="J3" s="802"/>
      <c r="K3" s="802"/>
      <c r="L3" s="802"/>
      <c r="M3" s="802"/>
      <c r="N3" s="803"/>
    </row>
    <row r="4" spans="1:104" s="391" customFormat="1" ht="15.75" x14ac:dyDescent="0.2">
      <c r="B4" s="375" t="s">
        <v>201</v>
      </c>
      <c r="C4" s="375"/>
      <c r="D4" s="375"/>
      <c r="E4" s="375"/>
      <c r="F4" s="30"/>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c r="CH4" s="392"/>
      <c r="CI4" s="392"/>
      <c r="CJ4" s="392"/>
      <c r="CK4" s="392"/>
      <c r="CL4" s="392"/>
      <c r="CM4" s="392"/>
      <c r="CN4" s="392"/>
      <c r="CO4" s="392"/>
      <c r="CP4" s="392"/>
      <c r="CQ4" s="392"/>
      <c r="CR4" s="392"/>
      <c r="CS4" s="392"/>
      <c r="CT4" s="392"/>
      <c r="CU4" s="392"/>
      <c r="CV4" s="392"/>
      <c r="CW4" s="392"/>
      <c r="CX4" s="392"/>
      <c r="CY4" s="392"/>
      <c r="CZ4" s="392"/>
    </row>
    <row r="5" spans="1:104" ht="16.5" x14ac:dyDescent="0.25">
      <c r="A5" s="393"/>
      <c r="B5" s="864">
        <f>'1. FilerInfo'!C18</f>
        <v>0</v>
      </c>
      <c r="C5" s="864"/>
      <c r="D5" s="864"/>
      <c r="E5" s="864"/>
      <c r="F5" s="864"/>
      <c r="G5" s="864"/>
      <c r="H5" s="864"/>
      <c r="I5" s="864"/>
      <c r="J5" s="864"/>
      <c r="K5" s="864"/>
      <c r="L5" s="864"/>
      <c r="M5" s="864"/>
      <c r="N5" s="864"/>
      <c r="O5" s="864"/>
    </row>
    <row r="6" spans="1:104" s="394" customFormat="1" ht="15.75" x14ac:dyDescent="0.25">
      <c r="A6" s="393"/>
      <c r="B6" s="870"/>
      <c r="C6" s="870"/>
      <c r="D6" s="870"/>
      <c r="E6" s="53"/>
      <c r="F6" s="53"/>
      <c r="G6" s="53"/>
      <c r="H6" s="53"/>
      <c r="I6" s="53"/>
      <c r="J6" s="53"/>
      <c r="K6" s="53"/>
      <c r="L6" s="53"/>
      <c r="M6" s="53"/>
      <c r="N6" s="53"/>
    </row>
    <row r="7" spans="1:104" s="394" customFormat="1" ht="15.75" x14ac:dyDescent="0.25">
      <c r="A7" s="53"/>
      <c r="B7" s="871" t="s">
        <v>259</v>
      </c>
      <c r="C7" s="871"/>
      <c r="D7" s="871"/>
      <c r="E7" s="871"/>
      <c r="F7" s="871"/>
      <c r="G7" s="871"/>
      <c r="H7" s="871"/>
      <c r="I7" s="871"/>
      <c r="J7" s="871"/>
      <c r="K7" s="871"/>
      <c r="L7" s="871"/>
      <c r="M7" s="871"/>
      <c r="N7" s="871"/>
    </row>
    <row r="8" spans="1:104" s="394" customFormat="1" ht="15.75" x14ac:dyDescent="0.25">
      <c r="A8" s="53"/>
      <c r="B8" s="395"/>
      <c r="C8" s="395"/>
      <c r="D8" s="395"/>
      <c r="E8" s="395"/>
      <c r="F8" s="396"/>
      <c r="G8" s="53"/>
      <c r="H8" s="53"/>
      <c r="I8" s="53"/>
      <c r="J8" s="53"/>
      <c r="K8" s="53"/>
      <c r="L8" s="53"/>
      <c r="M8" s="53"/>
      <c r="N8" s="53"/>
    </row>
    <row r="9" spans="1:104" s="398" customFormat="1" ht="15.75" x14ac:dyDescent="0.25">
      <c r="A9" s="397"/>
      <c r="B9" s="872" t="s">
        <v>476</v>
      </c>
      <c r="C9" s="872"/>
      <c r="D9" s="872"/>
      <c r="E9" s="872"/>
      <c r="F9" s="872"/>
      <c r="G9" s="872"/>
      <c r="H9" s="872"/>
      <c r="I9" s="872"/>
      <c r="J9" s="872"/>
      <c r="K9" s="872"/>
      <c r="L9" s="872"/>
      <c r="M9" s="872"/>
      <c r="N9"/>
    </row>
    <row r="10" spans="1:104" x14ac:dyDescent="0.2">
      <c r="A10" s="390"/>
      <c r="B10" s="390"/>
      <c r="C10" s="390"/>
      <c r="D10" s="390"/>
      <c r="E10" s="390"/>
      <c r="F10" s="399"/>
      <c r="G10" s="390"/>
      <c r="H10" s="390"/>
      <c r="I10" s="390"/>
      <c r="J10" s="390"/>
      <c r="K10" s="390"/>
    </row>
    <row r="11" spans="1:104" s="400" customFormat="1" x14ac:dyDescent="0.2">
      <c r="A11" s="580" t="s">
        <v>156</v>
      </c>
      <c r="B11" s="580" t="s">
        <v>157</v>
      </c>
      <c r="C11" s="580" t="s">
        <v>158</v>
      </c>
      <c r="D11" s="580" t="s">
        <v>194</v>
      </c>
      <c r="E11" s="580" t="s">
        <v>195</v>
      </c>
      <c r="F11" s="580" t="s">
        <v>196</v>
      </c>
      <c r="G11" s="580" t="s">
        <v>215</v>
      </c>
      <c r="H11" s="580" t="s">
        <v>216</v>
      </c>
      <c r="I11" s="580" t="s">
        <v>261</v>
      </c>
      <c r="J11" s="581" t="s">
        <v>262</v>
      </c>
      <c r="K11" s="581" t="s">
        <v>263</v>
      </c>
      <c r="L11" s="581" t="s">
        <v>264</v>
      </c>
      <c r="M11" s="581" t="s">
        <v>265</v>
      </c>
      <c r="N11"/>
    </row>
    <row r="12" spans="1:104" ht="14.25" x14ac:dyDescent="0.2">
      <c r="A12" s="582"/>
      <c r="B12" s="582"/>
      <c r="C12" s="582"/>
      <c r="D12" s="582"/>
      <c r="E12" s="582"/>
      <c r="F12" s="582"/>
      <c r="G12" s="583" t="s">
        <v>271</v>
      </c>
      <c r="H12" s="582"/>
      <c r="I12" s="583"/>
      <c r="J12" s="584">
        <v>1.9000000000000001E-4</v>
      </c>
      <c r="K12" s="869" t="s">
        <v>286</v>
      </c>
      <c r="L12" s="869"/>
      <c r="M12" s="585">
        <v>0.1</v>
      </c>
      <c r="N12"/>
    </row>
    <row r="13" spans="1:104" ht="117.75" x14ac:dyDescent="0.2">
      <c r="A13" s="587"/>
      <c r="B13" s="570" t="s">
        <v>273</v>
      </c>
      <c r="C13" s="588" t="s">
        <v>482</v>
      </c>
      <c r="D13" s="570" t="s">
        <v>287</v>
      </c>
      <c r="E13" s="588" t="s">
        <v>288</v>
      </c>
      <c r="F13" s="588" t="s">
        <v>564</v>
      </c>
      <c r="G13" s="588" t="s">
        <v>565</v>
      </c>
      <c r="H13" s="570" t="s">
        <v>289</v>
      </c>
      <c r="I13" s="570" t="s">
        <v>290</v>
      </c>
      <c r="J13" s="590" t="s">
        <v>291</v>
      </c>
      <c r="K13" s="588" t="s">
        <v>292</v>
      </c>
      <c r="L13" s="570" t="s">
        <v>293</v>
      </c>
      <c r="M13" s="591" t="s">
        <v>485</v>
      </c>
      <c r="N13"/>
    </row>
    <row r="14" spans="1:104" s="401" customFormat="1" x14ac:dyDescent="0.2">
      <c r="A14" s="586"/>
      <c r="B14" s="586"/>
      <c r="C14" s="580" t="s">
        <v>161</v>
      </c>
      <c r="D14" s="580" t="s">
        <v>161</v>
      </c>
      <c r="E14" s="580" t="s">
        <v>161</v>
      </c>
      <c r="F14" s="580" t="s">
        <v>161</v>
      </c>
      <c r="G14" s="580" t="s">
        <v>161</v>
      </c>
      <c r="H14" s="580" t="s">
        <v>161</v>
      </c>
      <c r="I14" s="580" t="s">
        <v>161</v>
      </c>
      <c r="J14" s="580" t="s">
        <v>161</v>
      </c>
      <c r="K14" s="580" t="s">
        <v>161</v>
      </c>
      <c r="L14" s="580" t="s">
        <v>161</v>
      </c>
      <c r="M14" s="580" t="s">
        <v>161</v>
      </c>
    </row>
    <row r="15" spans="1:104" s="402" customFormat="1" x14ac:dyDescent="0.2">
      <c r="A15" s="592">
        <v>1</v>
      </c>
      <c r="B15" s="575">
        <f>'2. Prelim'!B24</f>
        <v>0</v>
      </c>
      <c r="C15" s="465">
        <f>'2. Prelim'!C24</f>
        <v>0</v>
      </c>
      <c r="D15" s="418"/>
      <c r="E15" s="418"/>
      <c r="F15" s="418"/>
      <c r="G15" s="418"/>
      <c r="H15" s="430">
        <f t="shared" ref="H15:H24" si="0">MAX(J15-SUM(D15:G15),0)</f>
        <v>0</v>
      </c>
      <c r="I15" s="430">
        <f t="shared" ref="I15:I24" si="1">SUM(D15:H15)</f>
        <v>0</v>
      </c>
      <c r="J15" s="173">
        <f t="shared" ref="J15:J24" si="2">ROUNDUP((J$12*C15),0)</f>
        <v>0</v>
      </c>
      <c r="K15" s="576"/>
      <c r="L15" s="576"/>
      <c r="M15" s="576"/>
    </row>
    <row r="16" spans="1:104" s="402" customFormat="1" x14ac:dyDescent="0.2">
      <c r="A16" s="592">
        <v>2</v>
      </c>
      <c r="B16" s="575">
        <f>'2. Prelim'!B25</f>
        <v>0</v>
      </c>
      <c r="C16" s="465">
        <f>'2. Prelim'!C25</f>
        <v>0</v>
      </c>
      <c r="D16" s="418"/>
      <c r="E16" s="418"/>
      <c r="F16" s="418"/>
      <c r="G16" s="418"/>
      <c r="H16" s="430">
        <f t="shared" si="0"/>
        <v>0</v>
      </c>
      <c r="I16" s="430">
        <f t="shared" si="1"/>
        <v>0</v>
      </c>
      <c r="J16" s="173">
        <f t="shared" si="2"/>
        <v>0</v>
      </c>
      <c r="K16" s="576"/>
      <c r="L16" s="576"/>
      <c r="M16" s="576"/>
    </row>
    <row r="17" spans="1:14" s="402" customFormat="1" x14ac:dyDescent="0.2">
      <c r="A17" s="592">
        <v>3</v>
      </c>
      <c r="B17" s="575">
        <f>'2. Prelim'!B26</f>
        <v>0</v>
      </c>
      <c r="C17" s="465">
        <f>'2. Prelim'!C26</f>
        <v>0</v>
      </c>
      <c r="D17" s="418"/>
      <c r="E17" s="418"/>
      <c r="F17" s="418"/>
      <c r="G17" s="418"/>
      <c r="H17" s="430">
        <f t="shared" si="0"/>
        <v>0</v>
      </c>
      <c r="I17" s="430">
        <f t="shared" si="1"/>
        <v>0</v>
      </c>
      <c r="J17" s="173">
        <f t="shared" si="2"/>
        <v>0</v>
      </c>
      <c r="K17" s="576"/>
      <c r="L17" s="576"/>
      <c r="M17" s="576"/>
    </row>
    <row r="18" spans="1:14" s="402" customFormat="1" x14ac:dyDescent="0.2">
      <c r="A18" s="592">
        <v>4</v>
      </c>
      <c r="B18" s="575">
        <f>'2. Prelim'!B27</f>
        <v>0</v>
      </c>
      <c r="C18" s="465">
        <f>'2. Prelim'!C27</f>
        <v>0</v>
      </c>
      <c r="D18" s="418"/>
      <c r="E18" s="418"/>
      <c r="F18" s="418"/>
      <c r="G18" s="418"/>
      <c r="H18" s="430">
        <f t="shared" si="0"/>
        <v>0</v>
      </c>
      <c r="I18" s="430">
        <f t="shared" si="1"/>
        <v>0</v>
      </c>
      <c r="J18" s="173">
        <f t="shared" si="2"/>
        <v>0</v>
      </c>
      <c r="K18" s="576"/>
      <c r="L18" s="576"/>
      <c r="M18" s="576"/>
    </row>
    <row r="19" spans="1:14" s="402" customFormat="1" x14ac:dyDescent="0.2">
      <c r="A19" s="592">
        <v>5</v>
      </c>
      <c r="B19" s="575">
        <f>'2. Prelim'!B28</f>
        <v>0</v>
      </c>
      <c r="C19" s="465">
        <f>'2. Prelim'!C28</f>
        <v>0</v>
      </c>
      <c r="D19" s="418"/>
      <c r="E19" s="418"/>
      <c r="F19" s="418"/>
      <c r="G19" s="418"/>
      <c r="H19" s="430">
        <f t="shared" si="0"/>
        <v>0</v>
      </c>
      <c r="I19" s="430">
        <f t="shared" si="1"/>
        <v>0</v>
      </c>
      <c r="J19" s="173">
        <f t="shared" si="2"/>
        <v>0</v>
      </c>
      <c r="K19" s="576"/>
      <c r="L19" s="576"/>
      <c r="M19" s="576"/>
    </row>
    <row r="20" spans="1:14" s="402" customFormat="1" x14ac:dyDescent="0.2">
      <c r="A20" s="592">
        <v>6</v>
      </c>
      <c r="B20" s="575">
        <f>'2. Prelim'!B29</f>
        <v>0</v>
      </c>
      <c r="C20" s="465">
        <f>'2. Prelim'!C29</f>
        <v>0</v>
      </c>
      <c r="D20" s="418"/>
      <c r="E20" s="418"/>
      <c r="F20" s="418"/>
      <c r="G20" s="418"/>
      <c r="H20" s="430">
        <f t="shared" si="0"/>
        <v>0</v>
      </c>
      <c r="I20" s="430">
        <f t="shared" si="1"/>
        <v>0</v>
      </c>
      <c r="J20" s="173">
        <f t="shared" si="2"/>
        <v>0</v>
      </c>
      <c r="K20" s="576"/>
      <c r="L20" s="576"/>
      <c r="M20" s="576"/>
    </row>
    <row r="21" spans="1:14" s="402" customFormat="1" x14ac:dyDescent="0.2">
      <c r="A21" s="592">
        <v>7</v>
      </c>
      <c r="B21" s="575">
        <f>'2. Prelim'!B30</f>
        <v>0</v>
      </c>
      <c r="C21" s="465">
        <f>'2. Prelim'!C30</f>
        <v>0</v>
      </c>
      <c r="D21" s="418"/>
      <c r="E21" s="418"/>
      <c r="F21" s="418"/>
      <c r="G21" s="418"/>
      <c r="H21" s="430">
        <f t="shared" si="0"/>
        <v>0</v>
      </c>
      <c r="I21" s="430">
        <f t="shared" si="1"/>
        <v>0</v>
      </c>
      <c r="J21" s="173">
        <f t="shared" si="2"/>
        <v>0</v>
      </c>
      <c r="K21" s="576"/>
      <c r="L21" s="576"/>
      <c r="M21" s="576"/>
    </row>
    <row r="22" spans="1:14" s="402" customFormat="1" x14ac:dyDescent="0.2">
      <c r="A22" s="592">
        <v>8</v>
      </c>
      <c r="B22" s="575">
        <f>'2. Prelim'!B31</f>
        <v>0</v>
      </c>
      <c r="C22" s="465">
        <f>'2. Prelim'!C31</f>
        <v>0</v>
      </c>
      <c r="D22" s="418"/>
      <c r="E22" s="418"/>
      <c r="F22" s="418"/>
      <c r="G22" s="418"/>
      <c r="H22" s="430">
        <f t="shared" si="0"/>
        <v>0</v>
      </c>
      <c r="I22" s="430">
        <f t="shared" si="1"/>
        <v>0</v>
      </c>
      <c r="J22" s="173">
        <f t="shared" si="2"/>
        <v>0</v>
      </c>
      <c r="K22" s="576"/>
      <c r="L22" s="576"/>
      <c r="M22" s="576"/>
    </row>
    <row r="23" spans="1:14" s="402" customFormat="1" x14ac:dyDescent="0.2">
      <c r="A23" s="592">
        <v>9</v>
      </c>
      <c r="B23" s="575">
        <f>'2. Prelim'!B32</f>
        <v>0</v>
      </c>
      <c r="C23" s="465">
        <f>'2. Prelim'!C32</f>
        <v>0</v>
      </c>
      <c r="D23" s="418"/>
      <c r="E23" s="418"/>
      <c r="F23" s="418"/>
      <c r="G23" s="418"/>
      <c r="H23" s="430">
        <f t="shared" si="0"/>
        <v>0</v>
      </c>
      <c r="I23" s="430">
        <f t="shared" si="1"/>
        <v>0</v>
      </c>
      <c r="J23" s="173">
        <f t="shared" si="2"/>
        <v>0</v>
      </c>
      <c r="K23" s="576"/>
      <c r="L23" s="576"/>
      <c r="M23" s="576"/>
    </row>
    <row r="24" spans="1:14" s="402" customFormat="1" ht="13.5" thickBot="1" x14ac:dyDescent="0.25">
      <c r="A24" s="592">
        <v>10</v>
      </c>
      <c r="B24" s="575">
        <f>'2. Prelim'!B33</f>
        <v>0</v>
      </c>
      <c r="C24" s="729">
        <f>'2. Prelim'!C33</f>
        <v>0</v>
      </c>
      <c r="D24" s="730"/>
      <c r="E24" s="730"/>
      <c r="F24" s="730"/>
      <c r="G24" s="730"/>
      <c r="H24" s="731">
        <f t="shared" si="0"/>
        <v>0</v>
      </c>
      <c r="I24" s="731">
        <f t="shared" si="1"/>
        <v>0</v>
      </c>
      <c r="J24" s="732">
        <f t="shared" si="2"/>
        <v>0</v>
      </c>
      <c r="K24" s="733"/>
      <c r="L24" s="733"/>
      <c r="M24" s="733"/>
    </row>
    <row r="25" spans="1:14" s="402" customFormat="1" ht="13.5" thickTop="1" x14ac:dyDescent="0.2">
      <c r="A25" s="593"/>
      <c r="B25" s="594" t="s">
        <v>282</v>
      </c>
      <c r="C25" s="725">
        <f>'2. Prelim'!C34</f>
        <v>0</v>
      </c>
      <c r="D25" s="726">
        <f>SUM(D15:D24)</f>
        <v>0</v>
      </c>
      <c r="E25" s="726">
        <f t="shared" ref="E25:G25" si="3">SUM(E15:E24)</f>
        <v>0</v>
      </c>
      <c r="F25" s="726">
        <f t="shared" si="3"/>
        <v>0</v>
      </c>
      <c r="G25" s="726">
        <f t="shared" si="3"/>
        <v>0</v>
      </c>
      <c r="H25" s="726">
        <f>ROUND(SUM(H15:H24),0)</f>
        <v>0</v>
      </c>
      <c r="I25" s="726">
        <f>ROUND(SUM(I15:I24),0)</f>
        <v>0</v>
      </c>
      <c r="J25" s="726">
        <f>ROUND(SUM(J15:J24),0)</f>
        <v>0</v>
      </c>
      <c r="K25" s="727">
        <f>IF(I25&gt;J25,I25-J25,0)</f>
        <v>0</v>
      </c>
      <c r="L25" s="727">
        <f>ROUNDDOWN($M$12*J25,0)</f>
        <v>0</v>
      </c>
      <c r="M25" s="728">
        <f>MIN(K25,L25)</f>
        <v>0</v>
      </c>
    </row>
    <row r="26" spans="1:14" s="402" customFormat="1" x14ac:dyDescent="0.2">
      <c r="A26" s="403"/>
      <c r="B26" s="404"/>
      <c r="C26" s="405"/>
      <c r="D26" s="388"/>
      <c r="E26" s="129">
        <f>'4. Errant'!G14</f>
        <v>0</v>
      </c>
      <c r="F26" s="405"/>
      <c r="G26" s="405"/>
      <c r="H26" s="405"/>
      <c r="I26" s="405"/>
      <c r="J26" s="405"/>
      <c r="K26" s="406"/>
      <c r="L26" s="406"/>
      <c r="M26" s="406"/>
      <c r="N26" s="406"/>
    </row>
    <row r="27" spans="1:14" s="402" customFormat="1" x14ac:dyDescent="0.2">
      <c r="A27" s="403"/>
      <c r="B27" s="404"/>
      <c r="C27" s="405"/>
      <c r="D27" s="388"/>
      <c r="E27" s="326" t="s">
        <v>283</v>
      </c>
      <c r="F27" s="405"/>
      <c r="G27" s="405"/>
      <c r="H27" s="405"/>
      <c r="I27" s="405"/>
      <c r="J27" s="405"/>
      <c r="K27" s="407"/>
      <c r="L27" s="407"/>
      <c r="M27" s="407"/>
      <c r="N27" s="407"/>
    </row>
    <row r="28" spans="1:14" ht="13.5" thickBot="1" x14ac:dyDescent="0.25">
      <c r="A28" s="408"/>
      <c r="B28" s="390"/>
      <c r="C28" s="390"/>
      <c r="D28" s="390"/>
      <c r="E28" s="390"/>
      <c r="F28" s="390"/>
      <c r="G28" s="390"/>
      <c r="H28" s="409"/>
      <c r="I28" s="390"/>
      <c r="J28" s="390"/>
      <c r="K28" s="390"/>
      <c r="L28" s="390"/>
      <c r="M28" s="390"/>
    </row>
    <row r="29" spans="1:14" ht="13.5" thickBot="1" x14ac:dyDescent="0.25">
      <c r="A29" s="410"/>
      <c r="B29" s="431"/>
      <c r="C29" s="13" t="s">
        <v>477</v>
      </c>
      <c r="D29" s="390"/>
      <c r="E29" s="390"/>
      <c r="F29" s="390"/>
      <c r="G29" s="390"/>
      <c r="H29" s="390"/>
      <c r="I29" s="390"/>
      <c r="J29" s="390"/>
      <c r="K29" s="390"/>
      <c r="L29" s="390"/>
      <c r="M29" s="390"/>
      <c r="N29" s="390"/>
    </row>
    <row r="30" spans="1:14" s="411" customFormat="1" thickBot="1" x14ac:dyDescent="0.25">
      <c r="A30" s="187"/>
      <c r="B30" s="862"/>
      <c r="C30" s="863"/>
      <c r="D30" s="187"/>
      <c r="E30" s="187"/>
      <c r="F30" s="187"/>
      <c r="G30" s="187"/>
      <c r="H30" s="187"/>
      <c r="I30" s="187"/>
      <c r="J30" s="187"/>
      <c r="K30" s="187"/>
      <c r="L30" s="187"/>
      <c r="M30" s="187"/>
      <c r="N30" s="187"/>
    </row>
    <row r="31" spans="1:14" ht="13.5" thickBot="1" x14ac:dyDescent="0.25">
      <c r="B31" s="364"/>
      <c r="C31" s="130" t="s">
        <v>518</v>
      </c>
      <c r="D31" s="390"/>
      <c r="E31" s="390"/>
      <c r="F31" s="390"/>
      <c r="G31" s="390"/>
      <c r="H31" s="390"/>
      <c r="I31" s="390"/>
      <c r="J31" s="390"/>
      <c r="K31" s="390"/>
      <c r="L31" s="390"/>
      <c r="M31" s="390"/>
      <c r="N31" s="390"/>
    </row>
    <row r="32" spans="1:14" x14ac:dyDescent="0.2">
      <c r="A32" s="390"/>
      <c r="B32" s="49"/>
      <c r="C32" s="49"/>
      <c r="D32" s="390"/>
      <c r="E32" s="390"/>
      <c r="F32" s="390"/>
      <c r="G32" s="390"/>
      <c r="H32" s="390"/>
      <c r="I32" s="390"/>
      <c r="J32" s="390"/>
      <c r="K32" s="390"/>
      <c r="L32" s="390"/>
      <c r="M32" s="390"/>
      <c r="N32" s="390"/>
    </row>
    <row r="33" spans="1:14" x14ac:dyDescent="0.2">
      <c r="A33" s="390"/>
      <c r="B33" s="432" t="s">
        <v>515</v>
      </c>
      <c r="C33" s="424"/>
      <c r="D33" s="412"/>
      <c r="E33" s="412"/>
      <c r="F33" s="412"/>
      <c r="G33" s="412"/>
      <c r="H33" s="412"/>
      <c r="I33" s="412"/>
      <c r="J33" s="412"/>
      <c r="K33" s="390"/>
      <c r="L33" s="390"/>
      <c r="M33" s="390"/>
      <c r="N33" s="390"/>
    </row>
    <row r="34" spans="1:14" x14ac:dyDescent="0.2">
      <c r="A34" s="390"/>
      <c r="B34" s="49"/>
      <c r="C34" s="49"/>
      <c r="D34" s="390"/>
      <c r="E34" s="390"/>
      <c r="F34" s="390"/>
      <c r="G34" s="390"/>
      <c r="H34" s="390"/>
      <c r="I34" s="390"/>
      <c r="J34" s="390"/>
      <c r="K34" s="390"/>
      <c r="L34" s="390"/>
      <c r="M34" s="390"/>
      <c r="N34" s="390"/>
    </row>
    <row r="35" spans="1:14" s="414" customFormat="1" x14ac:dyDescent="0.2">
      <c r="A35" s="413"/>
      <c r="B35" s="433" t="s">
        <v>516</v>
      </c>
      <c r="C35" s="424"/>
      <c r="D35" s="412"/>
      <c r="E35" s="412"/>
      <c r="F35" s="412"/>
      <c r="G35" s="412"/>
      <c r="H35" s="412"/>
      <c r="I35" s="412"/>
      <c r="J35" s="412"/>
      <c r="K35" s="413"/>
      <c r="L35" s="413"/>
      <c r="M35" s="413"/>
      <c r="N35" s="413"/>
    </row>
    <row r="36" spans="1:14" x14ac:dyDescent="0.2">
      <c r="A36" s="415"/>
      <c r="B36" s="125"/>
      <c r="C36" s="125"/>
      <c r="D36" s="415"/>
      <c r="E36" s="415"/>
      <c r="F36" s="415"/>
      <c r="G36" s="415"/>
      <c r="H36" s="415"/>
      <c r="I36" s="415"/>
      <c r="J36" s="415"/>
      <c r="K36" s="415"/>
      <c r="L36" s="415"/>
      <c r="M36" s="415"/>
      <c r="N36" s="415"/>
    </row>
    <row r="37" spans="1:14" x14ac:dyDescent="0.2">
      <c r="A37" s="390"/>
      <c r="B37" s="390"/>
      <c r="C37" s="390"/>
      <c r="D37" s="390"/>
      <c r="E37" s="390"/>
      <c r="F37" s="390"/>
      <c r="G37" s="390"/>
      <c r="H37" s="390"/>
      <c r="I37" s="390"/>
      <c r="J37" s="390"/>
      <c r="K37" s="390"/>
      <c r="L37" s="390"/>
      <c r="M37" s="390"/>
      <c r="N37" s="390"/>
    </row>
    <row r="38" spans="1:14" x14ac:dyDescent="0.2">
      <c r="A38" s="390"/>
      <c r="B38" s="390"/>
      <c r="C38" s="390"/>
      <c r="D38" s="390"/>
      <c r="E38" s="390"/>
      <c r="F38" s="390"/>
      <c r="G38" s="390"/>
      <c r="H38" s="390"/>
      <c r="I38" s="390"/>
      <c r="J38" s="390"/>
      <c r="K38" s="390"/>
      <c r="L38" s="390"/>
      <c r="M38" s="390"/>
      <c r="N38" s="390"/>
    </row>
    <row r="39" spans="1:14" x14ac:dyDescent="0.2">
      <c r="A39" s="390"/>
      <c r="B39" s="390"/>
      <c r="C39" s="390"/>
      <c r="D39" s="390"/>
      <c r="E39" s="390"/>
      <c r="F39" s="390"/>
      <c r="G39" s="390"/>
      <c r="H39" s="390"/>
      <c r="I39" s="390"/>
      <c r="J39" s="390"/>
      <c r="K39" s="390"/>
      <c r="L39" s="390"/>
      <c r="M39" s="390"/>
      <c r="N39" s="390"/>
    </row>
    <row r="40" spans="1:14" ht="15.75" x14ac:dyDescent="0.25">
      <c r="A40" s="390"/>
      <c r="B40" s="53"/>
      <c r="C40" s="390"/>
      <c r="D40" s="390"/>
      <c r="E40" s="390"/>
      <c r="F40" s="390"/>
      <c r="G40" s="390"/>
      <c r="H40" s="390"/>
      <c r="I40" s="390"/>
      <c r="J40" s="390"/>
      <c r="K40" s="390"/>
      <c r="L40" s="390"/>
      <c r="M40" s="390"/>
      <c r="N40" s="390"/>
    </row>
    <row r="41" spans="1:14" x14ac:dyDescent="0.2">
      <c r="A41" s="390"/>
      <c r="B41" s="390"/>
      <c r="C41" s="390"/>
      <c r="D41" s="390"/>
      <c r="E41" s="390"/>
      <c r="F41" s="390"/>
      <c r="G41" s="390"/>
      <c r="H41" s="390"/>
      <c r="I41" s="390"/>
      <c r="J41" s="390"/>
      <c r="K41" s="390"/>
      <c r="L41" s="390"/>
      <c r="M41" s="390"/>
      <c r="N41" s="390"/>
    </row>
    <row r="42" spans="1:14" x14ac:dyDescent="0.2">
      <c r="A42" s="390"/>
      <c r="B42" s="390"/>
      <c r="C42" s="390"/>
      <c r="D42" s="390"/>
      <c r="E42" s="390"/>
      <c r="F42" s="390"/>
      <c r="G42" s="390"/>
      <c r="H42" s="390"/>
      <c r="I42" s="390"/>
      <c r="J42" s="390"/>
      <c r="K42" s="390"/>
      <c r="L42" s="390"/>
      <c r="M42" s="390"/>
      <c r="N42" s="390"/>
    </row>
    <row r="43" spans="1:14" x14ac:dyDescent="0.2">
      <c r="A43" s="390"/>
      <c r="B43" s="390"/>
      <c r="C43" s="390"/>
      <c r="D43" s="390"/>
      <c r="E43" s="390"/>
      <c r="F43" s="390"/>
      <c r="G43" s="390"/>
      <c r="H43" s="390"/>
      <c r="I43" s="390"/>
      <c r="J43" s="390"/>
      <c r="K43" s="390"/>
      <c r="L43" s="390"/>
      <c r="M43" s="390"/>
      <c r="N43" s="390"/>
    </row>
    <row r="44" spans="1:14" x14ac:dyDescent="0.2">
      <c r="A44" s="390"/>
      <c r="B44" s="390"/>
      <c r="C44" s="390"/>
      <c r="D44" s="390"/>
      <c r="E44" s="390"/>
      <c r="F44" s="390"/>
      <c r="G44" s="390"/>
      <c r="H44" s="390"/>
      <c r="I44" s="390"/>
      <c r="J44" s="390"/>
      <c r="K44" s="390"/>
    </row>
    <row r="45" spans="1:14" x14ac:dyDescent="0.2">
      <c r="A45" s="390"/>
      <c r="B45" s="390"/>
      <c r="C45" s="390"/>
      <c r="D45" s="390"/>
      <c r="E45" s="390"/>
      <c r="F45" s="390"/>
      <c r="G45" s="390"/>
      <c r="H45" s="390"/>
      <c r="I45" s="390"/>
      <c r="J45" s="390"/>
      <c r="K45" s="390"/>
    </row>
    <row r="46" spans="1:14" x14ac:dyDescent="0.2">
      <c r="A46" s="390"/>
      <c r="B46" s="390"/>
      <c r="C46" s="390"/>
      <c r="D46" s="390"/>
      <c r="E46" s="390"/>
      <c r="F46" s="390"/>
      <c r="G46" s="390"/>
      <c r="H46" s="390"/>
      <c r="I46" s="390"/>
      <c r="J46" s="390"/>
      <c r="K46" s="390"/>
    </row>
  </sheetData>
  <sheetProtection algorithmName="SHA-512" hashValue="XVOxEL8BC9HltIU72E3zWIME3NXsWqyXfuvY7SSNqST9yndkLMNCWWgOrXuYp3Go6v3N/Gm77TKHYHcvcd8ozA==" saltValue="kY2pqzSEaOa+sSsfgXgR8w==" spinCount="100000" sheet="1" objects="1" scenarios="1"/>
  <protectedRanges>
    <protectedRange sqref="F15:G15 D16:G24" name="Range1"/>
  </protectedRanges>
  <mergeCells count="8">
    <mergeCell ref="B1:O1"/>
    <mergeCell ref="K12:L12"/>
    <mergeCell ref="B30:C30"/>
    <mergeCell ref="B5:O5"/>
    <mergeCell ref="B3:N3"/>
    <mergeCell ref="B6:D6"/>
    <mergeCell ref="B7:N7"/>
    <mergeCell ref="B9:M9"/>
  </mergeCells>
  <printOptions horizontalCentered="1" verticalCentered="1"/>
  <pageMargins left="0.25" right="0.25" top="0.75" bottom="0.75" header="0.3" footer="0.3"/>
  <pageSetup scale="75" fitToWidth="0" fitToHeight="0" orientation="landscape"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T48"/>
  <sheetViews>
    <sheetView showGridLines="0" zoomScaleNormal="100" zoomScalePageLayoutView="90" workbookViewId="0"/>
  </sheetViews>
  <sheetFormatPr defaultColWidth="8.85546875" defaultRowHeight="12.75" x14ac:dyDescent="0.2"/>
  <cols>
    <col min="1" max="1" width="2.140625" customWidth="1"/>
    <col min="2" max="2" width="20.5703125" customWidth="1"/>
    <col min="3" max="3" width="11.42578125" customWidth="1"/>
    <col min="4" max="4" width="11.140625" customWidth="1"/>
    <col min="5" max="5" width="12.42578125" customWidth="1"/>
    <col min="6" max="8" width="11.42578125" customWidth="1"/>
    <col min="9" max="10" width="12.140625" customWidth="1"/>
    <col min="11" max="11" width="11.42578125" customWidth="1"/>
    <col min="12" max="12" width="10.42578125" customWidth="1"/>
    <col min="13" max="15" width="11" customWidth="1"/>
    <col min="16" max="16" width="12" customWidth="1"/>
    <col min="17" max="17" width="10.140625" customWidth="1"/>
    <col min="18" max="18" width="10.85546875" customWidth="1"/>
    <col min="19" max="19" width="1.42578125" customWidth="1"/>
  </cols>
  <sheetData>
    <row r="1" spans="1:20" ht="18.75" customHeight="1" x14ac:dyDescent="0.2">
      <c r="B1" s="856" t="str">
        <f>'2. Prelim'!B1:E1</f>
        <v>RPS/APS/CPS/CES 2024 Annual Compliance Workbook</v>
      </c>
      <c r="C1" s="856"/>
      <c r="D1" s="856"/>
      <c r="E1" s="856"/>
      <c r="F1" s="856"/>
      <c r="G1" s="856"/>
      <c r="H1" s="856"/>
      <c r="I1" s="856"/>
      <c r="J1" s="856"/>
      <c r="K1" s="856"/>
      <c r="L1" s="856"/>
      <c r="M1" s="856"/>
      <c r="N1" s="856"/>
      <c r="O1" s="856"/>
      <c r="P1" s="856"/>
      <c r="Q1" s="856"/>
      <c r="R1" s="856"/>
      <c r="S1" s="14"/>
      <c r="T1" s="14"/>
    </row>
    <row r="2" spans="1:20" ht="11.25" customHeight="1" x14ac:dyDescent="0.25">
      <c r="A2" s="46"/>
      <c r="B2" s="15"/>
      <c r="C2" s="15"/>
      <c r="D2" s="15"/>
      <c r="E2" s="47"/>
      <c r="F2" s="47"/>
      <c r="G2" s="15"/>
      <c r="H2" s="15"/>
      <c r="I2" s="15"/>
      <c r="J2" s="14"/>
      <c r="K2" s="14"/>
      <c r="L2" s="14"/>
      <c r="M2" s="14"/>
      <c r="N2" s="14"/>
      <c r="O2" s="14"/>
      <c r="P2" s="14"/>
      <c r="Q2" s="14"/>
      <c r="R2" s="14"/>
      <c r="S2" s="14"/>
      <c r="T2" s="14"/>
    </row>
    <row r="3" spans="1:20" s="25" customFormat="1" ht="15" customHeight="1" x14ac:dyDescent="0.2">
      <c r="A3" s="38"/>
      <c r="B3" s="846" t="s">
        <v>258</v>
      </c>
      <c r="C3" s="846"/>
      <c r="D3" s="846"/>
      <c r="E3" s="846"/>
      <c r="F3" s="846"/>
      <c r="G3" s="846"/>
      <c r="H3" s="846"/>
      <c r="I3" s="846"/>
      <c r="J3" s="846"/>
      <c r="K3" s="846"/>
      <c r="L3" s="846"/>
      <c r="M3" s="846"/>
      <c r="N3" s="846"/>
      <c r="O3" s="846"/>
      <c r="P3" s="846"/>
      <c r="Q3" s="846"/>
      <c r="R3" s="846"/>
      <c r="S3" s="38"/>
      <c r="T3" s="38"/>
    </row>
    <row r="4" spans="1:20" s="38" customFormat="1" ht="7.5" customHeight="1" x14ac:dyDescent="0.2">
      <c r="B4" s="375" t="s">
        <v>201</v>
      </c>
      <c r="C4" s="375"/>
      <c r="D4" s="375"/>
      <c r="E4" s="375"/>
      <c r="F4" s="375"/>
      <c r="G4" s="375"/>
      <c r="H4" s="375"/>
      <c r="I4" s="30"/>
    </row>
    <row r="5" spans="1:20" ht="22.5" customHeight="1" x14ac:dyDescent="0.25">
      <c r="A5" s="23"/>
      <c r="B5" s="864">
        <f>'1. FilerInfo'!C18</f>
        <v>0</v>
      </c>
      <c r="C5" s="873"/>
      <c r="D5" s="873"/>
      <c r="E5" s="873"/>
      <c r="F5" s="873"/>
      <c r="G5" s="873"/>
      <c r="H5" s="873"/>
      <c r="I5" s="873"/>
      <c r="J5" s="873"/>
      <c r="K5" s="873"/>
      <c r="L5" s="873"/>
      <c r="M5" s="873"/>
      <c r="N5" s="873"/>
      <c r="O5" s="873"/>
      <c r="P5" s="873"/>
      <c r="Q5" s="873"/>
      <c r="R5" s="873"/>
      <c r="S5" s="14"/>
      <c r="T5" s="14"/>
    </row>
    <row r="6" spans="1:20" s="5" customFormat="1" ht="7.5" customHeight="1" x14ac:dyDescent="0.25">
      <c r="A6" s="23"/>
      <c r="B6" s="786"/>
      <c r="C6" s="786"/>
      <c r="D6" s="786"/>
      <c r="E6" s="786"/>
      <c r="F6" s="786"/>
      <c r="G6" s="786"/>
      <c r="H6" s="15"/>
      <c r="I6" s="15"/>
      <c r="J6" s="15"/>
      <c r="K6" s="15"/>
      <c r="L6" s="15"/>
      <c r="M6" s="15"/>
      <c r="N6" s="15"/>
      <c r="O6" s="15"/>
      <c r="P6" s="15"/>
      <c r="Q6" s="15"/>
      <c r="R6" s="15"/>
      <c r="S6" s="15"/>
      <c r="T6" s="15"/>
    </row>
    <row r="7" spans="1:20" s="5" customFormat="1" ht="12" customHeight="1" x14ac:dyDescent="0.25">
      <c r="A7" s="15"/>
      <c r="B7" s="868" t="s">
        <v>259</v>
      </c>
      <c r="C7" s="868"/>
      <c r="D7" s="868"/>
      <c r="E7" s="868"/>
      <c r="F7" s="868"/>
      <c r="G7" s="868"/>
      <c r="H7" s="868"/>
      <c r="I7" s="868"/>
      <c r="J7" s="868"/>
      <c r="K7" s="868"/>
      <c r="L7" s="868"/>
      <c r="M7" s="868"/>
      <c r="N7" s="868"/>
      <c r="O7" s="868"/>
      <c r="P7" s="868"/>
      <c r="Q7" s="868"/>
      <c r="R7" s="15"/>
      <c r="S7" s="15"/>
      <c r="T7" s="15"/>
    </row>
    <row r="8" spans="1:20" s="5" customFormat="1" ht="6" customHeight="1" thickBot="1" x14ac:dyDescent="0.3">
      <c r="A8" s="15"/>
      <c r="B8" s="377"/>
      <c r="C8" s="377"/>
      <c r="D8" s="377"/>
      <c r="E8" s="377"/>
      <c r="F8" s="377"/>
      <c r="G8" s="377"/>
      <c r="H8" s="377"/>
      <c r="I8" s="176"/>
      <c r="J8" s="15"/>
      <c r="K8" s="15"/>
      <c r="L8" s="15"/>
      <c r="M8" s="15"/>
      <c r="N8" s="15"/>
      <c r="O8" s="15"/>
      <c r="P8" s="15"/>
      <c r="Q8" s="15"/>
      <c r="R8" s="15"/>
      <c r="S8" s="15"/>
      <c r="T8" s="15"/>
    </row>
    <row r="9" spans="1:20" s="1" customFormat="1" ht="19.5" customHeight="1" thickBot="1" x14ac:dyDescent="0.25">
      <c r="A9" s="54"/>
      <c r="B9" s="865" t="s">
        <v>294</v>
      </c>
      <c r="C9" s="866"/>
      <c r="D9" s="866"/>
      <c r="E9" s="866"/>
      <c r="F9" s="866"/>
      <c r="G9" s="866"/>
      <c r="H9" s="866"/>
      <c r="I9" s="866"/>
      <c r="J9" s="866"/>
      <c r="K9" s="866"/>
      <c r="L9" s="866"/>
      <c r="M9" s="866"/>
      <c r="N9" s="866"/>
      <c r="O9" s="866"/>
      <c r="P9" s="866"/>
      <c r="Q9" s="866"/>
      <c r="R9" s="867"/>
      <c r="S9" s="54"/>
      <c r="T9" s="54"/>
    </row>
    <row r="10" spans="1:20" ht="7.5" customHeight="1" x14ac:dyDescent="0.2">
      <c r="A10" s="14"/>
      <c r="B10" s="14"/>
      <c r="C10" s="14"/>
      <c r="D10" s="14"/>
      <c r="E10" s="14"/>
      <c r="F10" s="14"/>
      <c r="G10" s="14"/>
      <c r="H10" s="14"/>
      <c r="I10" s="14"/>
      <c r="J10" s="14"/>
      <c r="K10" s="127"/>
      <c r="L10" s="14"/>
      <c r="M10" s="14"/>
      <c r="N10" s="14"/>
      <c r="O10" s="14"/>
      <c r="P10" s="14"/>
      <c r="Q10" s="14"/>
      <c r="R10" s="14"/>
      <c r="S10" s="14"/>
      <c r="T10" s="14"/>
    </row>
    <row r="11" spans="1:20" s="16" customFormat="1" ht="9.75" customHeight="1" x14ac:dyDescent="0.2">
      <c r="A11" s="595" t="s">
        <v>156</v>
      </c>
      <c r="B11" s="560" t="s">
        <v>157</v>
      </c>
      <c r="C11" s="560" t="s">
        <v>158</v>
      </c>
      <c r="D11" s="560" t="s">
        <v>194</v>
      </c>
      <c r="E11" s="560" t="s">
        <v>195</v>
      </c>
      <c r="F11" s="560" t="s">
        <v>196</v>
      </c>
      <c r="G11" s="560" t="s">
        <v>215</v>
      </c>
      <c r="H11" s="560" t="s">
        <v>216</v>
      </c>
      <c r="I11" s="560" t="s">
        <v>261</v>
      </c>
      <c r="J11" s="560" t="s">
        <v>262</v>
      </c>
      <c r="K11" s="560" t="s">
        <v>263</v>
      </c>
      <c r="L11" s="560" t="s">
        <v>264</v>
      </c>
      <c r="M11" s="560" t="s">
        <v>265</v>
      </c>
      <c r="N11" s="560" t="s">
        <v>266</v>
      </c>
      <c r="O11" s="560" t="s">
        <v>267</v>
      </c>
      <c r="P11" s="560" t="s">
        <v>268</v>
      </c>
      <c r="Q11" s="560" t="s">
        <v>269</v>
      </c>
      <c r="R11" s="560" t="s">
        <v>270</v>
      </c>
      <c r="S11" s="55"/>
      <c r="T11" s="55"/>
    </row>
    <row r="12" spans="1:20" s="16" customFormat="1" ht="18" customHeight="1" x14ac:dyDescent="0.2">
      <c r="A12" s="93"/>
      <c r="B12" s="93"/>
      <c r="C12" s="93"/>
      <c r="D12" s="93"/>
      <c r="E12" s="93"/>
      <c r="F12" s="93"/>
      <c r="G12" s="93"/>
      <c r="H12" s="93"/>
      <c r="I12" s="93"/>
      <c r="J12" s="596"/>
      <c r="K12" s="874" t="s">
        <v>285</v>
      </c>
      <c r="L12" s="874"/>
      <c r="M12" s="597">
        <v>2.1055000000000001E-2</v>
      </c>
      <c r="N12" s="597">
        <v>3.4216999999999997E-2</v>
      </c>
      <c r="O12" s="875" t="s">
        <v>286</v>
      </c>
      <c r="P12" s="875"/>
      <c r="Q12" s="598">
        <v>0.1</v>
      </c>
      <c r="R12" s="568"/>
      <c r="S12" s="55"/>
      <c r="T12" s="55"/>
    </row>
    <row r="13" spans="1:20" s="13" customFormat="1" ht="129.75" customHeight="1" x14ac:dyDescent="0.2">
      <c r="A13" s="504"/>
      <c r="B13" s="570" t="s">
        <v>273</v>
      </c>
      <c r="C13" s="588" t="s">
        <v>352</v>
      </c>
      <c r="D13" s="589" t="s">
        <v>479</v>
      </c>
      <c r="E13" s="589" t="s">
        <v>480</v>
      </c>
      <c r="F13" s="589" t="s">
        <v>481</v>
      </c>
      <c r="G13" s="570" t="s">
        <v>295</v>
      </c>
      <c r="H13" s="588" t="s">
        <v>296</v>
      </c>
      <c r="I13" s="588" t="s">
        <v>543</v>
      </c>
      <c r="J13" s="588" t="s">
        <v>561</v>
      </c>
      <c r="K13" s="570" t="s">
        <v>297</v>
      </c>
      <c r="L13" s="570" t="s">
        <v>298</v>
      </c>
      <c r="M13" s="590" t="s">
        <v>299</v>
      </c>
      <c r="N13" s="590" t="s">
        <v>300</v>
      </c>
      <c r="O13" s="572" t="s">
        <v>301</v>
      </c>
      <c r="P13" s="570" t="s">
        <v>507</v>
      </c>
      <c r="Q13" s="570" t="s">
        <v>302</v>
      </c>
      <c r="R13" s="570" t="s">
        <v>486</v>
      </c>
      <c r="S13" s="49"/>
      <c r="T13" s="49"/>
    </row>
    <row r="14" spans="1:20" s="6" customFormat="1" ht="9.75" customHeight="1" x14ac:dyDescent="0.2">
      <c r="A14" s="504"/>
      <c r="B14" s="568"/>
      <c r="C14" s="560" t="s">
        <v>161</v>
      </c>
      <c r="D14" s="560" t="s">
        <v>161</v>
      </c>
      <c r="E14" s="560" t="s">
        <v>161</v>
      </c>
      <c r="F14" s="560" t="s">
        <v>161</v>
      </c>
      <c r="G14" s="560" t="s">
        <v>161</v>
      </c>
      <c r="H14" s="560" t="s">
        <v>161</v>
      </c>
      <c r="I14" s="560" t="s">
        <v>161</v>
      </c>
      <c r="J14" s="560" t="s">
        <v>161</v>
      </c>
      <c r="K14" s="560" t="s">
        <v>161</v>
      </c>
      <c r="L14" s="560" t="s">
        <v>161</v>
      </c>
      <c r="M14" s="560" t="s">
        <v>161</v>
      </c>
      <c r="N14" s="560" t="s">
        <v>161</v>
      </c>
      <c r="O14" s="560" t="s">
        <v>161</v>
      </c>
      <c r="P14" s="560" t="s">
        <v>161</v>
      </c>
      <c r="Q14" s="560" t="s">
        <v>161</v>
      </c>
      <c r="R14" s="560" t="s">
        <v>161</v>
      </c>
      <c r="S14" s="56"/>
      <c r="T14" s="56"/>
    </row>
    <row r="15" spans="1:20" s="11" customFormat="1" ht="15.75" customHeight="1" x14ac:dyDescent="0.2">
      <c r="A15" s="574">
        <v>1</v>
      </c>
      <c r="B15" s="575">
        <f>'2. Prelim'!B24</f>
        <v>0</v>
      </c>
      <c r="C15" s="465">
        <f>'2. Prelim'!C24</f>
        <v>0</v>
      </c>
      <c r="D15" s="465">
        <f>'2B. SCOII Exempt'!E24</f>
        <v>0</v>
      </c>
      <c r="E15" s="465">
        <f>'2B. SCOII Exempt'!G24</f>
        <v>0</v>
      </c>
      <c r="F15" s="465">
        <f>'2B. SCOII Exempt'!H24</f>
        <v>0</v>
      </c>
      <c r="G15" s="417"/>
      <c r="H15" s="418"/>
      <c r="I15" s="417"/>
      <c r="J15" s="417"/>
      <c r="K15" s="173">
        <f>MAX(O15-SUM(G15:J15),0)</f>
        <v>0</v>
      </c>
      <c r="L15" s="173">
        <f>SUM(G15:K15)</f>
        <v>0</v>
      </c>
      <c r="M15" s="173">
        <f>ROUNDUP((M$12*E15),0)</f>
        <v>0</v>
      </c>
      <c r="N15" s="173">
        <f>ROUNDUP((N$12*F15),0)</f>
        <v>0</v>
      </c>
      <c r="O15" s="173">
        <f>M15+N15</f>
        <v>0</v>
      </c>
      <c r="P15" s="576"/>
      <c r="Q15" s="576"/>
      <c r="R15" s="576"/>
      <c r="S15" s="18"/>
      <c r="T15" s="18"/>
    </row>
    <row r="16" spans="1:20" s="11" customFormat="1" ht="15.75" customHeight="1" x14ac:dyDescent="0.2">
      <c r="A16" s="574">
        <v>2</v>
      </c>
      <c r="B16" s="575">
        <f>'2. Prelim'!B25</f>
        <v>0</v>
      </c>
      <c r="C16" s="465">
        <f>'2. Prelim'!C25</f>
        <v>0</v>
      </c>
      <c r="D16" s="465">
        <f>'2B. SCOII Exempt'!E25</f>
        <v>0</v>
      </c>
      <c r="E16" s="465">
        <f>'2B. SCOII Exempt'!G25</f>
        <v>0</v>
      </c>
      <c r="F16" s="465">
        <f>'2B. SCOII Exempt'!H25</f>
        <v>0</v>
      </c>
      <c r="G16" s="417"/>
      <c r="H16" s="418"/>
      <c r="I16" s="417"/>
      <c r="J16" s="417"/>
      <c r="K16" s="173">
        <f t="shared" ref="K16:K23" si="0">MAX(O16-SUM(G16:J16),0)</f>
        <v>0</v>
      </c>
      <c r="L16" s="173">
        <f t="shared" ref="L16:L23" si="1">SUM(G16:K16)</f>
        <v>0</v>
      </c>
      <c r="M16" s="173">
        <f t="shared" ref="M16:M23" si="2">ROUNDUP((M$12*E16),0)</f>
        <v>0</v>
      </c>
      <c r="N16" s="173">
        <f t="shared" ref="N16:N23" si="3">ROUNDUP((N$12*F16),0)</f>
        <v>0</v>
      </c>
      <c r="O16" s="173">
        <f t="shared" ref="O16:O23" si="4">M16+N16</f>
        <v>0</v>
      </c>
      <c r="P16" s="576"/>
      <c r="Q16" s="576"/>
      <c r="R16" s="576"/>
      <c r="S16" s="18"/>
      <c r="T16" s="18"/>
    </row>
    <row r="17" spans="1:20" s="11" customFormat="1" ht="15.75" customHeight="1" x14ac:dyDescent="0.2">
      <c r="A17" s="574">
        <v>3</v>
      </c>
      <c r="B17" s="575">
        <f>'2. Prelim'!B26</f>
        <v>0</v>
      </c>
      <c r="C17" s="465">
        <f>'2. Prelim'!C26</f>
        <v>0</v>
      </c>
      <c r="D17" s="465">
        <f>'2B. SCOII Exempt'!E26</f>
        <v>0</v>
      </c>
      <c r="E17" s="465">
        <f>'2B. SCOII Exempt'!G26</f>
        <v>0</v>
      </c>
      <c r="F17" s="465">
        <f>'2B. SCOII Exempt'!H26</f>
        <v>0</v>
      </c>
      <c r="G17" s="417"/>
      <c r="H17" s="418"/>
      <c r="I17" s="417"/>
      <c r="J17" s="417"/>
      <c r="K17" s="173">
        <f t="shared" si="0"/>
        <v>0</v>
      </c>
      <c r="L17" s="173">
        <f t="shared" si="1"/>
        <v>0</v>
      </c>
      <c r="M17" s="173">
        <f t="shared" si="2"/>
        <v>0</v>
      </c>
      <c r="N17" s="173">
        <f t="shared" si="3"/>
        <v>0</v>
      </c>
      <c r="O17" s="173">
        <f t="shared" si="4"/>
        <v>0</v>
      </c>
      <c r="P17" s="576"/>
      <c r="Q17" s="576"/>
      <c r="R17" s="576"/>
      <c r="S17" s="18"/>
      <c r="T17" s="18"/>
    </row>
    <row r="18" spans="1:20" s="11" customFormat="1" ht="15.75" customHeight="1" x14ac:dyDescent="0.2">
      <c r="A18" s="574">
        <v>4</v>
      </c>
      <c r="B18" s="575">
        <f>'2. Prelim'!B27</f>
        <v>0</v>
      </c>
      <c r="C18" s="465">
        <f>'2. Prelim'!C27</f>
        <v>0</v>
      </c>
      <c r="D18" s="465">
        <f>'2B. SCOII Exempt'!E27</f>
        <v>0</v>
      </c>
      <c r="E18" s="465">
        <f>'2B. SCOII Exempt'!G27</f>
        <v>0</v>
      </c>
      <c r="F18" s="465">
        <f>'2B. SCOII Exempt'!H27</f>
        <v>0</v>
      </c>
      <c r="G18" s="417"/>
      <c r="H18" s="418"/>
      <c r="I18" s="417"/>
      <c r="J18" s="417"/>
      <c r="K18" s="173">
        <f t="shared" si="0"/>
        <v>0</v>
      </c>
      <c r="L18" s="173">
        <f t="shared" si="1"/>
        <v>0</v>
      </c>
      <c r="M18" s="173">
        <f t="shared" si="2"/>
        <v>0</v>
      </c>
      <c r="N18" s="173">
        <f t="shared" si="3"/>
        <v>0</v>
      </c>
      <c r="O18" s="173">
        <f t="shared" si="4"/>
        <v>0</v>
      </c>
      <c r="P18" s="576"/>
      <c r="Q18" s="576"/>
      <c r="R18" s="576"/>
      <c r="S18" s="18"/>
      <c r="T18" s="18"/>
    </row>
    <row r="19" spans="1:20" s="11" customFormat="1" ht="15.75" customHeight="1" x14ac:dyDescent="0.2">
      <c r="A19" s="574">
        <v>5</v>
      </c>
      <c r="B19" s="575">
        <f>'2. Prelim'!B28</f>
        <v>0</v>
      </c>
      <c r="C19" s="465">
        <f>'2. Prelim'!C28</f>
        <v>0</v>
      </c>
      <c r="D19" s="465">
        <f>'2B. SCOII Exempt'!E28</f>
        <v>0</v>
      </c>
      <c r="E19" s="465">
        <f>'2B. SCOII Exempt'!G28</f>
        <v>0</v>
      </c>
      <c r="F19" s="465">
        <f>'2B. SCOII Exempt'!H28</f>
        <v>0</v>
      </c>
      <c r="G19" s="417"/>
      <c r="H19" s="418"/>
      <c r="I19" s="417"/>
      <c r="J19" s="417"/>
      <c r="K19" s="173">
        <f t="shared" si="0"/>
        <v>0</v>
      </c>
      <c r="L19" s="173">
        <f t="shared" si="1"/>
        <v>0</v>
      </c>
      <c r="M19" s="173">
        <f t="shared" si="2"/>
        <v>0</v>
      </c>
      <c r="N19" s="173">
        <f t="shared" si="3"/>
        <v>0</v>
      </c>
      <c r="O19" s="173">
        <f t="shared" si="4"/>
        <v>0</v>
      </c>
      <c r="P19" s="576"/>
      <c r="Q19" s="576"/>
      <c r="R19" s="576"/>
      <c r="S19" s="18"/>
      <c r="T19" s="18"/>
    </row>
    <row r="20" spans="1:20" s="11" customFormat="1" ht="15.75" customHeight="1" x14ac:dyDescent="0.2">
      <c r="A20" s="574">
        <v>6</v>
      </c>
      <c r="B20" s="575">
        <f>'2. Prelim'!B29</f>
        <v>0</v>
      </c>
      <c r="C20" s="465">
        <f>'2. Prelim'!C29</f>
        <v>0</v>
      </c>
      <c r="D20" s="465">
        <f>'2B. SCOII Exempt'!E29</f>
        <v>0</v>
      </c>
      <c r="E20" s="465">
        <f>'2B. SCOII Exempt'!G29</f>
        <v>0</v>
      </c>
      <c r="F20" s="465">
        <f>'2B. SCOII Exempt'!H29</f>
        <v>0</v>
      </c>
      <c r="G20" s="417"/>
      <c r="H20" s="418"/>
      <c r="I20" s="417"/>
      <c r="J20" s="417"/>
      <c r="K20" s="173">
        <f t="shared" si="0"/>
        <v>0</v>
      </c>
      <c r="L20" s="173">
        <f t="shared" si="1"/>
        <v>0</v>
      </c>
      <c r="M20" s="173">
        <f t="shared" si="2"/>
        <v>0</v>
      </c>
      <c r="N20" s="173">
        <f t="shared" si="3"/>
        <v>0</v>
      </c>
      <c r="O20" s="173">
        <f t="shared" si="4"/>
        <v>0</v>
      </c>
      <c r="P20" s="576"/>
      <c r="Q20" s="576"/>
      <c r="R20" s="576"/>
      <c r="S20" s="18"/>
      <c r="T20" s="18"/>
    </row>
    <row r="21" spans="1:20" s="11" customFormat="1" ht="15.75" customHeight="1" x14ac:dyDescent="0.2">
      <c r="A21" s="574">
        <v>7</v>
      </c>
      <c r="B21" s="575">
        <f>'2. Prelim'!B30</f>
        <v>0</v>
      </c>
      <c r="C21" s="465">
        <f>'2. Prelim'!C30</f>
        <v>0</v>
      </c>
      <c r="D21" s="465">
        <f>'2B. SCOII Exempt'!E30</f>
        <v>0</v>
      </c>
      <c r="E21" s="465">
        <f>'2B. SCOII Exempt'!G30</f>
        <v>0</v>
      </c>
      <c r="F21" s="465">
        <f>'2B. SCOII Exempt'!H30</f>
        <v>0</v>
      </c>
      <c r="G21" s="417"/>
      <c r="H21" s="418"/>
      <c r="I21" s="417"/>
      <c r="J21" s="417"/>
      <c r="K21" s="173">
        <f>MAX(O21-SUM(G21:J21),0)</f>
        <v>0</v>
      </c>
      <c r="L21" s="173">
        <f>SUM(G21:K21)</f>
        <v>0</v>
      </c>
      <c r="M21" s="173">
        <f>ROUNDUP((M$12*E21),0)</f>
        <v>0</v>
      </c>
      <c r="N21" s="173">
        <f>ROUNDUP((N$12*F21),0)</f>
        <v>0</v>
      </c>
      <c r="O21" s="173">
        <f>M21+N21</f>
        <v>0</v>
      </c>
      <c r="P21" s="576"/>
      <c r="Q21" s="576"/>
      <c r="R21" s="576"/>
      <c r="S21" s="18"/>
      <c r="T21" s="18"/>
    </row>
    <row r="22" spans="1:20" s="11" customFormat="1" ht="15.75" customHeight="1" x14ac:dyDescent="0.2">
      <c r="A22" s="574">
        <v>8</v>
      </c>
      <c r="B22" s="575">
        <f>'2. Prelim'!B31</f>
        <v>0</v>
      </c>
      <c r="C22" s="465">
        <f>'2. Prelim'!C31</f>
        <v>0</v>
      </c>
      <c r="D22" s="465">
        <f>'2B. SCOII Exempt'!E31</f>
        <v>0</v>
      </c>
      <c r="E22" s="465">
        <f>'2B. SCOII Exempt'!G31</f>
        <v>0</v>
      </c>
      <c r="F22" s="465">
        <f>'2B. SCOII Exempt'!H31</f>
        <v>0</v>
      </c>
      <c r="G22" s="417"/>
      <c r="H22" s="418"/>
      <c r="I22" s="417"/>
      <c r="J22" s="417"/>
      <c r="K22" s="173">
        <f t="shared" si="0"/>
        <v>0</v>
      </c>
      <c r="L22" s="173">
        <f t="shared" si="1"/>
        <v>0</v>
      </c>
      <c r="M22" s="173">
        <f t="shared" si="2"/>
        <v>0</v>
      </c>
      <c r="N22" s="173">
        <f t="shared" si="3"/>
        <v>0</v>
      </c>
      <c r="O22" s="173">
        <f t="shared" si="4"/>
        <v>0</v>
      </c>
      <c r="P22" s="576"/>
      <c r="Q22" s="576"/>
      <c r="R22" s="576"/>
      <c r="S22" s="18"/>
      <c r="T22" s="18"/>
    </row>
    <row r="23" spans="1:20" s="11" customFormat="1" ht="15.6" customHeight="1" x14ac:dyDescent="0.2">
      <c r="A23" s="574">
        <v>9</v>
      </c>
      <c r="B23" s="575">
        <f>'2. Prelim'!B32</f>
        <v>0</v>
      </c>
      <c r="C23" s="465">
        <f>'2. Prelim'!C32</f>
        <v>0</v>
      </c>
      <c r="D23" s="465">
        <f>'2B. SCOII Exempt'!E32</f>
        <v>0</v>
      </c>
      <c r="E23" s="465">
        <f>'2B. SCOII Exempt'!G32</f>
        <v>0</v>
      </c>
      <c r="F23" s="465">
        <f>'2B. SCOII Exempt'!H32</f>
        <v>0</v>
      </c>
      <c r="G23" s="417"/>
      <c r="H23" s="418"/>
      <c r="I23" s="417"/>
      <c r="J23" s="417"/>
      <c r="K23" s="173">
        <f t="shared" si="0"/>
        <v>0</v>
      </c>
      <c r="L23" s="173">
        <f t="shared" si="1"/>
        <v>0</v>
      </c>
      <c r="M23" s="173">
        <f t="shared" si="2"/>
        <v>0</v>
      </c>
      <c r="N23" s="173">
        <f t="shared" si="3"/>
        <v>0</v>
      </c>
      <c r="O23" s="173">
        <f t="shared" si="4"/>
        <v>0</v>
      </c>
      <c r="P23" s="576"/>
      <c r="Q23" s="576"/>
      <c r="R23" s="576"/>
      <c r="S23" s="18"/>
      <c r="T23" s="18"/>
    </row>
    <row r="24" spans="1:20" s="11" customFormat="1" ht="15.75" customHeight="1" x14ac:dyDescent="0.2">
      <c r="A24" s="574">
        <v>10</v>
      </c>
      <c r="B24" s="575">
        <f>'2. Prelim'!B33</f>
        <v>0</v>
      </c>
      <c r="C24" s="465">
        <f>'2. Prelim'!C33</f>
        <v>0</v>
      </c>
      <c r="D24" s="465">
        <f>'2B. SCOII Exempt'!E33</f>
        <v>0</v>
      </c>
      <c r="E24" s="465">
        <f>'2B. SCOII Exempt'!G33</f>
        <v>0</v>
      </c>
      <c r="F24" s="465">
        <f>'2B. SCOII Exempt'!H33</f>
        <v>0</v>
      </c>
      <c r="G24" s="417"/>
      <c r="H24" s="418"/>
      <c r="I24" s="417"/>
      <c r="J24" s="417"/>
      <c r="K24" s="173">
        <f>MAX(O24-SUM(G24:J24),0)</f>
        <v>0</v>
      </c>
      <c r="L24" s="173">
        <f>SUM(G24:K24)</f>
        <v>0</v>
      </c>
      <c r="M24" s="173">
        <f>ROUNDUP((M$12*E24),0)</f>
        <v>0</v>
      </c>
      <c r="N24" s="173">
        <f>ROUNDUP((N$12*F24),0)</f>
        <v>0</v>
      </c>
      <c r="O24" s="173">
        <f>M24+N24</f>
        <v>0</v>
      </c>
      <c r="P24" s="576"/>
      <c r="Q24" s="576"/>
      <c r="R24" s="576"/>
      <c r="S24" s="18"/>
      <c r="T24" s="18"/>
    </row>
    <row r="25" spans="1:20" s="11" customFormat="1" ht="15.6" customHeight="1" x14ac:dyDescent="0.2">
      <c r="A25" s="577"/>
      <c r="B25" s="599" t="s">
        <v>282</v>
      </c>
      <c r="C25" s="579">
        <f>'2B. SCOII Exempt'!C34</f>
        <v>0</v>
      </c>
      <c r="D25" s="579">
        <f>'2B. SCOII Exempt'!E34</f>
        <v>0</v>
      </c>
      <c r="E25" s="579">
        <f>'2B. SCOII Exempt'!G34</f>
        <v>0</v>
      </c>
      <c r="F25" s="579">
        <f>'2B. SCOII Exempt'!H34</f>
        <v>0</v>
      </c>
      <c r="G25" s="430">
        <f>SUM(G15:G24)</f>
        <v>0</v>
      </c>
      <c r="H25" s="430">
        <f>SUM(H15:H24)</f>
        <v>0</v>
      </c>
      <c r="I25" s="430">
        <f t="shared" ref="I25:N25" si="5">SUM(I15:I24)</f>
        <v>0</v>
      </c>
      <c r="J25" s="430">
        <f t="shared" si="5"/>
        <v>0</v>
      </c>
      <c r="K25" s="430">
        <f t="shared" si="5"/>
        <v>0</v>
      </c>
      <c r="L25" s="430">
        <f t="shared" si="5"/>
        <v>0</v>
      </c>
      <c r="M25" s="430">
        <f t="shared" si="5"/>
        <v>0</v>
      </c>
      <c r="N25" s="430">
        <f t="shared" si="5"/>
        <v>0</v>
      </c>
      <c r="O25" s="430">
        <f>SUM(O15:O24)</f>
        <v>0</v>
      </c>
      <c r="P25" s="173">
        <f>IF(L25&gt;O25,L25-O25,0)</f>
        <v>0</v>
      </c>
      <c r="Q25" s="173">
        <f>ROUNDDOWN($Q$12*O25,0)</f>
        <v>0</v>
      </c>
      <c r="R25" s="173">
        <f>MIN(P25,Q25)</f>
        <v>0</v>
      </c>
      <c r="S25" s="18"/>
      <c r="T25" s="18"/>
    </row>
    <row r="26" spans="1:20" s="11" customFormat="1" x14ac:dyDescent="0.2">
      <c r="A26" s="41"/>
      <c r="B26" s="363"/>
      <c r="C26" s="52"/>
      <c r="D26" s="52"/>
      <c r="E26" s="52"/>
      <c r="F26" s="52"/>
      <c r="G26"/>
      <c r="H26" s="129">
        <f>'4. Errant'!H14</f>
        <v>0</v>
      </c>
      <c r="I26" s="52"/>
      <c r="J26" s="52"/>
      <c r="K26" s="52"/>
      <c r="L26" s="52"/>
      <c r="M26" s="52"/>
      <c r="N26" s="52"/>
      <c r="O26" s="52"/>
      <c r="P26" s="52"/>
      <c r="Q26" s="18"/>
      <c r="R26" s="18"/>
      <c r="S26" s="18"/>
      <c r="T26" s="18"/>
    </row>
    <row r="27" spans="1:20" x14ac:dyDescent="0.2">
      <c r="A27" s="48" t="s">
        <v>201</v>
      </c>
      <c r="B27" s="14"/>
      <c r="C27" s="14"/>
      <c r="D27" s="14"/>
      <c r="E27" s="14"/>
      <c r="F27" s="14"/>
      <c r="H27" s="326" t="s">
        <v>283</v>
      </c>
      <c r="I27" s="14"/>
      <c r="J27" s="14"/>
      <c r="K27" s="14"/>
      <c r="L27" s="14"/>
      <c r="M27" s="58"/>
      <c r="N27" s="58"/>
      <c r="O27" s="58"/>
      <c r="P27" s="14"/>
      <c r="Q27" s="14"/>
      <c r="R27" s="14"/>
      <c r="S27" s="14"/>
      <c r="T27" s="14"/>
    </row>
    <row r="28" spans="1:20" ht="8.25" customHeight="1" thickBot="1" x14ac:dyDescent="0.25">
      <c r="A28" s="48"/>
      <c r="B28" s="14"/>
      <c r="C28" s="14"/>
      <c r="D28" s="14"/>
      <c r="E28" s="14"/>
      <c r="F28" s="14"/>
      <c r="G28" s="133"/>
      <c r="H28" s="136"/>
      <c r="I28" s="14"/>
      <c r="J28" s="14"/>
      <c r="K28" s="14"/>
      <c r="L28" s="14"/>
      <c r="M28" s="58"/>
      <c r="N28" s="58"/>
      <c r="O28" s="58"/>
      <c r="P28" s="14"/>
      <c r="Q28" s="14"/>
      <c r="R28" s="14"/>
      <c r="S28" s="14"/>
      <c r="T28" s="14"/>
    </row>
    <row r="29" spans="1:20" ht="13.5" thickBot="1" x14ac:dyDescent="0.25">
      <c r="A29" s="134"/>
      <c r="B29" s="8"/>
      <c r="C29" t="s">
        <v>284</v>
      </c>
      <c r="H29" s="14"/>
      <c r="I29" s="14"/>
      <c r="J29" s="14"/>
      <c r="K29" s="14"/>
      <c r="L29" s="14"/>
      <c r="M29" s="14"/>
      <c r="N29" s="14"/>
      <c r="O29" s="14"/>
      <c r="P29" s="14"/>
      <c r="Q29" s="14"/>
      <c r="R29" s="14"/>
      <c r="S29" s="14"/>
      <c r="T29" s="14"/>
    </row>
    <row r="30" spans="1:20" s="3" customFormat="1" ht="5.25" customHeight="1" thickBot="1" x14ac:dyDescent="0.25">
      <c r="A30" s="358"/>
      <c r="B30" s="862"/>
      <c r="C30" s="863"/>
      <c r="D30" s="863"/>
      <c r="E30" s="863"/>
      <c r="F30" s="863"/>
      <c r="G30" s="863"/>
      <c r="H30" s="358"/>
      <c r="I30" s="358"/>
      <c r="J30" s="358"/>
      <c r="K30" s="358"/>
      <c r="L30" s="358"/>
      <c r="M30" s="358"/>
      <c r="N30" s="358"/>
      <c r="O30" s="358"/>
      <c r="P30" s="358"/>
      <c r="Q30" s="358"/>
      <c r="R30" s="358"/>
      <c r="S30" s="358"/>
      <c r="T30" s="358"/>
    </row>
    <row r="31" spans="1:20" s="7" customFormat="1" ht="15.95" customHeight="1" thickBot="1" x14ac:dyDescent="0.25">
      <c r="A31" s="13"/>
      <c r="B31" s="364"/>
      <c r="C31" s="130" t="s">
        <v>519</v>
      </c>
      <c r="D31" s="13"/>
      <c r="E31" s="13"/>
      <c r="F31" s="13"/>
      <c r="G31" s="13"/>
      <c r="H31" s="49"/>
      <c r="I31" s="49"/>
      <c r="J31" s="49"/>
      <c r="K31" s="49"/>
      <c r="L31" s="49"/>
      <c r="M31" s="49"/>
      <c r="N31" s="49"/>
      <c r="O31" s="49"/>
      <c r="P31" s="49"/>
      <c r="Q31" s="49"/>
      <c r="R31" s="49"/>
      <c r="S31" s="49"/>
      <c r="T31" s="49"/>
    </row>
    <row r="32" spans="1:20" ht="14.45" customHeight="1" x14ac:dyDescent="0.2">
      <c r="A32" s="14"/>
      <c r="B32" s="14"/>
      <c r="C32" s="14"/>
      <c r="D32" s="14"/>
      <c r="E32" s="14"/>
      <c r="F32" s="14"/>
      <c r="G32" s="14"/>
      <c r="H32" s="14"/>
      <c r="I32" s="14"/>
      <c r="J32" s="14"/>
      <c r="K32" s="14"/>
      <c r="L32" s="14"/>
      <c r="M32" s="14"/>
      <c r="N32" s="14"/>
      <c r="O32" s="14"/>
      <c r="P32" s="14"/>
      <c r="Q32" s="14"/>
      <c r="R32" s="14"/>
      <c r="S32" s="14"/>
      <c r="T32" s="14"/>
    </row>
    <row r="33" spans="1:20" x14ac:dyDescent="0.2">
      <c r="A33" s="131"/>
      <c r="B33" s="131"/>
      <c r="C33" s="131"/>
      <c r="D33" s="131"/>
      <c r="E33" s="131"/>
      <c r="F33" s="131"/>
      <c r="G33" s="131"/>
      <c r="H33" s="131"/>
      <c r="I33" s="131"/>
      <c r="J33" s="131"/>
      <c r="K33" s="131"/>
      <c r="L33" s="131"/>
      <c r="M33" s="131"/>
      <c r="N33" s="131"/>
      <c r="O33" s="131"/>
      <c r="P33" s="131"/>
      <c r="Q33" s="131"/>
      <c r="R33" s="131"/>
      <c r="S33" s="131"/>
      <c r="T33" s="14"/>
    </row>
    <row r="34" spans="1:20" x14ac:dyDescent="0.2">
      <c r="A34" s="14"/>
      <c r="B34" s="14"/>
      <c r="C34" s="14"/>
      <c r="D34" s="14"/>
      <c r="E34" s="14"/>
      <c r="F34" s="14"/>
      <c r="G34" s="14"/>
      <c r="H34" s="14"/>
      <c r="I34" s="14"/>
      <c r="J34" s="14"/>
      <c r="K34" s="14"/>
      <c r="L34" s="14"/>
      <c r="M34" s="14"/>
      <c r="N34" s="14"/>
      <c r="O34" s="14"/>
      <c r="P34" s="14"/>
      <c r="Q34" s="14"/>
      <c r="R34" s="14"/>
      <c r="S34" s="14"/>
      <c r="T34" s="14"/>
    </row>
    <row r="35" spans="1:20" ht="15" x14ac:dyDescent="0.25">
      <c r="A35" s="14"/>
      <c r="B35" s="14"/>
      <c r="C35" s="14"/>
      <c r="D35" s="365"/>
      <c r="E35" s="365"/>
      <c r="F35" s="365"/>
      <c r="G35" s="14"/>
      <c r="H35" s="14"/>
      <c r="I35" s="14"/>
      <c r="J35" s="14"/>
      <c r="K35" s="14"/>
      <c r="L35" s="14"/>
      <c r="M35" s="14"/>
      <c r="N35" s="14"/>
      <c r="O35" s="14"/>
      <c r="P35" s="14"/>
      <c r="Q35" s="14"/>
      <c r="R35" s="14"/>
      <c r="S35" s="14"/>
      <c r="T35" s="14"/>
    </row>
    <row r="36" spans="1:20" ht="15" x14ac:dyDescent="0.25">
      <c r="A36" s="14"/>
      <c r="B36" s="14"/>
      <c r="C36" s="14"/>
      <c r="D36" s="366"/>
      <c r="E36" s="366"/>
      <c r="F36" s="366"/>
      <c r="G36" s="14"/>
      <c r="H36" s="14"/>
      <c r="I36" s="14"/>
      <c r="J36" s="14"/>
      <c r="K36" s="14"/>
      <c r="L36" s="14"/>
      <c r="M36" s="14"/>
      <c r="N36" s="14"/>
      <c r="O36" s="14"/>
      <c r="P36" s="14"/>
      <c r="Q36" s="14"/>
      <c r="R36" s="14"/>
      <c r="S36" s="14"/>
      <c r="T36" s="14"/>
    </row>
    <row r="37" spans="1:20" ht="15" x14ac:dyDescent="0.25">
      <c r="A37" s="14"/>
      <c r="B37" s="14"/>
      <c r="C37" s="14"/>
      <c r="D37" s="366"/>
      <c r="E37" s="366"/>
      <c r="F37" s="366"/>
      <c r="G37" s="14"/>
      <c r="H37" s="14"/>
      <c r="I37" s="14"/>
      <c r="J37" s="14"/>
      <c r="K37" s="14"/>
      <c r="L37" s="14"/>
      <c r="M37" s="14"/>
      <c r="N37" s="14"/>
      <c r="O37" s="14"/>
      <c r="P37" s="14"/>
      <c r="Q37" s="14"/>
      <c r="R37" s="14"/>
      <c r="S37" s="14"/>
      <c r="T37" s="14"/>
    </row>
    <row r="38" spans="1:20" ht="15.75" x14ac:dyDescent="0.25">
      <c r="A38" s="14"/>
      <c r="B38" s="53"/>
      <c r="C38" s="14"/>
      <c r="D38" s="14"/>
      <c r="E38" s="14"/>
      <c r="F38" s="14"/>
      <c r="G38" s="14"/>
      <c r="H38" s="14"/>
      <c r="I38" s="14"/>
      <c r="J38" s="14"/>
      <c r="K38" s="14"/>
      <c r="L38" s="14"/>
      <c r="M38" s="14"/>
      <c r="N38" s="14"/>
      <c r="O38" s="14"/>
      <c r="P38" s="14"/>
      <c r="Q38" s="14"/>
      <c r="R38" s="14"/>
      <c r="S38" s="14"/>
      <c r="T38" s="14"/>
    </row>
    <row r="39" spans="1:20" x14ac:dyDescent="0.2">
      <c r="A39" s="14"/>
      <c r="B39" s="14"/>
      <c r="C39" s="14"/>
      <c r="D39" s="14"/>
      <c r="E39" s="14"/>
      <c r="F39" s="14"/>
      <c r="G39" s="14"/>
      <c r="H39" s="49"/>
      <c r="I39" s="14"/>
      <c r="J39" s="14"/>
      <c r="K39" s="14"/>
      <c r="L39" s="14"/>
      <c r="M39" s="14"/>
      <c r="N39" s="14"/>
      <c r="O39" s="14"/>
      <c r="P39" s="14"/>
      <c r="Q39" s="14"/>
      <c r="R39" s="14"/>
      <c r="S39" s="14"/>
      <c r="T39" s="14"/>
    </row>
    <row r="40" spans="1:20" x14ac:dyDescent="0.2">
      <c r="A40" s="14"/>
      <c r="B40" s="14"/>
      <c r="C40" s="14"/>
      <c r="D40" s="14"/>
      <c r="E40" s="14"/>
      <c r="F40" s="14"/>
      <c r="G40" s="14"/>
      <c r="H40" s="14"/>
      <c r="I40" s="14"/>
      <c r="J40" s="14"/>
      <c r="K40" s="14"/>
      <c r="L40" s="14"/>
      <c r="M40" s="14"/>
      <c r="N40" s="14"/>
      <c r="O40" s="14"/>
      <c r="P40" s="14"/>
      <c r="Q40" s="14"/>
      <c r="R40" s="14"/>
      <c r="S40" s="14"/>
      <c r="T40" s="14"/>
    </row>
    <row r="41" spans="1:20" x14ac:dyDescent="0.2">
      <c r="A41" s="14"/>
      <c r="B41" s="14"/>
      <c r="C41" s="14"/>
      <c r="D41" s="14"/>
      <c r="E41" s="14"/>
      <c r="F41" s="14"/>
      <c r="G41" s="14"/>
      <c r="H41" s="14"/>
      <c r="I41" s="14"/>
      <c r="J41" s="14"/>
      <c r="K41" s="14"/>
      <c r="L41" s="14"/>
      <c r="M41" s="14"/>
      <c r="N41" s="14"/>
      <c r="O41" s="14"/>
      <c r="P41" s="14"/>
      <c r="Q41" s="14"/>
      <c r="R41" s="14"/>
      <c r="S41" s="14"/>
      <c r="T41" s="14"/>
    </row>
    <row r="42" spans="1:20" x14ac:dyDescent="0.2">
      <c r="A42" s="14"/>
      <c r="B42" s="14"/>
      <c r="C42" s="14"/>
      <c r="D42" s="14"/>
      <c r="E42" s="14"/>
      <c r="F42" s="14"/>
      <c r="G42" s="14"/>
      <c r="H42" s="14"/>
      <c r="I42" s="14"/>
      <c r="J42" s="14"/>
      <c r="K42" s="14"/>
      <c r="L42" s="14"/>
      <c r="M42" s="14"/>
      <c r="N42" s="14"/>
      <c r="O42" s="14"/>
      <c r="P42" s="14"/>
      <c r="Q42" s="14"/>
      <c r="R42" s="14"/>
      <c r="S42" s="14"/>
      <c r="T42" s="14"/>
    </row>
    <row r="43" spans="1:20" x14ac:dyDescent="0.2">
      <c r="A43" s="14"/>
      <c r="B43" s="14"/>
      <c r="C43" s="14"/>
      <c r="D43" s="14"/>
      <c r="E43" s="14"/>
      <c r="F43" s="14"/>
      <c r="G43" s="14"/>
      <c r="H43" s="14"/>
      <c r="I43" s="14"/>
      <c r="J43" s="14"/>
      <c r="K43" s="14"/>
      <c r="L43" s="14"/>
      <c r="M43" s="14"/>
      <c r="N43" s="14"/>
      <c r="O43" s="14"/>
      <c r="P43" s="14"/>
      <c r="Q43" s="14"/>
      <c r="R43" s="14"/>
      <c r="S43" s="14"/>
      <c r="T43" s="14"/>
    </row>
    <row r="44" spans="1:20" x14ac:dyDescent="0.2">
      <c r="A44" s="14"/>
      <c r="B44" s="14"/>
      <c r="C44" s="14"/>
      <c r="D44" s="14"/>
      <c r="E44" s="14"/>
      <c r="F44" s="14"/>
      <c r="G44" s="14"/>
      <c r="H44" s="14"/>
      <c r="I44" s="14"/>
      <c r="J44" s="14"/>
      <c r="K44" s="14"/>
      <c r="L44" s="14"/>
      <c r="M44" s="14"/>
      <c r="N44" s="14"/>
      <c r="O44" s="14"/>
      <c r="P44" s="14"/>
      <c r="Q44" s="14"/>
      <c r="R44" s="14"/>
      <c r="S44" s="14"/>
      <c r="T44" s="14"/>
    </row>
    <row r="45" spans="1:20" x14ac:dyDescent="0.2">
      <c r="A45" s="14"/>
      <c r="B45" s="14"/>
      <c r="C45" s="14"/>
      <c r="D45" s="14"/>
      <c r="E45" s="14"/>
      <c r="F45" s="14"/>
      <c r="G45" s="14"/>
      <c r="H45" s="14"/>
      <c r="I45" s="14"/>
      <c r="J45" s="14"/>
      <c r="K45" s="14"/>
      <c r="L45" s="14"/>
      <c r="M45" s="14"/>
      <c r="N45" s="14"/>
      <c r="O45" s="14"/>
      <c r="P45" s="14"/>
      <c r="Q45" s="14"/>
      <c r="R45" s="14"/>
      <c r="S45" s="14"/>
      <c r="T45" s="14"/>
    </row>
    <row r="46" spans="1:20" x14ac:dyDescent="0.2">
      <c r="A46" s="14"/>
      <c r="B46" s="14"/>
      <c r="C46" s="14"/>
      <c r="D46" s="14"/>
      <c r="E46" s="14"/>
      <c r="F46" s="14"/>
      <c r="G46" s="14"/>
      <c r="H46" s="14"/>
      <c r="I46" s="14"/>
      <c r="J46" s="14"/>
      <c r="K46" s="14"/>
      <c r="L46" s="14"/>
      <c r="M46" s="14"/>
      <c r="N46" s="14"/>
      <c r="O46" s="14"/>
      <c r="P46" s="14"/>
      <c r="Q46" s="14"/>
      <c r="R46" s="14"/>
      <c r="S46" s="14"/>
      <c r="T46" s="14"/>
    </row>
    <row r="47" spans="1:20" x14ac:dyDescent="0.2">
      <c r="A47" s="14"/>
      <c r="B47" s="14"/>
      <c r="C47" s="14"/>
      <c r="D47" s="14"/>
      <c r="E47" s="14"/>
      <c r="F47" s="14"/>
      <c r="G47" s="14"/>
      <c r="H47" s="14"/>
      <c r="I47" s="14"/>
      <c r="J47" s="14"/>
      <c r="K47" s="14"/>
      <c r="L47" s="14"/>
      <c r="M47" s="14"/>
      <c r="N47" s="14"/>
      <c r="O47" s="14"/>
      <c r="P47" s="14"/>
      <c r="Q47" s="14"/>
      <c r="R47" s="14"/>
      <c r="S47" s="14"/>
      <c r="T47" s="14"/>
    </row>
    <row r="48" spans="1:20" x14ac:dyDescent="0.2">
      <c r="A48" s="14"/>
      <c r="B48" s="14"/>
      <c r="C48" s="14"/>
      <c r="D48" s="14"/>
      <c r="E48" s="14"/>
      <c r="F48" s="14"/>
      <c r="G48" s="14"/>
      <c r="H48" s="14"/>
      <c r="I48" s="14"/>
      <c r="J48" s="14"/>
      <c r="K48" s="14"/>
      <c r="L48" s="14"/>
      <c r="M48" s="14"/>
      <c r="N48" s="14"/>
      <c r="O48" s="14"/>
      <c r="P48" s="14"/>
      <c r="Q48" s="14"/>
      <c r="R48" s="14"/>
      <c r="S48" s="14"/>
      <c r="T48" s="14"/>
    </row>
  </sheetData>
  <sheetProtection algorithmName="SHA-512" hashValue="fSh2wS7CiY8JxDUlaibEaUuUI3dahGIAv3d6PoUZLBwUq/VgPpqdi1WERdSBFPhtRU53StlNP5xzy11Xsvwojg==" saltValue="1efC8E8X/RoPaAIag7eQOg==" spinCount="100000" sheet="1" objects="1" scenarios="1"/>
  <protectedRanges>
    <protectedRange sqref="G15:I24" name="Range1"/>
    <protectedRange sqref="J15:J24" name="Range1_1"/>
  </protectedRanges>
  <mergeCells count="9">
    <mergeCell ref="B1:R1"/>
    <mergeCell ref="B30:G30"/>
    <mergeCell ref="B6:G6"/>
    <mergeCell ref="B3:R3"/>
    <mergeCell ref="B5:R5"/>
    <mergeCell ref="B9:R9"/>
    <mergeCell ref="K12:L12"/>
    <mergeCell ref="O12:P12"/>
    <mergeCell ref="B7:Q7"/>
  </mergeCells>
  <phoneticPr fontId="113" type="noConversion"/>
  <printOptions horizontalCentered="1" verticalCentered="1"/>
  <pageMargins left="0.25" right="0.25" top="0.75" bottom="0.7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AG31"/>
  <sheetViews>
    <sheetView showGridLines="0" zoomScaleNormal="100" zoomScaleSheetLayoutView="71" workbookViewId="0"/>
  </sheetViews>
  <sheetFormatPr defaultColWidth="8.85546875" defaultRowHeight="12.75" x14ac:dyDescent="0.2"/>
  <cols>
    <col min="1" max="1" width="2.140625" customWidth="1"/>
    <col min="2" max="2" width="20.5703125" customWidth="1"/>
    <col min="3" max="3" width="12.42578125" customWidth="1"/>
    <col min="4" max="4" width="12" customWidth="1"/>
    <col min="5" max="5" width="10.85546875" customWidth="1"/>
    <col min="6" max="7" width="10" customWidth="1"/>
    <col min="8" max="8" width="11.42578125" customWidth="1"/>
    <col min="9" max="9" width="11.140625" customWidth="1"/>
    <col min="10" max="10" width="8.85546875" customWidth="1"/>
    <col min="11" max="11" width="11.42578125" bestFit="1" customWidth="1"/>
    <col min="12" max="12" width="8.85546875" customWidth="1"/>
    <col min="13" max="13" width="9.140625" customWidth="1"/>
    <col min="14" max="14" width="2.140625" customWidth="1"/>
    <col min="15" max="15" width="3.42578125" customWidth="1"/>
  </cols>
  <sheetData>
    <row r="1" spans="1:33" ht="18.75" x14ac:dyDescent="0.2">
      <c r="A1" s="14"/>
      <c r="B1" s="856" t="str">
        <f>'2. Prelim'!B1:E1</f>
        <v>RPS/APS/CPS/CES 2024 Annual Compliance Workbook</v>
      </c>
      <c r="C1" s="856"/>
      <c r="D1" s="856"/>
      <c r="E1" s="856"/>
      <c r="F1" s="856"/>
      <c r="G1" s="856"/>
      <c r="H1" s="856"/>
      <c r="I1" s="856"/>
      <c r="J1" s="856"/>
      <c r="K1" s="856"/>
      <c r="L1" s="856"/>
      <c r="M1" s="856"/>
      <c r="N1" s="116"/>
      <c r="O1" s="57"/>
      <c r="P1" s="14"/>
    </row>
    <row r="2" spans="1:33" ht="15.75" x14ac:dyDescent="0.25">
      <c r="A2" s="46"/>
      <c r="B2" s="15"/>
      <c r="C2" s="15"/>
      <c r="D2" s="15"/>
      <c r="E2" s="15"/>
      <c r="F2" s="15"/>
      <c r="G2" s="14"/>
      <c r="H2" s="14"/>
      <c r="I2" s="14"/>
      <c r="J2" s="14"/>
      <c r="K2" s="14"/>
      <c r="L2" s="14"/>
      <c r="M2" s="14"/>
      <c r="N2" s="14"/>
      <c r="O2" s="14"/>
      <c r="P2" s="14"/>
    </row>
    <row r="3" spans="1:33" s="25" customFormat="1" ht="15.75" x14ac:dyDescent="0.2">
      <c r="A3" s="38"/>
      <c r="B3" s="846" t="s">
        <v>258</v>
      </c>
      <c r="C3" s="846"/>
      <c r="D3" s="846"/>
      <c r="E3" s="846"/>
      <c r="F3" s="846"/>
      <c r="G3" s="846"/>
      <c r="H3" s="846"/>
      <c r="I3" s="846"/>
      <c r="J3" s="846"/>
      <c r="K3" s="846"/>
      <c r="L3" s="846"/>
      <c r="M3" s="846"/>
      <c r="N3" s="30"/>
      <c r="O3" s="30"/>
      <c r="P3" s="38"/>
    </row>
    <row r="4" spans="1:33" s="38" customFormat="1" ht="15.75" x14ac:dyDescent="0.2">
      <c r="B4" s="375" t="s">
        <v>201</v>
      </c>
      <c r="C4" s="375"/>
      <c r="D4" s="375"/>
      <c r="E4" s="375"/>
      <c r="F4" s="30"/>
      <c r="Q4" s="25"/>
      <c r="R4" s="25"/>
      <c r="S4" s="25"/>
      <c r="T4" s="25"/>
      <c r="U4" s="25"/>
      <c r="V4" s="25"/>
      <c r="W4" s="25"/>
      <c r="X4" s="25"/>
      <c r="Y4" s="25"/>
      <c r="Z4" s="25"/>
      <c r="AA4" s="25"/>
      <c r="AB4" s="25"/>
      <c r="AC4" s="25"/>
      <c r="AD4" s="25"/>
      <c r="AE4" s="25"/>
      <c r="AF4" s="25"/>
      <c r="AG4" s="25"/>
    </row>
    <row r="5" spans="1:33" ht="16.5" x14ac:dyDescent="0.25">
      <c r="A5" s="23"/>
      <c r="B5" s="864">
        <f>'1. FilerInfo'!C18</f>
        <v>0</v>
      </c>
      <c r="C5" s="873"/>
      <c r="D5" s="873"/>
      <c r="E5" s="873"/>
      <c r="F5" s="873"/>
      <c r="G5" s="873"/>
      <c r="H5" s="873"/>
      <c r="I5" s="873"/>
      <c r="J5" s="873"/>
      <c r="K5" s="873"/>
      <c r="L5" s="873"/>
      <c r="M5" s="873"/>
      <c r="N5" s="117"/>
      <c r="O5" s="39"/>
      <c r="P5" s="14"/>
    </row>
    <row r="6" spans="1:33" s="5" customFormat="1" ht="15.75" x14ac:dyDescent="0.25">
      <c r="A6" s="23"/>
      <c r="B6" s="786"/>
      <c r="C6" s="786"/>
      <c r="D6" s="786"/>
      <c r="E6" s="15"/>
      <c r="F6" s="15"/>
      <c r="G6" s="15"/>
      <c r="H6" s="15"/>
      <c r="I6" s="15"/>
      <c r="J6" s="15"/>
      <c r="K6" s="15"/>
      <c r="L6" s="15"/>
      <c r="M6" s="15"/>
      <c r="N6" s="15"/>
      <c r="O6" s="15"/>
      <c r="P6" s="15"/>
    </row>
    <row r="7" spans="1:33" s="5" customFormat="1" ht="15.75" x14ac:dyDescent="0.25">
      <c r="A7" s="15"/>
      <c r="B7" s="868" t="s">
        <v>259</v>
      </c>
      <c r="C7" s="868"/>
      <c r="D7" s="868"/>
      <c r="E7" s="868"/>
      <c r="F7" s="868"/>
      <c r="G7" s="868"/>
      <c r="H7" s="868"/>
      <c r="I7" s="868"/>
      <c r="J7" s="868"/>
      <c r="K7" s="868"/>
      <c r="L7" s="868"/>
      <c r="M7" s="868"/>
      <c r="N7" s="378"/>
      <c r="O7" s="378"/>
      <c r="P7" s="378"/>
      <c r="Q7" s="378"/>
    </row>
    <row r="8" spans="1:33" s="5" customFormat="1" ht="16.5" thickBot="1" x14ac:dyDescent="0.3">
      <c r="A8" s="15"/>
      <c r="B8" s="377"/>
      <c r="C8" s="377"/>
      <c r="D8" s="377"/>
      <c r="E8" s="377"/>
      <c r="F8" s="176"/>
      <c r="G8" s="15"/>
      <c r="H8" s="15"/>
      <c r="I8" s="15"/>
      <c r="J8" s="15"/>
      <c r="K8" s="15"/>
      <c r="L8" s="15"/>
      <c r="M8" s="15"/>
      <c r="N8" s="15"/>
      <c r="O8" s="15"/>
      <c r="P8" s="15"/>
    </row>
    <row r="9" spans="1:33" s="1" customFormat="1" ht="16.5" thickBot="1" x14ac:dyDescent="0.25">
      <c r="A9" s="54"/>
      <c r="B9" s="865" t="s">
        <v>303</v>
      </c>
      <c r="C9" s="866"/>
      <c r="D9" s="866"/>
      <c r="E9" s="866"/>
      <c r="F9" s="866"/>
      <c r="G9" s="866"/>
      <c r="H9" s="866"/>
      <c r="I9" s="866"/>
      <c r="J9" s="866"/>
      <c r="K9" s="866"/>
      <c r="L9" s="866"/>
      <c r="M9" s="867"/>
      <c r="O9" s="54"/>
      <c r="P9" s="54"/>
    </row>
    <row r="10" spans="1:33" x14ac:dyDescent="0.2">
      <c r="A10" s="14"/>
      <c r="B10" s="14"/>
      <c r="C10" s="14"/>
      <c r="D10" s="14"/>
      <c r="E10" s="14"/>
      <c r="F10" s="14"/>
      <c r="G10" s="14"/>
      <c r="H10" s="127"/>
      <c r="I10" s="14"/>
      <c r="J10" s="14"/>
      <c r="K10" s="14"/>
      <c r="L10" s="14"/>
      <c r="M10" s="14"/>
      <c r="N10" s="14"/>
      <c r="O10" s="14"/>
      <c r="P10" s="14"/>
    </row>
    <row r="11" spans="1:33" s="2" customFormat="1" x14ac:dyDescent="0.2">
      <c r="A11" s="560" t="s">
        <v>156</v>
      </c>
      <c r="B11" s="560" t="s">
        <v>157</v>
      </c>
      <c r="C11" s="560" t="s">
        <v>158</v>
      </c>
      <c r="D11" s="560" t="s">
        <v>194</v>
      </c>
      <c r="E11" s="560" t="s">
        <v>195</v>
      </c>
      <c r="F11" s="560" t="s">
        <v>196</v>
      </c>
      <c r="G11" s="560" t="s">
        <v>215</v>
      </c>
      <c r="H11" s="560" t="s">
        <v>216</v>
      </c>
      <c r="I11" s="560" t="s">
        <v>261</v>
      </c>
      <c r="J11" s="560" t="s">
        <v>262</v>
      </c>
      <c r="K11" s="560" t="s">
        <v>263</v>
      </c>
      <c r="L11" s="560" t="s">
        <v>264</v>
      </c>
      <c r="M11" s="600" t="s">
        <v>265</v>
      </c>
      <c r="N11" s="138"/>
      <c r="O11" s="138"/>
      <c r="P11" s="138"/>
    </row>
    <row r="12" spans="1:33" s="2" customFormat="1" ht="15" x14ac:dyDescent="0.2">
      <c r="A12" s="93"/>
      <c r="B12" s="93"/>
      <c r="C12" s="93"/>
      <c r="D12" s="93"/>
      <c r="E12" s="93"/>
      <c r="F12" s="93"/>
      <c r="G12" s="93"/>
      <c r="H12" s="874" t="s">
        <v>271</v>
      </c>
      <c r="I12" s="874"/>
      <c r="J12" s="601">
        <v>3.5999999999999997E-2</v>
      </c>
      <c r="K12" s="602" t="s">
        <v>304</v>
      </c>
      <c r="L12" s="603">
        <v>0.3</v>
      </c>
      <c r="M12" s="93"/>
      <c r="N12"/>
      <c r="O12" s="14"/>
      <c r="P12" s="138"/>
    </row>
    <row r="13" spans="1:33" ht="146.25" x14ac:dyDescent="0.2">
      <c r="A13" s="604"/>
      <c r="B13" s="570" t="s">
        <v>305</v>
      </c>
      <c r="C13" s="570" t="s">
        <v>483</v>
      </c>
      <c r="D13" s="588" t="s">
        <v>306</v>
      </c>
      <c r="E13" s="588" t="s">
        <v>307</v>
      </c>
      <c r="F13" s="572" t="s">
        <v>566</v>
      </c>
      <c r="G13" s="572" t="s">
        <v>567</v>
      </c>
      <c r="H13" s="570" t="s">
        <v>308</v>
      </c>
      <c r="I13" s="570" t="s">
        <v>309</v>
      </c>
      <c r="J13" s="570" t="s">
        <v>560</v>
      </c>
      <c r="K13" s="570" t="s">
        <v>508</v>
      </c>
      <c r="L13" s="570" t="s">
        <v>509</v>
      </c>
      <c r="M13" s="570" t="s">
        <v>487</v>
      </c>
      <c r="N13" s="14"/>
      <c r="O13" s="14"/>
      <c r="P13" s="14"/>
    </row>
    <row r="14" spans="1:33" s="6" customFormat="1" x14ac:dyDescent="0.2">
      <c r="A14" s="568"/>
      <c r="B14" s="568"/>
      <c r="C14" s="560" t="s">
        <v>161</v>
      </c>
      <c r="D14" s="560" t="s">
        <v>161</v>
      </c>
      <c r="E14" s="560" t="s">
        <v>161</v>
      </c>
      <c r="F14" s="560" t="s">
        <v>161</v>
      </c>
      <c r="G14" s="560" t="s">
        <v>161</v>
      </c>
      <c r="H14" s="560" t="s">
        <v>161</v>
      </c>
      <c r="I14" s="560" t="s">
        <v>161</v>
      </c>
      <c r="J14" s="560" t="s">
        <v>161</v>
      </c>
      <c r="K14" s="560" t="s">
        <v>161</v>
      </c>
      <c r="L14" s="560" t="s">
        <v>161</v>
      </c>
      <c r="M14" s="560" t="s">
        <v>161</v>
      </c>
      <c r="N14" s="56"/>
      <c r="O14" s="56"/>
      <c r="P14" s="56"/>
    </row>
    <row r="15" spans="1:33" x14ac:dyDescent="0.2">
      <c r="A15" s="574">
        <v>1</v>
      </c>
      <c r="B15" s="575">
        <f>'2. Prelim'!B24</f>
        <v>0</v>
      </c>
      <c r="C15" s="465">
        <f>'2. Prelim'!C24</f>
        <v>0</v>
      </c>
      <c r="D15" s="417"/>
      <c r="E15" s="418"/>
      <c r="F15" s="417"/>
      <c r="G15" s="417"/>
      <c r="H15" s="173">
        <f>MAX(J15-SUM(D15:G15),0)</f>
        <v>0</v>
      </c>
      <c r="I15" s="173">
        <f>SUM(D15:H15)</f>
        <v>0</v>
      </c>
      <c r="J15" s="173">
        <f t="shared" ref="J15:J23" si="0">ROUNDUP((J$12*C15),0)</f>
        <v>0</v>
      </c>
      <c r="K15" s="576"/>
      <c r="L15" s="576"/>
      <c r="M15" s="576"/>
      <c r="N15" s="14"/>
      <c r="O15" s="14"/>
      <c r="P15" s="14"/>
    </row>
    <row r="16" spans="1:33" x14ac:dyDescent="0.2">
      <c r="A16" s="574">
        <v>2</v>
      </c>
      <c r="B16" s="575">
        <f>'2. Prelim'!B25</f>
        <v>0</v>
      </c>
      <c r="C16" s="465">
        <f>'2. Prelim'!C25</f>
        <v>0</v>
      </c>
      <c r="D16" s="417"/>
      <c r="E16" s="418"/>
      <c r="F16" s="417"/>
      <c r="G16" s="417"/>
      <c r="H16" s="173">
        <f t="shared" ref="H16:H23" si="1">MAX(J16-SUM(D16:G16),0)</f>
        <v>0</v>
      </c>
      <c r="I16" s="173">
        <f t="shared" ref="I16:I23" si="2">SUM(D16:H16)</f>
        <v>0</v>
      </c>
      <c r="J16" s="173">
        <f t="shared" si="0"/>
        <v>0</v>
      </c>
      <c r="K16" s="576"/>
      <c r="L16" s="576"/>
      <c r="M16" s="576"/>
      <c r="N16" s="14"/>
      <c r="O16" s="14"/>
      <c r="P16" s="14"/>
    </row>
    <row r="17" spans="1:16" x14ac:dyDescent="0.2">
      <c r="A17" s="574">
        <v>3</v>
      </c>
      <c r="B17" s="575">
        <f>'2. Prelim'!B26</f>
        <v>0</v>
      </c>
      <c r="C17" s="465">
        <f>'2. Prelim'!C26</f>
        <v>0</v>
      </c>
      <c r="D17" s="417"/>
      <c r="E17" s="418"/>
      <c r="F17" s="417"/>
      <c r="G17" s="417"/>
      <c r="H17" s="173">
        <f t="shared" si="1"/>
        <v>0</v>
      </c>
      <c r="I17" s="173">
        <f t="shared" si="2"/>
        <v>0</v>
      </c>
      <c r="J17" s="173">
        <f t="shared" si="0"/>
        <v>0</v>
      </c>
      <c r="K17" s="576"/>
      <c r="L17" s="576"/>
      <c r="M17" s="576"/>
      <c r="N17" s="14"/>
      <c r="O17" s="14"/>
      <c r="P17" s="14"/>
    </row>
    <row r="18" spans="1:16" x14ac:dyDescent="0.2">
      <c r="A18" s="574">
        <v>4</v>
      </c>
      <c r="B18" s="575">
        <f>'2. Prelim'!B27</f>
        <v>0</v>
      </c>
      <c r="C18" s="465">
        <f>'2. Prelim'!C27</f>
        <v>0</v>
      </c>
      <c r="D18" s="417"/>
      <c r="E18" s="418"/>
      <c r="F18" s="417"/>
      <c r="G18" s="417"/>
      <c r="H18" s="173">
        <f t="shared" si="1"/>
        <v>0</v>
      </c>
      <c r="I18" s="173">
        <f t="shared" si="2"/>
        <v>0</v>
      </c>
      <c r="J18" s="173">
        <f t="shared" si="0"/>
        <v>0</v>
      </c>
      <c r="K18" s="576"/>
      <c r="L18" s="576"/>
      <c r="M18" s="576"/>
      <c r="N18" s="14"/>
      <c r="O18" s="14"/>
      <c r="P18" s="14"/>
    </row>
    <row r="19" spans="1:16" x14ac:dyDescent="0.2">
      <c r="A19" s="574">
        <v>5</v>
      </c>
      <c r="B19" s="575">
        <f>'2. Prelim'!B28</f>
        <v>0</v>
      </c>
      <c r="C19" s="465">
        <f>'2. Prelim'!C28</f>
        <v>0</v>
      </c>
      <c r="D19" s="417"/>
      <c r="E19" s="418"/>
      <c r="F19" s="417"/>
      <c r="G19" s="417"/>
      <c r="H19" s="173">
        <f t="shared" si="1"/>
        <v>0</v>
      </c>
      <c r="I19" s="173">
        <f t="shared" si="2"/>
        <v>0</v>
      </c>
      <c r="J19" s="173">
        <f t="shared" si="0"/>
        <v>0</v>
      </c>
      <c r="K19" s="576"/>
      <c r="L19" s="576"/>
      <c r="M19" s="576"/>
      <c r="N19" s="14"/>
      <c r="O19" s="14"/>
      <c r="P19" s="14"/>
    </row>
    <row r="20" spans="1:16" x14ac:dyDescent="0.2">
      <c r="A20" s="574">
        <v>6</v>
      </c>
      <c r="B20" s="575">
        <f>'2. Prelim'!B29</f>
        <v>0</v>
      </c>
      <c r="C20" s="465">
        <f>'2. Prelim'!C29</f>
        <v>0</v>
      </c>
      <c r="D20" s="417"/>
      <c r="E20" s="418"/>
      <c r="F20" s="417"/>
      <c r="G20" s="417"/>
      <c r="H20" s="173">
        <f t="shared" si="1"/>
        <v>0</v>
      </c>
      <c r="I20" s="173">
        <f t="shared" si="2"/>
        <v>0</v>
      </c>
      <c r="J20" s="173">
        <f t="shared" si="0"/>
        <v>0</v>
      </c>
      <c r="K20" s="576"/>
      <c r="L20" s="576"/>
      <c r="M20" s="576"/>
      <c r="N20" s="14"/>
      <c r="O20" s="14"/>
      <c r="P20" s="14"/>
    </row>
    <row r="21" spans="1:16" x14ac:dyDescent="0.2">
      <c r="A21" s="574">
        <v>7</v>
      </c>
      <c r="B21" s="575">
        <f>'2. Prelim'!B30</f>
        <v>0</v>
      </c>
      <c r="C21" s="465">
        <f>'2. Prelim'!C30</f>
        <v>0</v>
      </c>
      <c r="D21" s="417"/>
      <c r="E21" s="418"/>
      <c r="F21" s="417"/>
      <c r="G21" s="417"/>
      <c r="H21" s="173">
        <f>MAX(J21-SUM(D21:G21),0)</f>
        <v>0</v>
      </c>
      <c r="I21" s="173">
        <f>SUM(D21:H21)</f>
        <v>0</v>
      </c>
      <c r="J21" s="173">
        <f>ROUNDUP((J$12*C21),0)</f>
        <v>0</v>
      </c>
      <c r="K21" s="576"/>
      <c r="L21" s="576"/>
      <c r="M21" s="576"/>
      <c r="N21" s="14"/>
      <c r="O21" s="14"/>
      <c r="P21" s="14"/>
    </row>
    <row r="22" spans="1:16" x14ac:dyDescent="0.2">
      <c r="A22" s="574">
        <v>8</v>
      </c>
      <c r="B22" s="575">
        <f>'2. Prelim'!B31</f>
        <v>0</v>
      </c>
      <c r="C22" s="465">
        <f>'2. Prelim'!C31</f>
        <v>0</v>
      </c>
      <c r="D22" s="417"/>
      <c r="E22" s="418"/>
      <c r="F22" s="417"/>
      <c r="G22" s="417"/>
      <c r="H22" s="173">
        <f t="shared" si="1"/>
        <v>0</v>
      </c>
      <c r="I22" s="173">
        <f t="shared" si="2"/>
        <v>0</v>
      </c>
      <c r="J22" s="173">
        <f t="shared" si="0"/>
        <v>0</v>
      </c>
      <c r="K22" s="576"/>
      <c r="L22" s="576"/>
      <c r="M22" s="576"/>
      <c r="N22" s="14"/>
      <c r="O22" s="14"/>
      <c r="P22" s="14"/>
    </row>
    <row r="23" spans="1:16" x14ac:dyDescent="0.2">
      <c r="A23" s="574">
        <v>9</v>
      </c>
      <c r="B23" s="575">
        <f>'2. Prelim'!B32</f>
        <v>0</v>
      </c>
      <c r="C23" s="465">
        <f>'2. Prelim'!C32</f>
        <v>0</v>
      </c>
      <c r="D23" s="417"/>
      <c r="E23" s="418"/>
      <c r="F23" s="417"/>
      <c r="G23" s="417"/>
      <c r="H23" s="173">
        <f t="shared" si="1"/>
        <v>0</v>
      </c>
      <c r="I23" s="173">
        <f t="shared" si="2"/>
        <v>0</v>
      </c>
      <c r="J23" s="173">
        <f t="shared" si="0"/>
        <v>0</v>
      </c>
      <c r="K23" s="576"/>
      <c r="L23" s="576"/>
      <c r="M23" s="576"/>
      <c r="N23" s="14"/>
      <c r="O23" s="14"/>
      <c r="P23" s="14"/>
    </row>
    <row r="24" spans="1:16" x14ac:dyDescent="0.2">
      <c r="A24" s="574">
        <v>10</v>
      </c>
      <c r="B24" s="575">
        <f>'2. Prelim'!B33</f>
        <v>0</v>
      </c>
      <c r="C24" s="465">
        <f>'2. Prelim'!C33</f>
        <v>0</v>
      </c>
      <c r="D24" s="417"/>
      <c r="E24" s="418"/>
      <c r="F24" s="417"/>
      <c r="G24" s="417"/>
      <c r="H24" s="173">
        <f>MAX(J24-SUM(D24:G24),0)</f>
        <v>0</v>
      </c>
      <c r="I24" s="173">
        <f>SUM(D24:H24)</f>
        <v>0</v>
      </c>
      <c r="J24" s="173">
        <f>ROUNDUP((J$12*C24),0)</f>
        <v>0</v>
      </c>
      <c r="K24" s="576"/>
      <c r="L24" s="576"/>
      <c r="M24" s="576"/>
      <c r="N24" s="14"/>
      <c r="O24" s="14"/>
      <c r="P24" s="14"/>
    </row>
    <row r="25" spans="1:16" s="11" customFormat="1" x14ac:dyDescent="0.2">
      <c r="A25" s="577"/>
      <c r="B25" s="605" t="s">
        <v>282</v>
      </c>
      <c r="C25" s="579">
        <f>'2. Prelim'!C34</f>
        <v>0</v>
      </c>
      <c r="D25" s="173">
        <f>SUM(D15:D24)</f>
        <v>0</v>
      </c>
      <c r="E25" s="173">
        <f t="shared" ref="E25:J25" si="3">SUM(E15:E24)</f>
        <v>0</v>
      </c>
      <c r="F25" s="173">
        <f t="shared" si="3"/>
        <v>0</v>
      </c>
      <c r="G25" s="173">
        <f t="shared" si="3"/>
        <v>0</v>
      </c>
      <c r="H25" s="173">
        <f t="shared" si="3"/>
        <v>0</v>
      </c>
      <c r="I25" s="173">
        <f t="shared" si="3"/>
        <v>0</v>
      </c>
      <c r="J25" s="173">
        <f t="shared" si="3"/>
        <v>0</v>
      </c>
      <c r="K25" s="606">
        <f>IF(I25&gt;J25,I25-J25,0)</f>
        <v>0</v>
      </c>
      <c r="L25" s="173">
        <f>(ROUNDDOWN($L$12*J25,0))</f>
        <v>0</v>
      </c>
      <c r="M25" s="430">
        <f>MIN(K25,L25)</f>
        <v>0</v>
      </c>
      <c r="N25" s="137"/>
      <c r="O25" s="18"/>
      <c r="P25" s="18"/>
    </row>
    <row r="26" spans="1:16" x14ac:dyDescent="0.2">
      <c r="A26" s="139"/>
      <c r="B26" s="367"/>
      <c r="C26" s="58"/>
      <c r="D26" s="58"/>
      <c r="E26" s="140">
        <f>'4. Errant'!I14</f>
        <v>0</v>
      </c>
      <c r="F26" s="58"/>
      <c r="G26" s="58"/>
      <c r="H26" s="58"/>
      <c r="I26" s="58"/>
      <c r="J26" s="58"/>
      <c r="K26" s="58"/>
      <c r="L26" s="58"/>
      <c r="M26" s="58"/>
      <c r="N26" s="14"/>
      <c r="O26" s="14"/>
      <c r="P26" s="14"/>
    </row>
    <row r="27" spans="1:16" x14ac:dyDescent="0.2">
      <c r="A27" s="139"/>
      <c r="B27" s="367"/>
      <c r="C27" s="58"/>
      <c r="D27" s="58"/>
      <c r="E27" s="326" t="s">
        <v>283</v>
      </c>
      <c r="F27" s="58"/>
      <c r="G27" s="58"/>
      <c r="H27" s="58"/>
      <c r="I27" s="58"/>
      <c r="J27" s="58"/>
      <c r="K27" s="58"/>
      <c r="L27" s="58"/>
      <c r="M27" s="58"/>
      <c r="N27" s="14"/>
      <c r="O27" s="14"/>
      <c r="P27" s="14"/>
    </row>
    <row r="28" spans="1:16" ht="13.5" thickBot="1" x14ac:dyDescent="0.25">
      <c r="A28" s="48" t="s">
        <v>201</v>
      </c>
      <c r="B28" s="14"/>
      <c r="C28" s="14"/>
      <c r="D28" s="14"/>
      <c r="E28" s="14"/>
      <c r="F28" s="14"/>
      <c r="G28" s="14"/>
      <c r="H28" s="14"/>
      <c r="I28" s="14"/>
      <c r="J28" s="58"/>
      <c r="K28" s="14"/>
      <c r="L28" s="58"/>
      <c r="M28" s="14"/>
      <c r="N28" s="14"/>
      <c r="O28" s="14"/>
      <c r="P28" s="14"/>
    </row>
    <row r="29" spans="1:16" ht="13.5" thickBot="1" x14ac:dyDescent="0.25">
      <c r="A29" s="134"/>
      <c r="B29" s="8"/>
      <c r="C29" t="s">
        <v>284</v>
      </c>
      <c r="G29" s="14"/>
      <c r="H29" s="14"/>
      <c r="I29" s="14"/>
      <c r="J29" s="14"/>
      <c r="K29" s="14"/>
      <c r="L29" s="14"/>
      <c r="M29" s="14"/>
      <c r="N29" s="14"/>
      <c r="O29" s="14"/>
      <c r="P29" s="14"/>
    </row>
    <row r="30" spans="1:16" s="3" customFormat="1" thickBot="1" x14ac:dyDescent="0.25">
      <c r="A30" s="358"/>
      <c r="B30" s="862"/>
      <c r="C30" s="863"/>
      <c r="D30" s="863"/>
      <c r="E30" s="358"/>
      <c r="F30" s="358"/>
      <c r="G30" s="358"/>
      <c r="H30" s="358"/>
      <c r="I30" s="358"/>
      <c r="J30" s="358"/>
      <c r="K30" s="358"/>
      <c r="L30" s="358"/>
      <c r="M30" s="358"/>
      <c r="N30" s="358"/>
      <c r="O30" s="358"/>
      <c r="P30" s="358"/>
    </row>
    <row r="31" spans="1:16" s="3" customFormat="1" ht="13.5" thickBot="1" x14ac:dyDescent="0.25">
      <c r="B31" s="141"/>
      <c r="C31" s="13" t="s">
        <v>310</v>
      </c>
      <c r="G31" s="358"/>
      <c r="H31" s="358"/>
      <c r="I31" s="358"/>
      <c r="J31" s="358"/>
      <c r="K31" s="358"/>
      <c r="L31" s="358"/>
      <c r="M31" s="358"/>
      <c r="N31" s="358"/>
      <c r="O31" s="358"/>
      <c r="P31" s="358"/>
    </row>
  </sheetData>
  <sheetProtection algorithmName="SHA-512" hashValue="56f+bFB3cUAqtvqIrXFz6yC7UDyAWlu8VQ/nx+BuxFFGnj80CHSRN2r33tEwBg60ATDC64pyB7ztJtEyol+Wtg==" saltValue="GJj/RyomaAJWwYVqTkEgwQ==" spinCount="100000" sheet="1" objects="1" scenarios="1"/>
  <protectedRanges>
    <protectedRange sqref="D15:G24" name="Range1"/>
  </protectedRanges>
  <mergeCells count="8">
    <mergeCell ref="B30:D30"/>
    <mergeCell ref="B1:M1"/>
    <mergeCell ref="B5:M5"/>
    <mergeCell ref="B9:M9"/>
    <mergeCell ref="B6:D6"/>
    <mergeCell ref="B3:M3"/>
    <mergeCell ref="H12:I12"/>
    <mergeCell ref="B7:M7"/>
  </mergeCells>
  <phoneticPr fontId="21" type="noConversion"/>
  <printOptions horizontalCentered="1" verticalCentered="1"/>
  <pageMargins left="0.25" right="0.25" top="0.75" bottom="0.75" header="0.3" footer="0.3"/>
  <pageSetup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CH36"/>
  <sheetViews>
    <sheetView showGridLines="0" zoomScaleNormal="100" workbookViewId="0"/>
  </sheetViews>
  <sheetFormatPr defaultColWidth="8.85546875" defaultRowHeight="12.75" x14ac:dyDescent="0.2"/>
  <cols>
    <col min="1" max="1" width="2.140625" customWidth="1"/>
    <col min="2" max="2" width="20.5703125" customWidth="1"/>
    <col min="3" max="3" width="12.140625" customWidth="1"/>
    <col min="4" max="4" width="12.85546875" customWidth="1"/>
    <col min="5" max="5" width="11" customWidth="1"/>
    <col min="6" max="7" width="10.42578125" customWidth="1"/>
    <col min="8" max="9" width="11.42578125" customWidth="1"/>
    <col min="10" max="10" width="10.42578125" customWidth="1"/>
    <col min="11" max="11" width="11.42578125" bestFit="1" customWidth="1"/>
    <col min="12" max="12" width="9" customWidth="1"/>
    <col min="13" max="13" width="9.42578125" customWidth="1"/>
    <col min="14" max="14" width="2.85546875" customWidth="1"/>
  </cols>
  <sheetData>
    <row r="1" spans="1:86" ht="18.75" customHeight="1" x14ac:dyDescent="0.2">
      <c r="A1" s="14"/>
      <c r="B1" s="856" t="str">
        <f>'2. Prelim'!B1:E1</f>
        <v>RPS/APS/CPS/CES 2024 Annual Compliance Workbook</v>
      </c>
      <c r="C1" s="856"/>
      <c r="D1" s="856"/>
      <c r="E1" s="856"/>
      <c r="F1" s="856"/>
      <c r="G1" s="856"/>
      <c r="H1" s="856"/>
      <c r="I1" s="856"/>
      <c r="J1" s="856"/>
      <c r="K1" s="856"/>
      <c r="L1" s="856"/>
      <c r="M1" s="856"/>
      <c r="N1" s="116"/>
      <c r="O1" s="57"/>
    </row>
    <row r="2" spans="1:86" ht="11.25" customHeight="1" x14ac:dyDescent="0.25">
      <c r="A2" s="46"/>
      <c r="B2" s="15"/>
      <c r="C2" s="15"/>
      <c r="D2" s="15"/>
      <c r="E2" s="15"/>
      <c r="F2" s="15"/>
      <c r="G2" s="14"/>
      <c r="H2" s="14"/>
      <c r="I2" s="14"/>
      <c r="J2" s="14"/>
      <c r="K2" s="14"/>
      <c r="L2" s="14"/>
      <c r="M2" s="14"/>
      <c r="N2" s="14"/>
      <c r="O2" s="14"/>
    </row>
    <row r="3" spans="1:86" s="25" customFormat="1" ht="15" customHeight="1" x14ac:dyDescent="0.2">
      <c r="A3" s="38"/>
      <c r="B3" s="846" t="s">
        <v>258</v>
      </c>
      <c r="C3" s="846"/>
      <c r="D3" s="846"/>
      <c r="E3" s="846"/>
      <c r="F3" s="846"/>
      <c r="G3" s="846"/>
      <c r="H3" s="846"/>
      <c r="I3" s="846"/>
      <c r="J3" s="846"/>
      <c r="K3" s="846"/>
      <c r="L3" s="846"/>
      <c r="M3" s="846"/>
      <c r="N3" s="30"/>
      <c r="O3" s="30"/>
    </row>
    <row r="4" spans="1:86" s="38" customFormat="1" ht="7.5" customHeight="1" x14ac:dyDescent="0.2">
      <c r="B4" s="375" t="s">
        <v>201</v>
      </c>
      <c r="C4" s="375"/>
      <c r="D4" s="375"/>
      <c r="E4" s="375"/>
      <c r="F4" s="30"/>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row>
    <row r="5" spans="1:86" ht="22.5" customHeight="1" x14ac:dyDescent="0.25">
      <c r="A5" s="23"/>
      <c r="B5" s="864">
        <f>'1. FilerInfo'!C18</f>
        <v>0</v>
      </c>
      <c r="C5" s="873"/>
      <c r="D5" s="873"/>
      <c r="E5" s="873"/>
      <c r="F5" s="873"/>
      <c r="G5" s="873"/>
      <c r="H5" s="873"/>
      <c r="I5" s="873"/>
      <c r="J5" s="873"/>
      <c r="K5" s="873"/>
      <c r="L5" s="873"/>
      <c r="M5" s="873"/>
      <c r="N5" s="117"/>
      <c r="O5" s="39"/>
    </row>
    <row r="6" spans="1:86" s="5" customFormat="1" ht="7.5" customHeight="1" x14ac:dyDescent="0.25">
      <c r="A6" s="23"/>
      <c r="B6" s="786"/>
      <c r="C6" s="786"/>
      <c r="D6" s="786"/>
      <c r="E6" s="15"/>
      <c r="F6" s="15"/>
      <c r="G6" s="15"/>
      <c r="H6" s="15"/>
      <c r="I6" s="15"/>
      <c r="J6" s="15"/>
      <c r="K6" s="15"/>
      <c r="L6" s="15"/>
      <c r="M6" s="15"/>
      <c r="N6" s="15"/>
      <c r="O6" s="15"/>
    </row>
    <row r="7" spans="1:86" s="5" customFormat="1" ht="15" customHeight="1" x14ac:dyDescent="0.25">
      <c r="A7" s="15"/>
      <c r="B7" s="868" t="s">
        <v>259</v>
      </c>
      <c r="C7" s="868"/>
      <c r="D7" s="868"/>
      <c r="E7" s="868"/>
      <c r="F7" s="868"/>
      <c r="G7" s="868"/>
      <c r="H7" s="868"/>
      <c r="I7" s="868"/>
      <c r="J7" s="868"/>
      <c r="K7" s="868"/>
      <c r="L7" s="868"/>
      <c r="M7" s="868"/>
      <c r="N7" s="15"/>
      <c r="O7" s="15"/>
    </row>
    <row r="8" spans="1:86" s="5" customFormat="1" ht="6" customHeight="1" thickBot="1" x14ac:dyDescent="0.3">
      <c r="A8" s="15"/>
      <c r="B8" s="377"/>
      <c r="C8" s="377"/>
      <c r="D8" s="377"/>
      <c r="E8" s="377"/>
      <c r="F8" s="176"/>
      <c r="G8" s="15"/>
      <c r="H8" s="15"/>
      <c r="I8" s="15"/>
      <c r="J8" s="15"/>
      <c r="K8" s="15"/>
      <c r="L8" s="15"/>
      <c r="M8" s="15"/>
      <c r="N8" s="15"/>
      <c r="O8" s="15"/>
    </row>
    <row r="9" spans="1:86" s="1" customFormat="1" ht="21.75" customHeight="1" thickBot="1" x14ac:dyDescent="0.25">
      <c r="A9" s="54"/>
      <c r="B9" s="877" t="s">
        <v>311</v>
      </c>
      <c r="C9" s="878"/>
      <c r="D9" s="878"/>
      <c r="E9" s="878"/>
      <c r="F9" s="878"/>
      <c r="G9" s="878"/>
      <c r="H9" s="878"/>
      <c r="I9" s="878"/>
      <c r="J9" s="878"/>
      <c r="K9" s="878"/>
      <c r="L9" s="878"/>
      <c r="M9" s="879"/>
      <c r="N9" s="54"/>
      <c r="O9" s="54"/>
    </row>
    <row r="10" spans="1:86" ht="4.5" customHeight="1" x14ac:dyDescent="0.2">
      <c r="A10" s="14"/>
      <c r="B10" s="14"/>
      <c r="C10" s="14"/>
      <c r="D10" s="14"/>
      <c r="E10" s="14"/>
      <c r="F10" s="14"/>
      <c r="G10" s="14"/>
      <c r="H10" s="127"/>
      <c r="I10" s="14"/>
      <c r="J10" s="14"/>
      <c r="K10" s="14"/>
      <c r="L10" s="14"/>
      <c r="M10" s="14"/>
      <c r="N10" s="14"/>
      <c r="O10" s="14"/>
    </row>
    <row r="11" spans="1:86" s="10" customFormat="1" ht="11.25" customHeight="1" x14ac:dyDescent="0.2">
      <c r="A11" s="607" t="s">
        <v>156</v>
      </c>
      <c r="B11" s="607" t="s">
        <v>157</v>
      </c>
      <c r="C11" s="607" t="s">
        <v>158</v>
      </c>
      <c r="D11" s="607" t="s">
        <v>194</v>
      </c>
      <c r="E11" s="607" t="s">
        <v>195</v>
      </c>
      <c r="F11" s="607" t="s">
        <v>196</v>
      </c>
      <c r="G11" s="607" t="s">
        <v>215</v>
      </c>
      <c r="H11" s="607" t="s">
        <v>216</v>
      </c>
      <c r="I11" s="607" t="s">
        <v>261</v>
      </c>
      <c r="J11" s="607" t="s">
        <v>262</v>
      </c>
      <c r="K11" s="607" t="s">
        <v>263</v>
      </c>
      <c r="L11" s="607" t="s">
        <v>264</v>
      </c>
      <c r="M11" s="607" t="s">
        <v>265</v>
      </c>
      <c r="N11" s="59"/>
      <c r="O11" s="59"/>
    </row>
    <row r="12" spans="1:86" s="2" customFormat="1" ht="15" x14ac:dyDescent="0.2">
      <c r="A12" s="93"/>
      <c r="B12" s="93"/>
      <c r="C12" s="93"/>
      <c r="D12" s="93"/>
      <c r="E12" s="93"/>
      <c r="F12" s="93"/>
      <c r="G12" s="93"/>
      <c r="H12" s="874" t="s">
        <v>271</v>
      </c>
      <c r="I12" s="874"/>
      <c r="J12" s="608">
        <v>3.6999999999999998E-2</v>
      </c>
      <c r="K12" s="602" t="s">
        <v>304</v>
      </c>
      <c r="L12" s="609">
        <v>0.05</v>
      </c>
      <c r="M12" s="93"/>
      <c r="N12"/>
      <c r="O12"/>
    </row>
    <row r="13" spans="1:86" s="9" customFormat="1" ht="112.5" x14ac:dyDescent="0.2">
      <c r="A13" s="569"/>
      <c r="B13" s="570" t="s">
        <v>305</v>
      </c>
      <c r="C13" s="588" t="s">
        <v>483</v>
      </c>
      <c r="D13" s="588" t="s">
        <v>312</v>
      </c>
      <c r="E13" s="588" t="s">
        <v>484</v>
      </c>
      <c r="F13" s="570" t="s">
        <v>544</v>
      </c>
      <c r="G13" s="570" t="s">
        <v>568</v>
      </c>
      <c r="H13" s="570" t="s">
        <v>308</v>
      </c>
      <c r="I13" s="570" t="s">
        <v>313</v>
      </c>
      <c r="J13" s="588" t="s">
        <v>314</v>
      </c>
      <c r="K13" s="570" t="s">
        <v>503</v>
      </c>
      <c r="L13" s="570" t="s">
        <v>315</v>
      </c>
      <c r="M13" s="588" t="s">
        <v>488</v>
      </c>
      <c r="N13" s="60"/>
      <c r="O13" s="60"/>
    </row>
    <row r="14" spans="1:86" s="6" customFormat="1" ht="8.25" customHeight="1" x14ac:dyDescent="0.2">
      <c r="A14" s="568"/>
      <c r="B14" s="568"/>
      <c r="C14" s="560" t="s">
        <v>161</v>
      </c>
      <c r="D14" s="560" t="s">
        <v>161</v>
      </c>
      <c r="E14" s="560" t="s">
        <v>161</v>
      </c>
      <c r="F14" s="560" t="s">
        <v>161</v>
      </c>
      <c r="G14" s="560" t="s">
        <v>161</v>
      </c>
      <c r="H14" s="560" t="s">
        <v>161</v>
      </c>
      <c r="I14" s="560" t="s">
        <v>161</v>
      </c>
      <c r="J14" s="560" t="s">
        <v>161</v>
      </c>
      <c r="K14" s="560" t="s">
        <v>161</v>
      </c>
      <c r="L14" s="560" t="s">
        <v>161</v>
      </c>
      <c r="M14" s="560" t="s">
        <v>161</v>
      </c>
      <c r="N14" s="56"/>
      <c r="O14" s="56"/>
    </row>
    <row r="15" spans="1:86" s="11" customFormat="1" ht="15.75" customHeight="1" x14ac:dyDescent="0.2">
      <c r="A15" s="574">
        <v>1</v>
      </c>
      <c r="B15" s="575">
        <f>'2. Prelim'!B24</f>
        <v>0</v>
      </c>
      <c r="C15" s="465">
        <f>'2. Prelim'!C24</f>
        <v>0</v>
      </c>
      <c r="D15" s="417"/>
      <c r="E15" s="418"/>
      <c r="F15" s="417"/>
      <c r="G15" s="417"/>
      <c r="H15" s="173">
        <f t="shared" ref="H15:H23" si="0">MAX(J15-SUM(D15:G15),0)</f>
        <v>0</v>
      </c>
      <c r="I15" s="173">
        <f>SUM(D15:H15)</f>
        <v>0</v>
      </c>
      <c r="J15" s="173">
        <f t="shared" ref="J15:J23" si="1">ROUNDUP((J$12*C15),0)</f>
        <v>0</v>
      </c>
      <c r="K15" s="576"/>
      <c r="L15" s="576"/>
      <c r="M15" s="576"/>
      <c r="N15" s="18"/>
      <c r="O15" s="18"/>
    </row>
    <row r="16" spans="1:86" s="11" customFormat="1" ht="15.75" customHeight="1" x14ac:dyDescent="0.2">
      <c r="A16" s="574">
        <v>2</v>
      </c>
      <c r="B16" s="575">
        <f>'2. Prelim'!B25</f>
        <v>0</v>
      </c>
      <c r="C16" s="465">
        <f>'2. Prelim'!C25</f>
        <v>0</v>
      </c>
      <c r="D16" s="417"/>
      <c r="E16" s="418"/>
      <c r="F16" s="417"/>
      <c r="G16" s="417"/>
      <c r="H16" s="173">
        <f t="shared" si="0"/>
        <v>0</v>
      </c>
      <c r="I16" s="173">
        <f t="shared" ref="I16:I23" si="2">SUM(D16:H16)</f>
        <v>0</v>
      </c>
      <c r="J16" s="173">
        <f t="shared" si="1"/>
        <v>0</v>
      </c>
      <c r="K16" s="576"/>
      <c r="L16" s="576"/>
      <c r="M16" s="576"/>
      <c r="N16" s="18"/>
      <c r="O16" s="18"/>
    </row>
    <row r="17" spans="1:15" s="11" customFormat="1" ht="15.75" customHeight="1" x14ac:dyDescent="0.2">
      <c r="A17" s="574">
        <v>3</v>
      </c>
      <c r="B17" s="575">
        <f>'2. Prelim'!B26</f>
        <v>0</v>
      </c>
      <c r="C17" s="465">
        <f>'2. Prelim'!C26</f>
        <v>0</v>
      </c>
      <c r="D17" s="417"/>
      <c r="E17" s="418"/>
      <c r="F17" s="417"/>
      <c r="G17" s="417"/>
      <c r="H17" s="173">
        <f t="shared" si="0"/>
        <v>0</v>
      </c>
      <c r="I17" s="173">
        <f t="shared" si="2"/>
        <v>0</v>
      </c>
      <c r="J17" s="173">
        <f t="shared" si="1"/>
        <v>0</v>
      </c>
      <c r="K17" s="576"/>
      <c r="L17" s="576"/>
      <c r="M17" s="576"/>
      <c r="N17" s="18"/>
      <c r="O17" s="18"/>
    </row>
    <row r="18" spans="1:15" s="11" customFormat="1" ht="15.75" customHeight="1" x14ac:dyDescent="0.2">
      <c r="A18" s="574">
        <v>4</v>
      </c>
      <c r="B18" s="575">
        <f>'2. Prelim'!B27</f>
        <v>0</v>
      </c>
      <c r="C18" s="465">
        <f>'2. Prelim'!C27</f>
        <v>0</v>
      </c>
      <c r="D18" s="417"/>
      <c r="E18" s="418"/>
      <c r="F18" s="417"/>
      <c r="G18" s="417"/>
      <c r="H18" s="173">
        <f t="shared" si="0"/>
        <v>0</v>
      </c>
      <c r="I18" s="173">
        <f t="shared" si="2"/>
        <v>0</v>
      </c>
      <c r="J18" s="173">
        <f t="shared" si="1"/>
        <v>0</v>
      </c>
      <c r="K18" s="576"/>
      <c r="L18" s="576"/>
      <c r="M18" s="576"/>
      <c r="N18" s="18"/>
      <c r="O18" s="18"/>
    </row>
    <row r="19" spans="1:15" s="11" customFormat="1" ht="15.75" customHeight="1" x14ac:dyDescent="0.2">
      <c r="A19" s="574">
        <v>5</v>
      </c>
      <c r="B19" s="575">
        <f>'2. Prelim'!B28</f>
        <v>0</v>
      </c>
      <c r="C19" s="465">
        <f>'2. Prelim'!C28</f>
        <v>0</v>
      </c>
      <c r="D19" s="417"/>
      <c r="E19" s="418"/>
      <c r="F19" s="417"/>
      <c r="G19" s="417"/>
      <c r="H19" s="173">
        <f t="shared" si="0"/>
        <v>0</v>
      </c>
      <c r="I19" s="173">
        <f t="shared" si="2"/>
        <v>0</v>
      </c>
      <c r="J19" s="173">
        <f t="shared" si="1"/>
        <v>0</v>
      </c>
      <c r="K19" s="576"/>
      <c r="L19" s="576"/>
      <c r="M19" s="576"/>
      <c r="N19" s="18"/>
      <c r="O19" s="18"/>
    </row>
    <row r="20" spans="1:15" s="11" customFormat="1" ht="15.75" customHeight="1" x14ac:dyDescent="0.2">
      <c r="A20" s="574">
        <v>6</v>
      </c>
      <c r="B20" s="575">
        <f>'2. Prelim'!B29</f>
        <v>0</v>
      </c>
      <c r="C20" s="465">
        <f>'2. Prelim'!C29</f>
        <v>0</v>
      </c>
      <c r="D20" s="417"/>
      <c r="E20" s="418"/>
      <c r="F20" s="417"/>
      <c r="G20" s="417"/>
      <c r="H20" s="173">
        <f t="shared" si="0"/>
        <v>0</v>
      </c>
      <c r="I20" s="173">
        <f t="shared" si="2"/>
        <v>0</v>
      </c>
      <c r="J20" s="173">
        <f t="shared" si="1"/>
        <v>0</v>
      </c>
      <c r="K20" s="576"/>
      <c r="L20" s="576"/>
      <c r="M20" s="576"/>
      <c r="N20" s="18"/>
      <c r="O20" s="18"/>
    </row>
    <row r="21" spans="1:15" s="11" customFormat="1" ht="15.75" customHeight="1" x14ac:dyDescent="0.2">
      <c r="A21" s="574">
        <v>7</v>
      </c>
      <c r="B21" s="575">
        <f>'2. Prelim'!B30</f>
        <v>0</v>
      </c>
      <c r="C21" s="465">
        <f>'2. Prelim'!C30</f>
        <v>0</v>
      </c>
      <c r="D21" s="417"/>
      <c r="E21" s="418"/>
      <c r="F21" s="417"/>
      <c r="G21" s="417"/>
      <c r="H21" s="173">
        <f>MAX(J21-SUM(D21:G21),0)</f>
        <v>0</v>
      </c>
      <c r="I21" s="173">
        <f>SUM(D21:H21)</f>
        <v>0</v>
      </c>
      <c r="J21" s="173">
        <f>ROUNDUP((J$12*C21),0)</f>
        <v>0</v>
      </c>
      <c r="K21" s="576"/>
      <c r="L21" s="576"/>
      <c r="M21" s="576"/>
      <c r="N21" s="18"/>
      <c r="O21" s="18"/>
    </row>
    <row r="22" spans="1:15" s="11" customFormat="1" ht="15.75" customHeight="1" x14ac:dyDescent="0.2">
      <c r="A22" s="574">
        <v>8</v>
      </c>
      <c r="B22" s="575">
        <f>'2. Prelim'!B31</f>
        <v>0</v>
      </c>
      <c r="C22" s="465">
        <f>'2. Prelim'!C31</f>
        <v>0</v>
      </c>
      <c r="D22" s="417"/>
      <c r="E22" s="418"/>
      <c r="F22" s="417"/>
      <c r="G22" s="417"/>
      <c r="H22" s="173">
        <f t="shared" si="0"/>
        <v>0</v>
      </c>
      <c r="I22" s="173">
        <f t="shared" si="2"/>
        <v>0</v>
      </c>
      <c r="J22" s="173">
        <f t="shared" si="1"/>
        <v>0</v>
      </c>
      <c r="K22" s="576"/>
      <c r="L22" s="576"/>
      <c r="M22" s="576"/>
      <c r="N22" s="18"/>
      <c r="O22" s="18"/>
    </row>
    <row r="23" spans="1:15" s="11" customFormat="1" ht="15.75" customHeight="1" x14ac:dyDescent="0.2">
      <c r="A23" s="574">
        <v>9</v>
      </c>
      <c r="B23" s="575">
        <f>'2. Prelim'!B32</f>
        <v>0</v>
      </c>
      <c r="C23" s="465">
        <f>'2. Prelim'!C32</f>
        <v>0</v>
      </c>
      <c r="D23" s="417"/>
      <c r="E23" s="418"/>
      <c r="F23" s="417"/>
      <c r="G23" s="417"/>
      <c r="H23" s="173">
        <f t="shared" si="0"/>
        <v>0</v>
      </c>
      <c r="I23" s="173">
        <f t="shared" si="2"/>
        <v>0</v>
      </c>
      <c r="J23" s="173">
        <f t="shared" si="1"/>
        <v>0</v>
      </c>
      <c r="K23" s="576"/>
      <c r="L23" s="576"/>
      <c r="M23" s="576"/>
      <c r="N23" s="18"/>
      <c r="O23" s="18"/>
    </row>
    <row r="24" spans="1:15" s="11" customFormat="1" ht="15.75" customHeight="1" x14ac:dyDescent="0.2">
      <c r="A24" s="574">
        <v>10</v>
      </c>
      <c r="B24" s="575">
        <f>'2. Prelim'!B33</f>
        <v>0</v>
      </c>
      <c r="C24" s="465">
        <f>'2. Prelim'!C33</f>
        <v>0</v>
      </c>
      <c r="D24" s="417"/>
      <c r="E24" s="418"/>
      <c r="F24" s="417"/>
      <c r="G24" s="417"/>
      <c r="H24" s="173">
        <f>MAX(J24-SUM(D24:G24),0)</f>
        <v>0</v>
      </c>
      <c r="I24" s="173">
        <f>SUM(D24:H24)</f>
        <v>0</v>
      </c>
      <c r="J24" s="173">
        <f>ROUNDUP((J$12*C24),0)</f>
        <v>0</v>
      </c>
      <c r="K24" s="576"/>
      <c r="L24" s="576"/>
      <c r="M24" s="576"/>
      <c r="N24" s="18"/>
      <c r="O24" s="18"/>
    </row>
    <row r="25" spans="1:15" s="11" customFormat="1" x14ac:dyDescent="0.2">
      <c r="A25" s="577"/>
      <c r="B25" s="605" t="s">
        <v>282</v>
      </c>
      <c r="C25" s="579">
        <f>'2. Prelim'!C34</f>
        <v>0</v>
      </c>
      <c r="D25" s="173">
        <f t="shared" ref="D25:J25" si="3">SUM(D15:D24)</f>
        <v>0</v>
      </c>
      <c r="E25" s="173">
        <f t="shared" si="3"/>
        <v>0</v>
      </c>
      <c r="F25" s="173">
        <f t="shared" si="3"/>
        <v>0</v>
      </c>
      <c r="G25" s="173">
        <f t="shared" si="3"/>
        <v>0</v>
      </c>
      <c r="H25" s="173">
        <f t="shared" si="3"/>
        <v>0</v>
      </c>
      <c r="I25" s="173">
        <f t="shared" si="3"/>
        <v>0</v>
      </c>
      <c r="J25" s="173">
        <f t="shared" si="3"/>
        <v>0</v>
      </c>
      <c r="K25" s="173">
        <f>IF(I25&gt;J25,I25-J25,0)</f>
        <v>0</v>
      </c>
      <c r="L25" s="173">
        <f>ROUNDDOWN($L$12*J25,0)</f>
        <v>0</v>
      </c>
      <c r="M25" s="173">
        <f>MIN(K25,L25)</f>
        <v>0</v>
      </c>
      <c r="N25" s="18"/>
      <c r="O25" s="18"/>
    </row>
    <row r="26" spans="1:15" s="11" customFormat="1" x14ac:dyDescent="0.2">
      <c r="A26" s="41"/>
      <c r="B26" s="363"/>
      <c r="C26" s="52"/>
      <c r="D26" s="52"/>
      <c r="E26" s="132">
        <f>'4. Errant'!J14</f>
        <v>0</v>
      </c>
      <c r="F26" s="235" t="s">
        <v>316</v>
      </c>
      <c r="G26" s="52"/>
      <c r="H26" s="52"/>
      <c r="I26" s="52"/>
      <c r="J26" s="52"/>
      <c r="K26" s="876"/>
      <c r="L26" s="876"/>
      <c r="M26" s="876"/>
      <c r="N26" s="18"/>
      <c r="O26" s="18"/>
    </row>
    <row r="27" spans="1:15" s="11" customFormat="1" x14ac:dyDescent="0.2">
      <c r="A27" s="41"/>
      <c r="B27" s="363"/>
      <c r="C27" s="52"/>
      <c r="D27" s="52"/>
      <c r="E27" s="326" t="s">
        <v>283</v>
      </c>
      <c r="F27" s="235"/>
      <c r="G27" s="52"/>
      <c r="H27" s="52"/>
      <c r="I27" s="52"/>
      <c r="J27" s="52"/>
      <c r="K27" s="420"/>
      <c r="L27" s="420"/>
      <c r="M27" s="420"/>
      <c r="N27" s="18"/>
      <c r="O27" s="18"/>
    </row>
    <row r="28" spans="1:15" ht="9" customHeight="1" thickBot="1" x14ac:dyDescent="0.25">
      <c r="A28" s="48" t="s">
        <v>201</v>
      </c>
      <c r="B28" s="14"/>
      <c r="C28" s="14"/>
      <c r="D28" s="14"/>
      <c r="E28" s="14"/>
      <c r="F28" s="14"/>
      <c r="G28" s="14"/>
      <c r="H28" s="14"/>
      <c r="I28" s="52"/>
      <c r="J28" s="58"/>
      <c r="K28" s="14"/>
      <c r="L28" s="58"/>
      <c r="M28" s="14"/>
      <c r="N28" s="14"/>
      <c r="O28" s="14"/>
    </row>
    <row r="29" spans="1:15" ht="13.5" thickBot="1" x14ac:dyDescent="0.25">
      <c r="A29" s="48"/>
      <c r="B29" s="8"/>
      <c r="C29" t="s">
        <v>284</v>
      </c>
      <c r="E29" s="14"/>
      <c r="F29" s="14"/>
      <c r="G29" s="14"/>
      <c r="H29" s="14"/>
      <c r="I29" s="14"/>
      <c r="J29" s="14"/>
      <c r="K29" s="14"/>
      <c r="L29" s="14"/>
      <c r="M29" s="14"/>
      <c r="N29" s="14"/>
      <c r="O29" s="14"/>
    </row>
    <row r="30" spans="1:15" s="3" customFormat="1" ht="4.5" customHeight="1" thickBot="1" x14ac:dyDescent="0.25">
      <c r="A30" s="358"/>
      <c r="B30" s="142"/>
      <c r="C30" s="358"/>
      <c r="D30" s="358"/>
      <c r="E30" s="358"/>
      <c r="F30" s="358"/>
      <c r="G30" s="358"/>
      <c r="H30" s="358"/>
      <c r="I30" s="358"/>
      <c r="J30" s="358"/>
      <c r="K30" s="358"/>
      <c r="L30" s="358"/>
      <c r="M30" s="358"/>
      <c r="N30" s="358"/>
      <c r="O30" s="358"/>
    </row>
    <row r="31" spans="1:15" s="3" customFormat="1" ht="13.5" customHeight="1" thickBot="1" x14ac:dyDescent="0.25">
      <c r="A31" s="358"/>
      <c r="B31" s="141"/>
      <c r="C31" s="13" t="s">
        <v>310</v>
      </c>
      <c r="E31" s="358"/>
      <c r="F31" s="358"/>
      <c r="G31" s="358"/>
      <c r="H31" s="358"/>
      <c r="I31" s="358"/>
      <c r="J31" s="358"/>
      <c r="K31" s="358"/>
      <c r="L31" s="358"/>
      <c r="M31" s="358"/>
      <c r="N31" s="358"/>
      <c r="O31" s="358"/>
    </row>
    <row r="32" spans="1:15" ht="6" customHeight="1" x14ac:dyDescent="0.2">
      <c r="A32" s="14"/>
      <c r="B32" s="14"/>
      <c r="C32" s="14"/>
      <c r="D32" s="14"/>
      <c r="E32" s="14"/>
      <c r="F32" s="14"/>
      <c r="G32" s="14"/>
      <c r="H32" s="14"/>
      <c r="I32" s="14"/>
      <c r="J32" s="14"/>
      <c r="K32" s="14"/>
      <c r="L32" s="14"/>
      <c r="M32" s="14"/>
      <c r="N32" s="14"/>
      <c r="O32" s="14"/>
    </row>
    <row r="33" spans="1:16" ht="9.75" customHeight="1" x14ac:dyDescent="0.2">
      <c r="A33" s="14"/>
      <c r="B33" s="14"/>
      <c r="C33" s="14"/>
      <c r="D33" s="14"/>
      <c r="E33" s="14"/>
      <c r="F33" s="14"/>
      <c r="G33" s="14"/>
      <c r="H33" s="14"/>
      <c r="I33" s="14"/>
      <c r="J33" s="14"/>
      <c r="K33" s="14"/>
      <c r="L33" s="14"/>
      <c r="M33" s="14"/>
      <c r="N33" s="14"/>
      <c r="O33" s="14"/>
    </row>
    <row r="34" spans="1:16" x14ac:dyDescent="0.2">
      <c r="A34" s="14"/>
      <c r="B34" s="14"/>
      <c r="C34" s="14"/>
      <c r="D34" s="14"/>
      <c r="E34" s="14"/>
      <c r="F34" s="14"/>
      <c r="G34" s="14"/>
      <c r="H34" s="14"/>
      <c r="I34" s="14"/>
      <c r="J34" s="14"/>
      <c r="K34" s="14"/>
      <c r="L34" s="14"/>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sheetData>
  <sheetProtection algorithmName="SHA-512" hashValue="DQKs7qnJkGgEThayQOOwXi+d2PnqCgKjUW/GRdmfSogShHWgcT0EkG9SeGqG16qTLn24JjbFm88y3U4D8wbHCw==" saltValue="bCHpB1G62lMn2tqlORl38w==" spinCount="100000" sheet="1" objects="1" scenarios="1"/>
  <protectedRanges>
    <protectedRange sqref="D15:E24" name="Range1"/>
  </protectedRanges>
  <mergeCells count="8">
    <mergeCell ref="K26:M26"/>
    <mergeCell ref="B3:M3"/>
    <mergeCell ref="B5:M5"/>
    <mergeCell ref="B6:D6"/>
    <mergeCell ref="B1:M1"/>
    <mergeCell ref="B9:M9"/>
    <mergeCell ref="H12:I12"/>
    <mergeCell ref="B7:M7"/>
  </mergeCells>
  <phoneticPr fontId="21" type="noConversion"/>
  <printOptions horizontalCentered="1" verticalCentered="1"/>
  <pageMargins left="0.25" right="0.25" top="0.75" bottom="0.75" header="0.3" footer="0.3"/>
  <pageSetup scale="93" orientation="landscape" r:id="rId1"/>
  <headerFooter alignWithMargins="0"/>
  <ignoredErrors>
    <ignoredError sqref="H21:I2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P45"/>
  <sheetViews>
    <sheetView showGridLines="0" zoomScaleNormal="100" workbookViewId="0"/>
  </sheetViews>
  <sheetFormatPr defaultColWidth="8.85546875" defaultRowHeight="12.75" x14ac:dyDescent="0.2"/>
  <cols>
    <col min="1" max="1" width="2.140625" customWidth="1"/>
    <col min="2" max="2" width="20.5703125" customWidth="1"/>
    <col min="3" max="3" width="12.42578125" customWidth="1"/>
    <col min="4" max="4" width="13" customWidth="1"/>
    <col min="5" max="5" width="10.42578125" customWidth="1"/>
    <col min="6" max="7" width="10" customWidth="1"/>
    <col min="8" max="8" width="12.42578125" customWidth="1"/>
    <col min="9" max="9" width="10.42578125" customWidth="1"/>
    <col min="10" max="10" width="10.140625" bestFit="1" customWidth="1"/>
    <col min="11" max="11" width="11.42578125" customWidth="1"/>
    <col min="12" max="12" width="9.42578125" customWidth="1"/>
    <col min="13" max="13" width="8.85546875" customWidth="1"/>
    <col min="14" max="14" width="2.85546875" customWidth="1"/>
  </cols>
  <sheetData>
    <row r="1" spans="1:16" ht="18.75" customHeight="1" x14ac:dyDescent="0.2">
      <c r="A1" s="14"/>
      <c r="B1" s="856" t="str">
        <f>'2. Prelim'!B1:E1</f>
        <v>RPS/APS/CPS/CES 2024 Annual Compliance Workbook</v>
      </c>
      <c r="C1" s="856"/>
      <c r="D1" s="856"/>
      <c r="E1" s="856"/>
      <c r="F1" s="856"/>
      <c r="G1" s="856"/>
      <c r="H1" s="856"/>
      <c r="I1" s="856"/>
      <c r="J1" s="856"/>
      <c r="K1" s="856"/>
      <c r="L1" s="856"/>
      <c r="M1" s="856"/>
      <c r="N1" s="116"/>
      <c r="O1" s="116"/>
      <c r="P1" s="14"/>
    </row>
    <row r="2" spans="1:16" ht="11.25" customHeight="1" x14ac:dyDescent="0.25">
      <c r="A2" s="46"/>
      <c r="B2" s="15"/>
      <c r="C2" s="15"/>
      <c r="D2" s="15"/>
      <c r="E2" s="15"/>
      <c r="F2" s="15"/>
      <c r="G2" s="14"/>
      <c r="H2" s="14"/>
      <c r="I2" s="14"/>
      <c r="J2" s="14"/>
      <c r="K2" s="14"/>
      <c r="L2" s="14"/>
      <c r="M2" s="14"/>
      <c r="N2" s="14"/>
      <c r="O2" s="14"/>
      <c r="P2" s="14"/>
    </row>
    <row r="3" spans="1:16" s="25" customFormat="1" ht="15" customHeight="1" x14ac:dyDescent="0.2">
      <c r="A3" s="38"/>
      <c r="B3" s="846" t="s">
        <v>317</v>
      </c>
      <c r="C3" s="846"/>
      <c r="D3" s="846"/>
      <c r="E3" s="846"/>
      <c r="F3" s="846"/>
      <c r="G3" s="846"/>
      <c r="H3" s="846"/>
      <c r="I3" s="846"/>
      <c r="J3" s="846"/>
      <c r="K3" s="846"/>
      <c r="L3" s="846"/>
      <c r="M3" s="846"/>
      <c r="N3" s="30"/>
      <c r="O3" s="30"/>
      <c r="P3" s="38"/>
    </row>
    <row r="4" spans="1:16" s="38" customFormat="1" ht="7.5" customHeight="1" x14ac:dyDescent="0.2">
      <c r="B4" s="375" t="s">
        <v>201</v>
      </c>
      <c r="C4" s="375"/>
      <c r="D4" s="375"/>
      <c r="E4" s="375"/>
      <c r="F4" s="30"/>
    </row>
    <row r="5" spans="1:16" ht="22.5" customHeight="1" x14ac:dyDescent="0.25">
      <c r="A5" s="23"/>
      <c r="B5" s="864">
        <f>'1. FilerInfo'!C18</f>
        <v>0</v>
      </c>
      <c r="C5" s="873"/>
      <c r="D5" s="873"/>
      <c r="E5" s="873"/>
      <c r="F5" s="873"/>
      <c r="G5" s="873"/>
      <c r="H5" s="873"/>
      <c r="I5" s="873"/>
      <c r="J5" s="873"/>
      <c r="K5" s="873"/>
      <c r="L5" s="873"/>
      <c r="M5" s="873"/>
      <c r="N5" s="117"/>
      <c r="O5" s="117"/>
      <c r="P5" s="14"/>
    </row>
    <row r="6" spans="1:16" s="5" customFormat="1" ht="7.5" customHeight="1" x14ac:dyDescent="0.25">
      <c r="A6" s="23"/>
      <c r="B6" s="786"/>
      <c r="C6" s="786"/>
      <c r="D6" s="786"/>
      <c r="E6" s="15"/>
      <c r="F6" s="15"/>
      <c r="G6" s="15"/>
      <c r="H6" s="15"/>
      <c r="I6" s="15"/>
      <c r="J6" s="15"/>
      <c r="K6" s="15"/>
      <c r="L6" s="15"/>
      <c r="M6" s="15"/>
      <c r="N6" s="15"/>
      <c r="O6" s="15"/>
      <c r="P6" s="15"/>
    </row>
    <row r="7" spans="1:16" s="5" customFormat="1" ht="15" customHeight="1" x14ac:dyDescent="0.25">
      <c r="A7" s="15"/>
      <c r="B7" s="868" t="s">
        <v>259</v>
      </c>
      <c r="C7" s="868"/>
      <c r="D7" s="868"/>
      <c r="E7" s="868"/>
      <c r="F7" s="868"/>
      <c r="G7" s="868"/>
      <c r="H7" s="868"/>
      <c r="I7" s="868"/>
      <c r="J7" s="868"/>
      <c r="K7" s="868"/>
      <c r="L7" s="868"/>
      <c r="M7" s="868"/>
      <c r="N7" s="15"/>
      <c r="O7" s="15"/>
      <c r="P7" s="15"/>
    </row>
    <row r="8" spans="1:16" s="5" customFormat="1" ht="6" customHeight="1" thickBot="1" x14ac:dyDescent="0.3">
      <c r="A8" s="15"/>
      <c r="B8" s="377"/>
      <c r="C8" s="377"/>
      <c r="D8" s="377"/>
      <c r="E8" s="377"/>
      <c r="F8" s="176"/>
      <c r="G8" s="15"/>
      <c r="H8" s="15"/>
      <c r="I8" s="15"/>
      <c r="J8" s="15"/>
      <c r="K8" s="15"/>
      <c r="L8" s="15"/>
      <c r="M8" s="15"/>
      <c r="N8" s="15"/>
      <c r="O8" s="15"/>
      <c r="P8" s="15"/>
    </row>
    <row r="9" spans="1:16" s="1" customFormat="1" ht="20.25" customHeight="1" thickBot="1" x14ac:dyDescent="0.25">
      <c r="A9" s="54"/>
      <c r="B9" s="865" t="s">
        <v>318</v>
      </c>
      <c r="C9" s="866"/>
      <c r="D9" s="866"/>
      <c r="E9" s="866"/>
      <c r="F9" s="866"/>
      <c r="G9" s="866"/>
      <c r="H9" s="866"/>
      <c r="I9" s="866"/>
      <c r="J9" s="866"/>
      <c r="K9" s="866"/>
      <c r="L9" s="866"/>
      <c r="M9" s="867"/>
      <c r="N9" s="54"/>
      <c r="O9" s="54"/>
      <c r="P9" s="54"/>
    </row>
    <row r="10" spans="1:16" ht="5.25" customHeight="1" x14ac:dyDescent="0.2">
      <c r="A10" s="14"/>
      <c r="B10" s="14"/>
      <c r="C10" s="14"/>
      <c r="D10" s="14"/>
      <c r="E10" s="14"/>
      <c r="F10" s="14"/>
      <c r="G10" s="14"/>
      <c r="H10" s="127"/>
      <c r="I10" s="14"/>
      <c r="J10" s="14"/>
      <c r="K10" s="14"/>
      <c r="L10" s="14"/>
      <c r="M10" s="14"/>
      <c r="N10" s="14"/>
      <c r="O10" s="14"/>
      <c r="P10" s="14"/>
    </row>
    <row r="11" spans="1:16" s="2" customFormat="1" ht="9.75" customHeight="1" x14ac:dyDescent="0.2">
      <c r="A11" s="560" t="s">
        <v>156</v>
      </c>
      <c r="B11" s="560" t="s">
        <v>157</v>
      </c>
      <c r="C11" s="560" t="s">
        <v>158</v>
      </c>
      <c r="D11" s="560" t="s">
        <v>194</v>
      </c>
      <c r="E11" s="560" t="s">
        <v>195</v>
      </c>
      <c r="F11" s="560" t="s">
        <v>196</v>
      </c>
      <c r="G11" s="560" t="s">
        <v>215</v>
      </c>
      <c r="H11" s="560" t="s">
        <v>216</v>
      </c>
      <c r="I11" s="560" t="s">
        <v>261</v>
      </c>
      <c r="J11" s="560" t="s">
        <v>262</v>
      </c>
      <c r="K11" s="560" t="s">
        <v>263</v>
      </c>
      <c r="L11" s="560" t="s">
        <v>264</v>
      </c>
      <c r="M11" s="560" t="s">
        <v>265</v>
      </c>
      <c r="N11" s="138"/>
      <c r="O11" s="138"/>
      <c r="P11" s="138"/>
    </row>
    <row r="12" spans="1:16" s="2" customFormat="1" ht="15" x14ac:dyDescent="0.2">
      <c r="A12" s="93"/>
      <c r="B12" s="93"/>
      <c r="C12" s="93"/>
      <c r="D12" s="93"/>
      <c r="E12" s="93"/>
      <c r="F12" s="93"/>
      <c r="G12" s="93"/>
      <c r="H12" s="874" t="s">
        <v>271</v>
      </c>
      <c r="I12" s="874"/>
      <c r="J12" s="601">
        <v>0.06</v>
      </c>
      <c r="K12" s="602" t="s">
        <v>272</v>
      </c>
      <c r="L12" s="603">
        <v>0.3</v>
      </c>
      <c r="M12" s="93"/>
      <c r="N12"/>
      <c r="O12"/>
    </row>
    <row r="13" spans="1:16" s="9" customFormat="1" ht="112.5" x14ac:dyDescent="0.2">
      <c r="A13" s="569"/>
      <c r="B13" s="570" t="s">
        <v>305</v>
      </c>
      <c r="C13" s="570" t="s">
        <v>490</v>
      </c>
      <c r="D13" s="570" t="s">
        <v>319</v>
      </c>
      <c r="E13" s="588" t="s">
        <v>320</v>
      </c>
      <c r="F13" s="570" t="s">
        <v>545</v>
      </c>
      <c r="G13" s="570" t="s">
        <v>569</v>
      </c>
      <c r="H13" s="570" t="s">
        <v>321</v>
      </c>
      <c r="I13" s="570" t="s">
        <v>322</v>
      </c>
      <c r="J13" s="570" t="s">
        <v>323</v>
      </c>
      <c r="K13" s="570" t="s">
        <v>324</v>
      </c>
      <c r="L13" s="570" t="s">
        <v>325</v>
      </c>
      <c r="M13" s="588" t="s">
        <v>489</v>
      </c>
      <c r="N13" s="60"/>
      <c r="O13" s="60"/>
      <c r="P13" s="60"/>
    </row>
    <row r="14" spans="1:16" s="6" customFormat="1" ht="9.75" customHeight="1" x14ac:dyDescent="0.15">
      <c r="A14" s="568"/>
      <c r="B14" s="568"/>
      <c r="C14" s="560" t="s">
        <v>161</v>
      </c>
      <c r="D14" s="560" t="s">
        <v>161</v>
      </c>
      <c r="E14" s="560" t="s">
        <v>161</v>
      </c>
      <c r="F14" s="591" t="s">
        <v>161</v>
      </c>
      <c r="G14" s="560" t="s">
        <v>161</v>
      </c>
      <c r="H14" s="560" t="s">
        <v>161</v>
      </c>
      <c r="I14" s="560" t="s">
        <v>161</v>
      </c>
      <c r="J14" s="560" t="s">
        <v>161</v>
      </c>
      <c r="K14" s="560" t="s">
        <v>161</v>
      </c>
      <c r="L14" s="560" t="s">
        <v>161</v>
      </c>
      <c r="M14" s="560" t="s">
        <v>161</v>
      </c>
      <c r="N14" s="56"/>
      <c r="O14" s="56"/>
      <c r="P14" s="56"/>
    </row>
    <row r="15" spans="1:16" ht="15.75" customHeight="1" x14ac:dyDescent="0.2">
      <c r="A15" s="574">
        <v>1</v>
      </c>
      <c r="B15" s="575">
        <f>'2. Prelim'!B24</f>
        <v>0</v>
      </c>
      <c r="C15" s="465">
        <f>'2. Prelim'!C24</f>
        <v>0</v>
      </c>
      <c r="D15" s="417"/>
      <c r="E15" s="418"/>
      <c r="F15" s="417"/>
      <c r="G15" s="417"/>
      <c r="H15" s="173">
        <f t="shared" ref="H15:H23" si="0">MAX(J15-SUM(D15:G15),0)</f>
        <v>0</v>
      </c>
      <c r="I15" s="173">
        <f>SUM(D15:H15)</f>
        <v>0</v>
      </c>
      <c r="J15" s="173">
        <f t="shared" ref="J15:J23" si="1">ROUNDUP((J$12*C15),0)</f>
        <v>0</v>
      </c>
      <c r="K15" s="881"/>
      <c r="L15" s="880"/>
      <c r="M15" s="880"/>
      <c r="N15" s="14"/>
      <c r="O15" s="14"/>
      <c r="P15" s="14"/>
    </row>
    <row r="16" spans="1:16" ht="15.75" customHeight="1" x14ac:dyDescent="0.2">
      <c r="A16" s="574">
        <v>2</v>
      </c>
      <c r="B16" s="575">
        <f>'2. Prelim'!B25</f>
        <v>0</v>
      </c>
      <c r="C16" s="465">
        <f>'2. Prelim'!C25</f>
        <v>0</v>
      </c>
      <c r="D16" s="417"/>
      <c r="E16" s="418"/>
      <c r="F16" s="417"/>
      <c r="G16" s="417"/>
      <c r="H16" s="173">
        <f t="shared" si="0"/>
        <v>0</v>
      </c>
      <c r="I16" s="173">
        <f t="shared" ref="I16:I23" si="2">SUM(D16:H16)</f>
        <v>0</v>
      </c>
      <c r="J16" s="173">
        <f t="shared" si="1"/>
        <v>0</v>
      </c>
      <c r="K16" s="881"/>
      <c r="L16" s="880"/>
      <c r="M16" s="880"/>
      <c r="N16" s="14"/>
      <c r="O16" s="14"/>
      <c r="P16" s="14"/>
    </row>
    <row r="17" spans="1:16" ht="15.75" customHeight="1" x14ac:dyDescent="0.2">
      <c r="A17" s="574">
        <v>3</v>
      </c>
      <c r="B17" s="575">
        <f>'2. Prelim'!B26</f>
        <v>0</v>
      </c>
      <c r="C17" s="465">
        <f>'2. Prelim'!C26</f>
        <v>0</v>
      </c>
      <c r="D17" s="417"/>
      <c r="E17" s="418"/>
      <c r="F17" s="417"/>
      <c r="G17" s="417"/>
      <c r="H17" s="173">
        <f t="shared" si="0"/>
        <v>0</v>
      </c>
      <c r="I17" s="173">
        <f t="shared" si="2"/>
        <v>0</v>
      </c>
      <c r="J17" s="173">
        <f t="shared" si="1"/>
        <v>0</v>
      </c>
      <c r="K17" s="881"/>
      <c r="L17" s="880"/>
      <c r="M17" s="880"/>
      <c r="N17" s="14"/>
      <c r="O17" s="14"/>
      <c r="P17" s="14"/>
    </row>
    <row r="18" spans="1:16" ht="15.75" customHeight="1" x14ac:dyDescent="0.2">
      <c r="A18" s="574">
        <v>4</v>
      </c>
      <c r="B18" s="575">
        <f>'2. Prelim'!B27</f>
        <v>0</v>
      </c>
      <c r="C18" s="465">
        <f>'2. Prelim'!C27</f>
        <v>0</v>
      </c>
      <c r="D18" s="417"/>
      <c r="E18" s="418"/>
      <c r="F18" s="417"/>
      <c r="G18" s="417"/>
      <c r="H18" s="173">
        <f t="shared" si="0"/>
        <v>0</v>
      </c>
      <c r="I18" s="173">
        <f t="shared" si="2"/>
        <v>0</v>
      </c>
      <c r="J18" s="173">
        <f t="shared" si="1"/>
        <v>0</v>
      </c>
      <c r="K18" s="881"/>
      <c r="L18" s="880"/>
      <c r="M18" s="880"/>
      <c r="N18" s="14"/>
      <c r="O18" s="14"/>
      <c r="P18" s="14"/>
    </row>
    <row r="19" spans="1:16" ht="15.75" customHeight="1" x14ac:dyDescent="0.2">
      <c r="A19" s="574">
        <v>5</v>
      </c>
      <c r="B19" s="575">
        <f>'2. Prelim'!B28</f>
        <v>0</v>
      </c>
      <c r="C19" s="465">
        <f>'2. Prelim'!C28</f>
        <v>0</v>
      </c>
      <c r="D19" s="417"/>
      <c r="E19" s="418"/>
      <c r="F19" s="417"/>
      <c r="G19" s="417"/>
      <c r="H19" s="173">
        <f t="shared" si="0"/>
        <v>0</v>
      </c>
      <c r="I19" s="173">
        <f t="shared" si="2"/>
        <v>0</v>
      </c>
      <c r="J19" s="173">
        <f t="shared" si="1"/>
        <v>0</v>
      </c>
      <c r="K19" s="881"/>
      <c r="L19" s="880"/>
      <c r="M19" s="880"/>
      <c r="N19" s="14"/>
      <c r="O19" s="14"/>
      <c r="P19" s="14"/>
    </row>
    <row r="20" spans="1:16" ht="15.75" customHeight="1" x14ac:dyDescent="0.2">
      <c r="A20" s="574">
        <v>6</v>
      </c>
      <c r="B20" s="575">
        <f>'2. Prelim'!B29</f>
        <v>0</v>
      </c>
      <c r="C20" s="465">
        <f>'2. Prelim'!C29</f>
        <v>0</v>
      </c>
      <c r="D20" s="417"/>
      <c r="E20" s="418"/>
      <c r="F20" s="417"/>
      <c r="G20" s="417"/>
      <c r="H20" s="173">
        <f t="shared" si="0"/>
        <v>0</v>
      </c>
      <c r="I20" s="173">
        <f t="shared" si="2"/>
        <v>0</v>
      </c>
      <c r="J20" s="173">
        <f t="shared" si="1"/>
        <v>0</v>
      </c>
      <c r="K20" s="881"/>
      <c r="L20" s="880"/>
      <c r="M20" s="880"/>
      <c r="N20" s="14"/>
      <c r="O20" s="14"/>
      <c r="P20" s="14"/>
    </row>
    <row r="21" spans="1:16" ht="15.75" customHeight="1" x14ac:dyDescent="0.2">
      <c r="A21" s="574">
        <v>7</v>
      </c>
      <c r="B21" s="575">
        <f>'2. Prelim'!B30</f>
        <v>0</v>
      </c>
      <c r="C21" s="465">
        <f>'2. Prelim'!C30</f>
        <v>0</v>
      </c>
      <c r="D21" s="417"/>
      <c r="E21" s="418"/>
      <c r="F21" s="417"/>
      <c r="G21" s="417"/>
      <c r="H21" s="173">
        <f>MAX(J21-SUM(D21:G21),0)</f>
        <v>0</v>
      </c>
      <c r="I21" s="173">
        <f>SUM(D21:H21)</f>
        <v>0</v>
      </c>
      <c r="J21" s="173">
        <f>ROUNDUP((J$12*C21),0)</f>
        <v>0</v>
      </c>
      <c r="K21" s="881"/>
      <c r="L21" s="880"/>
      <c r="M21" s="880"/>
      <c r="N21" s="14"/>
      <c r="O21" s="14"/>
      <c r="P21" s="14"/>
    </row>
    <row r="22" spans="1:16" ht="15.75" customHeight="1" x14ac:dyDescent="0.2">
      <c r="A22" s="574">
        <v>8</v>
      </c>
      <c r="B22" s="575">
        <f>'2. Prelim'!B31</f>
        <v>0</v>
      </c>
      <c r="C22" s="465">
        <f>'2. Prelim'!C31</f>
        <v>0</v>
      </c>
      <c r="D22" s="417"/>
      <c r="E22" s="418"/>
      <c r="F22" s="417"/>
      <c r="G22" s="417"/>
      <c r="H22" s="173">
        <f t="shared" si="0"/>
        <v>0</v>
      </c>
      <c r="I22" s="173">
        <f t="shared" si="2"/>
        <v>0</v>
      </c>
      <c r="J22" s="173">
        <f t="shared" si="1"/>
        <v>0</v>
      </c>
      <c r="K22" s="881"/>
      <c r="L22" s="880"/>
      <c r="M22" s="880"/>
      <c r="N22" s="14"/>
      <c r="O22" s="14"/>
      <c r="P22" s="14"/>
    </row>
    <row r="23" spans="1:16" ht="15.75" customHeight="1" x14ac:dyDescent="0.2">
      <c r="A23" s="574">
        <v>9</v>
      </c>
      <c r="B23" s="575">
        <f>'2. Prelim'!B32</f>
        <v>0</v>
      </c>
      <c r="C23" s="465">
        <f>'2. Prelim'!C32</f>
        <v>0</v>
      </c>
      <c r="D23" s="417"/>
      <c r="E23" s="417"/>
      <c r="F23" s="417"/>
      <c r="G23" s="417"/>
      <c r="H23" s="173">
        <f t="shared" si="0"/>
        <v>0</v>
      </c>
      <c r="I23" s="173">
        <f t="shared" si="2"/>
        <v>0</v>
      </c>
      <c r="J23" s="173">
        <f t="shared" si="1"/>
        <v>0</v>
      </c>
      <c r="K23" s="881"/>
      <c r="L23" s="880"/>
      <c r="M23" s="880"/>
      <c r="N23" s="14"/>
      <c r="O23" s="14"/>
      <c r="P23" s="14"/>
    </row>
    <row r="24" spans="1:16" ht="15.75" customHeight="1" x14ac:dyDescent="0.2">
      <c r="A24" s="574">
        <v>10</v>
      </c>
      <c r="B24" s="575">
        <f>'2. Prelim'!B33</f>
        <v>0</v>
      </c>
      <c r="C24" s="465">
        <f>'2. Prelim'!C33</f>
        <v>0</v>
      </c>
      <c r="D24" s="417"/>
      <c r="E24" s="417"/>
      <c r="F24" s="417"/>
      <c r="G24" s="417"/>
      <c r="H24" s="173">
        <f>MAX(J24-SUM(D24:G24),0)</f>
        <v>0</v>
      </c>
      <c r="I24" s="173">
        <f>SUM(D24:H24)</f>
        <v>0</v>
      </c>
      <c r="J24" s="173">
        <f>ROUNDUP((J$12*C24),0)</f>
        <v>0</v>
      </c>
      <c r="K24" s="610"/>
      <c r="L24" s="611"/>
      <c r="M24" s="611"/>
      <c r="N24" s="14"/>
      <c r="O24" s="14"/>
      <c r="P24" s="14"/>
    </row>
    <row r="25" spans="1:16" x14ac:dyDescent="0.2">
      <c r="A25" s="612"/>
      <c r="B25" s="613" t="s">
        <v>282</v>
      </c>
      <c r="C25" s="614">
        <f>'2. Prelim'!C34</f>
        <v>0</v>
      </c>
      <c r="D25" s="416">
        <f>SUM(D15:D24)</f>
        <v>0</v>
      </c>
      <c r="E25" s="416">
        <f t="shared" ref="E25:J25" si="3">SUM(E15:E24)</f>
        <v>0</v>
      </c>
      <c r="F25" s="416">
        <f t="shared" si="3"/>
        <v>0</v>
      </c>
      <c r="G25" s="416">
        <f t="shared" si="3"/>
        <v>0</v>
      </c>
      <c r="H25" s="416">
        <f t="shared" si="3"/>
        <v>0</v>
      </c>
      <c r="I25" s="416">
        <f t="shared" si="3"/>
        <v>0</v>
      </c>
      <c r="J25" s="416">
        <f t="shared" si="3"/>
        <v>0</v>
      </c>
      <c r="K25" s="416">
        <f>IF(I25&gt;J25,I25-J25,0)</f>
        <v>0</v>
      </c>
      <c r="L25" s="416">
        <f>ROUNDDOWN($L$12*J25,0)</f>
        <v>0</v>
      </c>
      <c r="M25" s="416">
        <f>MIN(K25,L25)</f>
        <v>0</v>
      </c>
      <c r="N25" s="14"/>
      <c r="O25" s="14"/>
      <c r="P25" s="14"/>
    </row>
    <row r="26" spans="1:16" x14ac:dyDescent="0.2">
      <c r="A26" s="139"/>
      <c r="B26" s="367"/>
      <c r="C26" s="58"/>
      <c r="D26" s="58"/>
      <c r="E26" s="615">
        <f>'4. Errant'!K14</f>
        <v>0</v>
      </c>
      <c r="F26" s="58"/>
      <c r="G26" s="58"/>
      <c r="H26" s="58"/>
      <c r="I26" s="58"/>
      <c r="J26" s="58"/>
      <c r="K26" s="58"/>
      <c r="L26" s="58"/>
      <c r="M26" s="58"/>
      <c r="N26" s="14"/>
      <c r="O26" s="14"/>
      <c r="P26" s="14"/>
    </row>
    <row r="27" spans="1:16" x14ac:dyDescent="0.2">
      <c r="A27" s="139"/>
      <c r="B27" s="367"/>
      <c r="C27" s="58"/>
      <c r="D27" s="58"/>
      <c r="E27" s="326" t="s">
        <v>283</v>
      </c>
      <c r="F27" s="58"/>
      <c r="G27" s="58"/>
      <c r="H27" s="58"/>
      <c r="I27" s="58"/>
      <c r="J27" s="58"/>
      <c r="K27" s="58"/>
      <c r="L27" s="58"/>
      <c r="M27" s="58"/>
      <c r="N27" s="14"/>
      <c r="O27" s="14"/>
      <c r="P27" s="14"/>
    </row>
    <row r="28" spans="1:16" ht="10.5" customHeight="1" thickBot="1" x14ac:dyDescent="0.25">
      <c r="A28" s="48" t="s">
        <v>201</v>
      </c>
      <c r="B28" s="14"/>
      <c r="C28" s="14"/>
      <c r="D28" s="14"/>
      <c r="E28" s="14"/>
      <c r="F28" s="14"/>
      <c r="G28" s="14"/>
      <c r="H28" s="14"/>
      <c r="I28" s="14"/>
      <c r="J28" s="58"/>
      <c r="K28" s="14"/>
      <c r="L28" s="58"/>
      <c r="M28" s="14"/>
      <c r="N28" s="14"/>
      <c r="O28" s="14"/>
      <c r="P28" s="14"/>
    </row>
    <row r="29" spans="1:16" ht="13.5" thickBot="1" x14ac:dyDescent="0.25">
      <c r="A29" s="48"/>
      <c r="B29" s="8"/>
      <c r="C29" s="14" t="s">
        <v>284</v>
      </c>
      <c r="D29" s="14"/>
      <c r="E29" s="14"/>
      <c r="F29" s="14"/>
      <c r="G29" s="14"/>
      <c r="H29" s="14"/>
      <c r="I29" s="14"/>
      <c r="J29" s="14"/>
      <c r="K29" s="14"/>
      <c r="L29" s="14"/>
      <c r="M29" s="14"/>
      <c r="N29" s="14"/>
      <c r="O29" s="14"/>
      <c r="P29" s="14"/>
    </row>
    <row r="30" spans="1:16" s="3" customFormat="1" ht="8.25" customHeight="1" thickBot="1" x14ac:dyDescent="0.25">
      <c r="A30" s="358"/>
      <c r="B30" s="143"/>
      <c r="C30" s="358"/>
      <c r="D30" s="358"/>
      <c r="E30" s="358"/>
      <c r="F30" s="358"/>
      <c r="G30" s="358"/>
      <c r="H30" s="358"/>
      <c r="I30" s="358"/>
      <c r="J30" s="358"/>
      <c r="K30" s="358"/>
      <c r="L30" s="358"/>
      <c r="M30" s="358"/>
      <c r="N30" s="358"/>
      <c r="O30" s="358"/>
      <c r="P30" s="358"/>
    </row>
    <row r="31" spans="1:16" s="3" customFormat="1" ht="13.5" customHeight="1" thickBot="1" x14ac:dyDescent="0.25">
      <c r="A31" s="358"/>
      <c r="B31" s="141"/>
      <c r="C31" s="13" t="s">
        <v>310</v>
      </c>
      <c r="D31" s="358"/>
      <c r="E31" s="358"/>
      <c r="F31" s="358"/>
      <c r="G31" s="358"/>
      <c r="H31" s="358"/>
      <c r="I31" s="358"/>
      <c r="J31" s="358"/>
      <c r="K31" s="358"/>
      <c r="L31" s="358"/>
      <c r="M31" s="358"/>
      <c r="N31" s="358"/>
      <c r="O31" s="358"/>
      <c r="P31" s="358"/>
    </row>
    <row r="32" spans="1:16" ht="8.25" customHeight="1" x14ac:dyDescent="0.2">
      <c r="A32" s="14"/>
      <c r="C32" s="14"/>
      <c r="D32" s="14"/>
      <c r="E32" s="14"/>
      <c r="F32" s="14"/>
      <c r="G32" s="14"/>
      <c r="H32" s="14"/>
      <c r="I32" s="14"/>
      <c r="J32" s="14"/>
      <c r="K32" s="14"/>
      <c r="L32" s="14"/>
      <c r="M32" s="14"/>
      <c r="N32" s="14"/>
      <c r="O32" s="14"/>
      <c r="P32" s="14"/>
    </row>
    <row r="33" spans="1:16" x14ac:dyDescent="0.2">
      <c r="A33" s="131"/>
      <c r="B33" s="125"/>
      <c r="C33" s="131"/>
      <c r="D33" s="131"/>
      <c r="E33" s="131"/>
      <c r="F33" s="131"/>
      <c r="G33" s="131"/>
      <c r="H33" s="131"/>
      <c r="I33" s="131"/>
      <c r="J33" s="131"/>
      <c r="K33" s="131"/>
      <c r="L33" s="131"/>
      <c r="M33" s="131"/>
      <c r="N33" s="131"/>
      <c r="O33" s="131"/>
      <c r="P33" s="14"/>
    </row>
    <row r="34" spans="1:16" x14ac:dyDescent="0.2">
      <c r="A34" s="14"/>
      <c r="B34" s="14"/>
      <c r="C34" s="14"/>
      <c r="D34" s="14"/>
      <c r="E34" s="14"/>
      <c r="F34" s="14"/>
      <c r="G34" s="14"/>
      <c r="H34" s="14"/>
      <c r="I34" s="14"/>
      <c r="J34" s="14"/>
      <c r="K34" s="14"/>
      <c r="L34" s="14"/>
      <c r="M34" s="14"/>
      <c r="N34" s="14"/>
      <c r="O34" s="14"/>
      <c r="P34" s="14"/>
    </row>
    <row r="35" spans="1:16" x14ac:dyDescent="0.2">
      <c r="A35" s="14"/>
      <c r="B35" s="14"/>
      <c r="C35" s="14"/>
      <c r="D35" s="14"/>
      <c r="E35" s="14"/>
      <c r="F35" s="14"/>
      <c r="G35" s="14"/>
      <c r="H35" s="14"/>
      <c r="I35" s="14"/>
      <c r="J35" s="14"/>
      <c r="K35" s="14"/>
      <c r="L35" s="14"/>
      <c r="M35" s="14"/>
      <c r="N35" s="14"/>
      <c r="O35" s="14"/>
      <c r="P35" s="14"/>
    </row>
    <row r="36" spans="1:16" x14ac:dyDescent="0.2">
      <c r="A36" s="14"/>
      <c r="B36" s="14"/>
      <c r="C36" s="14"/>
      <c r="D36" s="14"/>
      <c r="E36" s="14"/>
      <c r="F36" s="14"/>
      <c r="G36" s="14"/>
      <c r="H36" s="14"/>
      <c r="I36" s="14"/>
      <c r="J36" s="14"/>
      <c r="K36" s="14"/>
      <c r="L36" s="14"/>
      <c r="M36" s="14"/>
      <c r="N36" s="14"/>
      <c r="O36" s="14"/>
      <c r="P36" s="14"/>
    </row>
    <row r="37" spans="1:16" x14ac:dyDescent="0.2">
      <c r="A37" s="14"/>
      <c r="B37" s="14"/>
      <c r="C37" s="14"/>
      <c r="D37" s="14"/>
      <c r="E37" s="14"/>
      <c r="F37" s="14"/>
      <c r="G37" s="14"/>
      <c r="H37" s="14"/>
      <c r="I37" s="14"/>
      <c r="J37" s="14"/>
      <c r="K37" s="14"/>
      <c r="L37" s="14"/>
      <c r="M37" s="14"/>
      <c r="N37" s="14"/>
      <c r="O37" s="14"/>
      <c r="P37" s="14"/>
    </row>
    <row r="38" spans="1:16" x14ac:dyDescent="0.2">
      <c r="A38" s="14"/>
      <c r="B38" s="14"/>
      <c r="C38" s="14"/>
      <c r="D38" s="14"/>
      <c r="E38" s="14"/>
      <c r="F38" s="14"/>
      <c r="G38" s="14"/>
      <c r="H38" s="14"/>
      <c r="I38" s="14"/>
      <c r="J38" s="14"/>
      <c r="K38" s="14"/>
      <c r="L38" s="14"/>
      <c r="M38" s="14"/>
      <c r="N38" s="14"/>
      <c r="O38" s="14"/>
      <c r="P38" s="14"/>
    </row>
    <row r="39" spans="1:16" x14ac:dyDescent="0.2">
      <c r="A39" s="14"/>
      <c r="B39" s="14"/>
      <c r="C39" s="14"/>
      <c r="D39" s="14"/>
      <c r="E39" s="14"/>
      <c r="F39" s="14"/>
      <c r="G39" s="14"/>
      <c r="H39" s="14"/>
      <c r="I39" s="14"/>
      <c r="J39" s="14"/>
      <c r="K39" s="14"/>
      <c r="L39" s="14"/>
      <c r="M39" s="14"/>
      <c r="N39" s="14"/>
      <c r="O39" s="14"/>
      <c r="P39" s="14"/>
    </row>
    <row r="40" spans="1:16" x14ac:dyDescent="0.2">
      <c r="A40" s="14"/>
      <c r="B40" s="14"/>
      <c r="C40" s="14"/>
      <c r="D40" s="14"/>
      <c r="E40" s="14"/>
      <c r="F40" s="14"/>
      <c r="G40" s="14"/>
      <c r="H40" s="14"/>
      <c r="I40" s="14"/>
      <c r="J40" s="14"/>
      <c r="K40" s="14"/>
      <c r="L40" s="14"/>
      <c r="M40" s="14"/>
      <c r="N40" s="14"/>
      <c r="O40" s="14"/>
      <c r="P40" s="14"/>
    </row>
    <row r="41" spans="1:16" x14ac:dyDescent="0.2">
      <c r="A41" s="14"/>
      <c r="B41" s="14"/>
      <c r="C41" s="14"/>
      <c r="D41" s="14"/>
      <c r="E41" s="14"/>
      <c r="F41" s="14"/>
      <c r="G41" s="14"/>
      <c r="H41" s="14"/>
      <c r="I41" s="14"/>
      <c r="J41" s="14"/>
      <c r="K41" s="14"/>
      <c r="L41" s="14"/>
      <c r="M41" s="14"/>
      <c r="N41" s="14"/>
      <c r="O41" s="14"/>
      <c r="P41" s="14"/>
    </row>
    <row r="42" spans="1:16" x14ac:dyDescent="0.2">
      <c r="A42" s="14"/>
      <c r="B42" s="14"/>
      <c r="C42" s="14"/>
      <c r="D42" s="14"/>
      <c r="E42" s="14"/>
      <c r="F42" s="14"/>
      <c r="G42" s="14"/>
      <c r="H42" s="14"/>
      <c r="I42" s="14"/>
      <c r="J42" s="14"/>
      <c r="K42" s="14"/>
      <c r="L42" s="14"/>
      <c r="M42" s="14"/>
      <c r="N42" s="14"/>
      <c r="O42" s="14"/>
      <c r="P42" s="14"/>
    </row>
    <row r="43" spans="1:16" x14ac:dyDescent="0.2">
      <c r="A43" s="14"/>
      <c r="B43" s="14"/>
      <c r="C43" s="14"/>
      <c r="D43" s="14"/>
      <c r="E43" s="14"/>
      <c r="F43" s="14"/>
      <c r="G43" s="14"/>
      <c r="H43" s="14"/>
      <c r="I43" s="14"/>
      <c r="J43" s="14"/>
      <c r="K43" s="14"/>
      <c r="L43" s="14"/>
      <c r="M43" s="14"/>
      <c r="N43" s="14"/>
      <c r="O43" s="14"/>
      <c r="P43" s="14"/>
    </row>
    <row r="44" spans="1:16" x14ac:dyDescent="0.2">
      <c r="A44" s="14"/>
      <c r="B44" s="14"/>
      <c r="C44" s="14"/>
      <c r="D44" s="14"/>
      <c r="E44" s="14"/>
      <c r="F44" s="14"/>
      <c r="G44" s="14"/>
      <c r="H44" s="14"/>
      <c r="I44" s="14"/>
      <c r="J44" s="14"/>
      <c r="K44" s="14"/>
      <c r="L44" s="14"/>
      <c r="M44" s="14"/>
      <c r="N44" s="14"/>
      <c r="O44" s="14"/>
      <c r="P44" s="14"/>
    </row>
    <row r="45" spans="1:16" x14ac:dyDescent="0.2">
      <c r="A45" s="14"/>
      <c r="B45" s="14"/>
      <c r="C45" s="14"/>
      <c r="D45" s="14"/>
      <c r="E45" s="14"/>
      <c r="F45" s="14"/>
      <c r="G45" s="14"/>
      <c r="H45" s="14"/>
      <c r="I45" s="14"/>
      <c r="J45" s="14"/>
      <c r="K45" s="14"/>
      <c r="L45" s="14"/>
      <c r="M45" s="14"/>
      <c r="N45" s="14"/>
      <c r="O45" s="14"/>
      <c r="P45" s="14"/>
    </row>
  </sheetData>
  <protectedRanges>
    <protectedRange sqref="D15:F24" name="Range1"/>
  </protectedRanges>
  <mergeCells count="10">
    <mergeCell ref="L15:L23"/>
    <mergeCell ref="B9:M9"/>
    <mergeCell ref="B1:M1"/>
    <mergeCell ref="B3:M3"/>
    <mergeCell ref="B5:M5"/>
    <mergeCell ref="M15:M23"/>
    <mergeCell ref="B6:D6"/>
    <mergeCell ref="K15:K23"/>
    <mergeCell ref="H12:I12"/>
    <mergeCell ref="B7:M7"/>
  </mergeCells>
  <phoneticPr fontId="21" type="noConversion"/>
  <printOptions horizontalCentered="1" verticalCentered="1"/>
  <pageMargins left="0.25" right="0.25" top="0.75" bottom="0.75" header="0.3" footer="0.3"/>
  <pageSetup scale="95" orientation="landscape" r:id="rId1"/>
  <headerFooter alignWithMargins="0"/>
  <ignoredErrors>
    <ignoredError sqref="H21:I2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E9ED-1A1D-4BE3-BC7F-AF95E7755A31}">
  <sheetPr>
    <pageSetUpPr fitToPage="1"/>
  </sheetPr>
  <dimension ref="A1:DS42"/>
  <sheetViews>
    <sheetView showGridLines="0" zoomScaleNormal="100" zoomScaleSheetLayoutView="50" workbookViewId="0"/>
  </sheetViews>
  <sheetFormatPr defaultColWidth="8.85546875" defaultRowHeight="12.75" x14ac:dyDescent="0.2"/>
  <cols>
    <col min="1" max="1" width="2.85546875" customWidth="1"/>
    <col min="2" max="2" width="20.5703125" customWidth="1"/>
    <col min="3" max="4" width="12.42578125" customWidth="1"/>
    <col min="5" max="5" width="12.140625" customWidth="1"/>
    <col min="6" max="6" width="12.42578125" style="70" customWidth="1"/>
    <col min="7" max="7" width="11.5703125" bestFit="1" customWidth="1"/>
    <col min="8" max="8" width="10.85546875" customWidth="1"/>
    <col min="9" max="10" width="10.5703125" customWidth="1"/>
    <col min="11" max="11" width="10.42578125" customWidth="1"/>
    <col min="12" max="12" width="12.42578125" bestFit="1" customWidth="1"/>
    <col min="13" max="13" width="12" bestFit="1" customWidth="1"/>
    <col min="14" max="15" width="9.5703125" customWidth="1"/>
    <col min="16" max="16" width="6" customWidth="1"/>
    <col min="17" max="17" width="8.42578125" customWidth="1"/>
  </cols>
  <sheetData>
    <row r="1" spans="1:123" ht="18.75" customHeight="1" x14ac:dyDescent="0.2">
      <c r="B1" s="856" t="str">
        <f>'2. Prelim'!B1:E1</f>
        <v>RPS/APS/CPS/CES 2024 Annual Compliance Workbook</v>
      </c>
      <c r="C1" s="856"/>
      <c r="D1" s="856"/>
      <c r="E1" s="856"/>
      <c r="F1" s="856"/>
      <c r="G1" s="856"/>
      <c r="H1" s="856"/>
      <c r="I1" s="856"/>
      <c r="J1" s="856"/>
      <c r="K1" s="856"/>
      <c r="L1" s="856"/>
      <c r="M1" s="856"/>
      <c r="N1" s="856"/>
      <c r="O1" s="116"/>
    </row>
    <row r="2" spans="1:123" ht="11.25" customHeight="1" x14ac:dyDescent="0.25">
      <c r="A2" s="46"/>
      <c r="B2" s="15"/>
      <c r="C2" s="15"/>
      <c r="D2" s="15"/>
      <c r="E2" s="47"/>
      <c r="F2" s="276"/>
      <c r="G2" s="15"/>
      <c r="H2" s="15"/>
      <c r="I2" s="15"/>
      <c r="J2" s="14"/>
      <c r="K2" s="14"/>
      <c r="L2" s="14"/>
      <c r="M2" s="14"/>
      <c r="N2" s="14"/>
      <c r="O2" s="14"/>
    </row>
    <row r="3" spans="1:123" s="25" customFormat="1" ht="15" customHeight="1" x14ac:dyDescent="0.2">
      <c r="A3" s="38"/>
      <c r="B3" s="846" t="s">
        <v>258</v>
      </c>
      <c r="C3" s="846"/>
      <c r="D3" s="846"/>
      <c r="E3" s="846"/>
      <c r="F3" s="846"/>
      <c r="G3" s="846"/>
      <c r="H3" s="846"/>
      <c r="I3" s="846"/>
      <c r="J3" s="846"/>
      <c r="K3" s="846"/>
      <c r="L3" s="846"/>
      <c r="M3" s="846"/>
      <c r="N3" s="846"/>
      <c r="O3" s="846"/>
    </row>
    <row r="4" spans="1:123" s="38" customFormat="1" ht="11.25" customHeight="1" x14ac:dyDescent="0.2">
      <c r="B4" s="375" t="s">
        <v>201</v>
      </c>
      <c r="C4" s="375"/>
      <c r="D4" s="375"/>
      <c r="E4" s="375"/>
      <c r="F4" s="381"/>
      <c r="G4" s="375"/>
      <c r="H4" s="375"/>
      <c r="I4" s="30"/>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row>
    <row r="5" spans="1:123" ht="22.5" customHeight="1" x14ac:dyDescent="0.25">
      <c r="A5" s="23"/>
      <c r="B5" s="864">
        <f>'1. FilerInfo'!C18</f>
        <v>0</v>
      </c>
      <c r="C5" s="864"/>
      <c r="D5" s="864"/>
      <c r="E5" s="864"/>
      <c r="F5" s="864"/>
      <c r="G5" s="864"/>
      <c r="H5" s="864"/>
      <c r="I5" s="864"/>
      <c r="J5" s="864"/>
      <c r="K5" s="864"/>
      <c r="L5" s="864"/>
      <c r="M5" s="864"/>
      <c r="N5" s="864"/>
      <c r="O5" s="864"/>
    </row>
    <row r="6" spans="1:123" s="5" customFormat="1" ht="6.75" customHeight="1" x14ac:dyDescent="0.25">
      <c r="A6" s="23"/>
      <c r="B6" s="786"/>
      <c r="C6" s="786"/>
      <c r="D6" s="786"/>
      <c r="E6" s="786"/>
      <c r="F6" s="786"/>
      <c r="G6" s="786"/>
      <c r="H6" s="15"/>
      <c r="I6" s="15"/>
      <c r="J6" s="15"/>
      <c r="K6" s="15"/>
      <c r="L6" s="15"/>
      <c r="M6" s="15"/>
      <c r="N6" s="15"/>
      <c r="O6" s="15"/>
    </row>
    <row r="7" spans="1:123" s="5" customFormat="1" ht="15" customHeight="1" x14ac:dyDescent="0.25">
      <c r="A7" s="15"/>
      <c r="B7" s="868" t="s">
        <v>259</v>
      </c>
      <c r="C7" s="868"/>
      <c r="D7" s="868"/>
      <c r="E7" s="868"/>
      <c r="F7" s="868"/>
      <c r="G7" s="868"/>
      <c r="H7" s="868"/>
      <c r="I7" s="868"/>
      <c r="J7" s="868"/>
      <c r="K7" s="868"/>
      <c r="L7" s="868"/>
      <c r="M7" s="868"/>
      <c r="N7" s="868"/>
      <c r="O7" s="15"/>
    </row>
    <row r="8" spans="1:123" s="5" customFormat="1" ht="7.5" customHeight="1" thickBot="1" x14ac:dyDescent="0.3">
      <c r="A8" s="15"/>
      <c r="B8" s="115"/>
      <c r="C8" s="176"/>
      <c r="D8" s="176"/>
      <c r="E8" s="176"/>
      <c r="F8" s="278"/>
      <c r="G8" s="176"/>
      <c r="H8" s="176"/>
      <c r="I8" s="176"/>
      <c r="J8" s="15"/>
      <c r="K8" s="15"/>
      <c r="L8" s="15"/>
      <c r="M8" s="15"/>
      <c r="N8" s="15"/>
      <c r="O8" s="15"/>
    </row>
    <row r="9" spans="1:123" s="1" customFormat="1" ht="22.5" customHeight="1" thickBot="1" x14ac:dyDescent="0.25">
      <c r="A9" s="54"/>
      <c r="B9" s="865" t="s">
        <v>326</v>
      </c>
      <c r="C9" s="866"/>
      <c r="D9" s="866"/>
      <c r="E9" s="866"/>
      <c r="F9" s="866"/>
      <c r="G9" s="866"/>
      <c r="H9" s="866"/>
      <c r="I9" s="866"/>
      <c r="J9" s="866"/>
      <c r="K9" s="866"/>
      <c r="L9" s="866"/>
      <c r="M9" s="866"/>
      <c r="N9" s="867"/>
    </row>
    <row r="10" spans="1:123" ht="7.5" customHeight="1" x14ac:dyDescent="0.2">
      <c r="A10" s="14"/>
      <c r="B10" s="14"/>
      <c r="C10" s="14"/>
      <c r="D10" s="14"/>
      <c r="E10" s="14"/>
      <c r="F10" s="71"/>
      <c r="G10" s="14"/>
      <c r="H10" s="14"/>
      <c r="I10" s="127"/>
      <c r="J10" s="14"/>
      <c r="K10" s="14"/>
      <c r="L10" s="14"/>
      <c r="M10" s="14"/>
      <c r="N10" s="14"/>
      <c r="O10" s="14"/>
    </row>
    <row r="11" spans="1:123" s="2" customFormat="1" ht="9.75" customHeight="1" x14ac:dyDescent="0.2">
      <c r="A11" s="560" t="s">
        <v>156</v>
      </c>
      <c r="B11" s="560" t="s">
        <v>157</v>
      </c>
      <c r="C11" s="560" t="s">
        <v>158</v>
      </c>
      <c r="D11" s="561" t="s">
        <v>194</v>
      </c>
      <c r="E11" s="561" t="s">
        <v>195</v>
      </c>
      <c r="F11" s="560" t="s">
        <v>196</v>
      </c>
      <c r="G11" s="560" t="s">
        <v>215</v>
      </c>
      <c r="H11" s="560" t="s">
        <v>216</v>
      </c>
      <c r="I11" s="560" t="s">
        <v>261</v>
      </c>
      <c r="J11" s="560" t="s">
        <v>262</v>
      </c>
      <c r="K11" s="560" t="s">
        <v>263</v>
      </c>
      <c r="L11" s="560" t="s">
        <v>264</v>
      </c>
      <c r="M11" s="560" t="s">
        <v>265</v>
      </c>
      <c r="N11" s="560" t="s">
        <v>266</v>
      </c>
      <c r="O11" s="560" t="s">
        <v>267</v>
      </c>
      <c r="P11" s="68"/>
    </row>
    <row r="12" spans="1:123" ht="15" x14ac:dyDescent="0.2">
      <c r="A12" s="93"/>
      <c r="B12" s="560"/>
      <c r="C12" s="560"/>
      <c r="D12" s="562"/>
      <c r="E12" s="563"/>
      <c r="F12" s="616"/>
      <c r="G12" s="560"/>
      <c r="H12" s="560"/>
      <c r="I12" s="560"/>
      <c r="J12" s="564" t="s">
        <v>271</v>
      </c>
      <c r="K12" s="564"/>
      <c r="L12" s="565">
        <v>0.04</v>
      </c>
      <c r="M12" s="566" t="s">
        <v>272</v>
      </c>
      <c r="N12" s="567">
        <v>0.3</v>
      </c>
      <c r="O12" s="568"/>
    </row>
    <row r="13" spans="1:123" s="9" customFormat="1" ht="112.5" x14ac:dyDescent="0.2">
      <c r="A13" s="569"/>
      <c r="B13" s="570" t="s">
        <v>273</v>
      </c>
      <c r="C13" s="570" t="s">
        <v>352</v>
      </c>
      <c r="D13" s="617" t="s">
        <v>491</v>
      </c>
      <c r="E13" s="617" t="s">
        <v>492</v>
      </c>
      <c r="F13" s="570" t="s">
        <v>327</v>
      </c>
      <c r="G13" s="570" t="s">
        <v>328</v>
      </c>
      <c r="H13" s="570" t="s">
        <v>546</v>
      </c>
      <c r="I13" s="570" t="s">
        <v>570</v>
      </c>
      <c r="J13" s="570" t="s">
        <v>329</v>
      </c>
      <c r="K13" s="570" t="s">
        <v>330</v>
      </c>
      <c r="L13" s="570" t="s">
        <v>331</v>
      </c>
      <c r="M13" s="570" t="s">
        <v>493</v>
      </c>
      <c r="N13" s="570" t="s">
        <v>494</v>
      </c>
      <c r="O13" s="570" t="s">
        <v>495</v>
      </c>
      <c r="R13" s="362"/>
    </row>
    <row r="14" spans="1:123" s="6" customFormat="1" ht="9" customHeight="1" x14ac:dyDescent="0.2">
      <c r="A14" s="568"/>
      <c r="B14" s="568"/>
      <c r="C14" s="560" t="s">
        <v>161</v>
      </c>
      <c r="D14" s="561" t="s">
        <v>161</v>
      </c>
      <c r="E14" s="561" t="s">
        <v>161</v>
      </c>
      <c r="F14" s="561" t="s">
        <v>161</v>
      </c>
      <c r="G14" s="560" t="s">
        <v>161</v>
      </c>
      <c r="H14" s="560" t="s">
        <v>161</v>
      </c>
      <c r="I14" s="560" t="s">
        <v>161</v>
      </c>
      <c r="J14" s="560" t="s">
        <v>161</v>
      </c>
      <c r="K14" s="560" t="s">
        <v>161</v>
      </c>
      <c r="L14" s="573" t="s">
        <v>161</v>
      </c>
      <c r="M14" s="560" t="s">
        <v>161</v>
      </c>
      <c r="N14" s="560" t="s">
        <v>161</v>
      </c>
      <c r="O14" s="560" t="s">
        <v>161</v>
      </c>
    </row>
    <row r="15" spans="1:123" s="11" customFormat="1" ht="15.75" customHeight="1" x14ac:dyDescent="0.2">
      <c r="A15" s="574">
        <v>1</v>
      </c>
      <c r="B15" s="575">
        <f>'2. Prelim'!B24</f>
        <v>0</v>
      </c>
      <c r="C15" s="465">
        <f>'2. Prelim'!C24</f>
        <v>0</v>
      </c>
      <c r="D15" s="465">
        <f>'2C. CPS Exempt'!E24</f>
        <v>0</v>
      </c>
      <c r="E15" s="465">
        <f>'2C. CPS Exempt'!F24</f>
        <v>0</v>
      </c>
      <c r="F15" s="417"/>
      <c r="G15" s="418"/>
      <c r="H15" s="418"/>
      <c r="I15" s="417"/>
      <c r="J15" s="416">
        <f>MAX(L15-SUM(F15:I15),0)</f>
        <v>0</v>
      </c>
      <c r="K15" s="416">
        <f>SUM(F15:J15)</f>
        <v>0</v>
      </c>
      <c r="L15" s="416">
        <f>ROUNDUP(L$12*E15,0)</f>
        <v>0</v>
      </c>
      <c r="M15" s="618"/>
      <c r="N15" s="619"/>
      <c r="O15" s="619"/>
    </row>
    <row r="16" spans="1:123" s="11" customFormat="1" ht="15.75" customHeight="1" x14ac:dyDescent="0.2">
      <c r="A16" s="574">
        <v>2</v>
      </c>
      <c r="B16" s="575">
        <f>'2. Prelim'!B25</f>
        <v>0</v>
      </c>
      <c r="C16" s="465">
        <f>'2. Prelim'!C25</f>
        <v>0</v>
      </c>
      <c r="D16" s="465">
        <f>'2C. CPS Exempt'!E25</f>
        <v>0</v>
      </c>
      <c r="E16" s="465">
        <f>'2C. CPS Exempt'!F25</f>
        <v>0</v>
      </c>
      <c r="F16" s="417"/>
      <c r="G16" s="418"/>
      <c r="H16" s="418"/>
      <c r="I16" s="417"/>
      <c r="J16" s="416">
        <f t="shared" ref="J16:J23" si="0">MAX(L16-SUM(F16:I16),0)</f>
        <v>0</v>
      </c>
      <c r="K16" s="416">
        <f t="shared" ref="K16:K23" si="1">SUM(F16:J16)</f>
        <v>0</v>
      </c>
      <c r="L16" s="416">
        <f t="shared" ref="L16:L24" si="2">ROUNDUP(L$12*E16,0)</f>
        <v>0</v>
      </c>
      <c r="M16" s="618"/>
      <c r="N16" s="619"/>
      <c r="O16" s="619"/>
    </row>
    <row r="17" spans="1:16" s="11" customFormat="1" ht="15.75" customHeight="1" x14ac:dyDescent="0.2">
      <c r="A17" s="574">
        <v>3</v>
      </c>
      <c r="B17" s="575">
        <f>'2. Prelim'!B26</f>
        <v>0</v>
      </c>
      <c r="C17" s="465">
        <f>'2. Prelim'!C26</f>
        <v>0</v>
      </c>
      <c r="D17" s="465">
        <f>'2C. CPS Exempt'!E26</f>
        <v>0</v>
      </c>
      <c r="E17" s="465">
        <f>'2C. CPS Exempt'!F26</f>
        <v>0</v>
      </c>
      <c r="F17" s="417"/>
      <c r="G17" s="418"/>
      <c r="H17" s="418"/>
      <c r="I17" s="417"/>
      <c r="J17" s="416">
        <f t="shared" si="0"/>
        <v>0</v>
      </c>
      <c r="K17" s="416">
        <f t="shared" si="1"/>
        <v>0</v>
      </c>
      <c r="L17" s="416">
        <f t="shared" si="2"/>
        <v>0</v>
      </c>
      <c r="M17" s="618"/>
      <c r="N17" s="619"/>
      <c r="O17" s="619"/>
    </row>
    <row r="18" spans="1:16" s="11" customFormat="1" ht="15.75" customHeight="1" x14ac:dyDescent="0.2">
      <c r="A18" s="574">
        <v>4</v>
      </c>
      <c r="B18" s="575">
        <f>'2. Prelim'!B27</f>
        <v>0</v>
      </c>
      <c r="C18" s="465">
        <f>'2. Prelim'!C27</f>
        <v>0</v>
      </c>
      <c r="D18" s="465">
        <f>'2C. CPS Exempt'!E27</f>
        <v>0</v>
      </c>
      <c r="E18" s="465">
        <f>'2C. CPS Exempt'!F27</f>
        <v>0</v>
      </c>
      <c r="F18" s="417"/>
      <c r="G18" s="418"/>
      <c r="H18" s="418"/>
      <c r="I18" s="417"/>
      <c r="J18" s="416">
        <f t="shared" si="0"/>
        <v>0</v>
      </c>
      <c r="K18" s="416">
        <f t="shared" si="1"/>
        <v>0</v>
      </c>
      <c r="L18" s="416">
        <f t="shared" si="2"/>
        <v>0</v>
      </c>
      <c r="M18" s="618"/>
      <c r="N18" s="619"/>
      <c r="O18" s="619"/>
    </row>
    <row r="19" spans="1:16" s="11" customFormat="1" ht="15.75" customHeight="1" x14ac:dyDescent="0.2">
      <c r="A19" s="574">
        <v>5</v>
      </c>
      <c r="B19" s="575">
        <f>'2. Prelim'!B28</f>
        <v>0</v>
      </c>
      <c r="C19" s="465">
        <f>'2. Prelim'!C28</f>
        <v>0</v>
      </c>
      <c r="D19" s="465">
        <f>'2C. CPS Exempt'!E28</f>
        <v>0</v>
      </c>
      <c r="E19" s="465">
        <f>'2C. CPS Exempt'!F28</f>
        <v>0</v>
      </c>
      <c r="F19" s="417"/>
      <c r="G19" s="418"/>
      <c r="H19" s="418"/>
      <c r="I19" s="417"/>
      <c r="J19" s="416">
        <f t="shared" si="0"/>
        <v>0</v>
      </c>
      <c r="K19" s="416">
        <f t="shared" si="1"/>
        <v>0</v>
      </c>
      <c r="L19" s="416">
        <f t="shared" si="2"/>
        <v>0</v>
      </c>
      <c r="M19" s="618"/>
      <c r="N19" s="619"/>
      <c r="O19" s="619"/>
    </row>
    <row r="20" spans="1:16" s="11" customFormat="1" ht="15.75" customHeight="1" x14ac:dyDescent="0.2">
      <c r="A20" s="574">
        <v>6</v>
      </c>
      <c r="B20" s="575">
        <f>'2. Prelim'!B29</f>
        <v>0</v>
      </c>
      <c r="C20" s="465">
        <f>'2. Prelim'!C29</f>
        <v>0</v>
      </c>
      <c r="D20" s="465">
        <f>'2C. CPS Exempt'!E29</f>
        <v>0</v>
      </c>
      <c r="E20" s="465">
        <f>'2C. CPS Exempt'!F29</f>
        <v>0</v>
      </c>
      <c r="F20" s="417"/>
      <c r="G20" s="418"/>
      <c r="H20" s="418"/>
      <c r="I20" s="417"/>
      <c r="J20" s="416">
        <f t="shared" si="0"/>
        <v>0</v>
      </c>
      <c r="K20" s="416">
        <f t="shared" si="1"/>
        <v>0</v>
      </c>
      <c r="L20" s="416">
        <f t="shared" si="2"/>
        <v>0</v>
      </c>
      <c r="M20" s="618"/>
      <c r="N20" s="619"/>
      <c r="O20" s="619"/>
    </row>
    <row r="21" spans="1:16" s="11" customFormat="1" ht="15.75" customHeight="1" x14ac:dyDescent="0.2">
      <c r="A21" s="574">
        <v>7</v>
      </c>
      <c r="B21" s="575">
        <f>'2. Prelim'!B30</f>
        <v>0</v>
      </c>
      <c r="C21" s="465">
        <f>'2. Prelim'!C30</f>
        <v>0</v>
      </c>
      <c r="D21" s="465">
        <f>'2C. CPS Exempt'!E30</f>
        <v>0</v>
      </c>
      <c r="E21" s="465">
        <f>'2C. CPS Exempt'!F30</f>
        <v>0</v>
      </c>
      <c r="F21" s="417"/>
      <c r="G21" s="418"/>
      <c r="H21" s="418"/>
      <c r="I21" s="417"/>
      <c r="J21" s="416">
        <f>MAX(L21-SUM(F21:I21),0)</f>
        <v>0</v>
      </c>
      <c r="K21" s="416">
        <f>SUM(F21:J21)</f>
        <v>0</v>
      </c>
      <c r="L21" s="416">
        <f t="shared" si="2"/>
        <v>0</v>
      </c>
      <c r="M21" s="618"/>
      <c r="N21" s="619"/>
      <c r="O21" s="619"/>
    </row>
    <row r="22" spans="1:16" s="11" customFormat="1" ht="15.75" customHeight="1" x14ac:dyDescent="0.2">
      <c r="A22" s="574">
        <v>8</v>
      </c>
      <c r="B22" s="575">
        <f>'2. Prelim'!B31</f>
        <v>0</v>
      </c>
      <c r="C22" s="465">
        <f>'2. Prelim'!C31</f>
        <v>0</v>
      </c>
      <c r="D22" s="465">
        <f>'2C. CPS Exempt'!E31</f>
        <v>0</v>
      </c>
      <c r="E22" s="465">
        <f>'2C. CPS Exempt'!F31</f>
        <v>0</v>
      </c>
      <c r="F22" s="417"/>
      <c r="G22" s="418"/>
      <c r="H22" s="418"/>
      <c r="I22" s="417"/>
      <c r="J22" s="416">
        <f t="shared" si="0"/>
        <v>0</v>
      </c>
      <c r="K22" s="416">
        <f t="shared" si="1"/>
        <v>0</v>
      </c>
      <c r="L22" s="416">
        <f t="shared" si="2"/>
        <v>0</v>
      </c>
      <c r="M22" s="618"/>
      <c r="N22" s="619"/>
      <c r="O22" s="619"/>
    </row>
    <row r="23" spans="1:16" s="11" customFormat="1" ht="15.75" customHeight="1" x14ac:dyDescent="0.2">
      <c r="A23" s="574">
        <v>9</v>
      </c>
      <c r="B23" s="575">
        <f>'2. Prelim'!B32</f>
        <v>0</v>
      </c>
      <c r="C23" s="465">
        <f>'2. Prelim'!C32</f>
        <v>0</v>
      </c>
      <c r="D23" s="465">
        <f>'2C. CPS Exempt'!E33</f>
        <v>0</v>
      </c>
      <c r="E23" s="465">
        <f>'2C. CPS Exempt'!F33</f>
        <v>0</v>
      </c>
      <c r="F23" s="417"/>
      <c r="G23" s="418"/>
      <c r="H23" s="418"/>
      <c r="I23" s="417"/>
      <c r="J23" s="416">
        <f t="shared" si="0"/>
        <v>0</v>
      </c>
      <c r="K23" s="416">
        <f t="shared" si="1"/>
        <v>0</v>
      </c>
      <c r="L23" s="416">
        <f t="shared" si="2"/>
        <v>0</v>
      </c>
      <c r="M23" s="618"/>
      <c r="N23" s="619"/>
      <c r="O23" s="619"/>
    </row>
    <row r="24" spans="1:16" s="11" customFormat="1" ht="15.75" customHeight="1" x14ac:dyDescent="0.2">
      <c r="A24" s="574">
        <v>10</v>
      </c>
      <c r="B24" s="575">
        <f>'2. Prelim'!B33</f>
        <v>0</v>
      </c>
      <c r="C24" s="465">
        <f>'2. Prelim'!C33</f>
        <v>0</v>
      </c>
      <c r="D24" s="465">
        <f>'2C. CPS Exempt'!E33</f>
        <v>0</v>
      </c>
      <c r="E24" s="465">
        <f>'2C. CPS Exempt'!F33</f>
        <v>0</v>
      </c>
      <c r="F24" s="417"/>
      <c r="G24" s="418"/>
      <c r="H24" s="418"/>
      <c r="I24" s="417"/>
      <c r="J24" s="416">
        <f>MAX(L24-SUM(F24:I24),0)</f>
        <v>0</v>
      </c>
      <c r="K24" s="416">
        <f>SUM(F24:J24)</f>
        <v>0</v>
      </c>
      <c r="L24" s="416">
        <f t="shared" si="2"/>
        <v>0</v>
      </c>
      <c r="M24" s="618"/>
      <c r="N24" s="619"/>
      <c r="O24" s="619"/>
    </row>
    <row r="25" spans="1:16" s="11" customFormat="1" x14ac:dyDescent="0.2">
      <c r="A25" s="577"/>
      <c r="B25" s="620" t="s">
        <v>282</v>
      </c>
      <c r="C25" s="579">
        <f>'2. Prelim'!C34</f>
        <v>0</v>
      </c>
      <c r="D25" s="579">
        <f>'2C. CPS Exempt'!E34</f>
        <v>0</v>
      </c>
      <c r="E25" s="579">
        <f>'2C. CPS Exempt'!F34</f>
        <v>0</v>
      </c>
      <c r="F25" s="421">
        <f>SUM(F15:F24)</f>
        <v>0</v>
      </c>
      <c r="G25" s="421">
        <f t="shared" ref="G25:L25" si="3">SUM(G15:G24)</f>
        <v>0</v>
      </c>
      <c r="H25" s="421">
        <f t="shared" si="3"/>
        <v>0</v>
      </c>
      <c r="I25" s="421">
        <f t="shared" si="3"/>
        <v>0</v>
      </c>
      <c r="J25" s="421">
        <f t="shared" si="3"/>
        <v>0</v>
      </c>
      <c r="K25" s="421">
        <f t="shared" si="3"/>
        <v>0</v>
      </c>
      <c r="L25" s="421">
        <f t="shared" si="3"/>
        <v>0</v>
      </c>
      <c r="M25" s="173">
        <f>IF(K25&gt;L25,K25-L25,0)</f>
        <v>0</v>
      </c>
      <c r="N25" s="173">
        <f>ROUNDDOWN($N$12*L25,0)</f>
        <v>0</v>
      </c>
      <c r="O25" s="173">
        <f>MIN(M25,N25)</f>
        <v>0</v>
      </c>
    </row>
    <row r="26" spans="1:16" s="11" customFormat="1" x14ac:dyDescent="0.2">
      <c r="A26" s="41"/>
      <c r="B26" s="363"/>
      <c r="C26" s="52"/>
      <c r="D26" s="52"/>
      <c r="F26" s="284"/>
      <c r="G26" s="129">
        <f>'4. Errant'!F16</f>
        <v>0</v>
      </c>
      <c r="H26" s="52"/>
      <c r="I26" s="52"/>
      <c r="J26" s="52"/>
      <c r="K26" s="52"/>
      <c r="L26" s="52"/>
      <c r="M26" s="52"/>
      <c r="N26" s="52"/>
      <c r="O26" s="52"/>
      <c r="P26" s="17"/>
    </row>
    <row r="27" spans="1:16" s="11" customFormat="1" x14ac:dyDescent="0.2">
      <c r="A27" s="41"/>
      <c r="B27" s="363"/>
      <c r="C27" s="52"/>
      <c r="D27" s="52"/>
      <c r="F27" s="284"/>
      <c r="G27" s="326" t="s">
        <v>283</v>
      </c>
      <c r="H27" s="52"/>
      <c r="I27" s="52"/>
      <c r="J27" s="52"/>
      <c r="K27" s="52"/>
      <c r="L27" s="52"/>
      <c r="M27" s="52"/>
      <c r="N27" s="52"/>
      <c r="O27" s="52"/>
      <c r="P27" s="17"/>
    </row>
    <row r="28" spans="1:16" ht="6" customHeight="1" thickBot="1" x14ac:dyDescent="0.25">
      <c r="A28" s="48" t="s">
        <v>201</v>
      </c>
      <c r="B28" s="14"/>
      <c r="C28" s="14"/>
      <c r="D28" s="14"/>
      <c r="E28" s="14"/>
      <c r="F28" s="71"/>
      <c r="G28" s="14"/>
      <c r="H28" s="14"/>
      <c r="I28" s="14"/>
      <c r="J28" s="14"/>
      <c r="K28" s="58"/>
      <c r="L28" s="58"/>
      <c r="M28" s="14"/>
      <c r="N28" s="58"/>
      <c r="O28" s="58"/>
    </row>
    <row r="29" spans="1:16" ht="13.5" thickBot="1" x14ac:dyDescent="0.25">
      <c r="A29" s="48"/>
      <c r="B29" s="8"/>
      <c r="C29" t="s">
        <v>284</v>
      </c>
      <c r="F29"/>
      <c r="M29" s="14"/>
      <c r="N29" s="14"/>
      <c r="O29" s="14"/>
    </row>
    <row r="30" spans="1:16" s="3" customFormat="1" ht="4.5" customHeight="1" thickBot="1" x14ac:dyDescent="0.25">
      <c r="A30" s="358"/>
      <c r="B30" s="862"/>
      <c r="C30" s="863"/>
      <c r="D30" s="863"/>
      <c r="E30" s="358"/>
      <c r="F30" s="301"/>
      <c r="G30" s="358"/>
      <c r="H30" s="358"/>
      <c r="I30" s="358"/>
      <c r="J30" s="358"/>
      <c r="K30" s="358"/>
      <c r="L30" s="358"/>
      <c r="M30" s="358"/>
      <c r="N30" s="358"/>
      <c r="O30" s="358"/>
    </row>
    <row r="31" spans="1:16" s="7" customFormat="1" ht="13.5" customHeight="1" thickBot="1" x14ac:dyDescent="0.25">
      <c r="A31" s="49"/>
      <c r="B31" s="364"/>
      <c r="C31" s="130" t="s">
        <v>520</v>
      </c>
      <c r="D31" s="49"/>
      <c r="E31" s="49"/>
      <c r="F31" s="49"/>
      <c r="G31" s="49"/>
      <c r="H31" s="49"/>
      <c r="I31" s="49"/>
      <c r="J31" s="49"/>
      <c r="K31" s="49"/>
      <c r="L31" s="49"/>
      <c r="M31" s="49"/>
      <c r="N31" s="49"/>
      <c r="O31" s="49"/>
      <c r="P31" s="13"/>
    </row>
    <row r="32" spans="1:16" x14ac:dyDescent="0.2">
      <c r="A32" s="14"/>
      <c r="B32" s="882"/>
      <c r="C32" s="882"/>
      <c r="D32" s="882"/>
      <c r="E32" s="882"/>
      <c r="F32" s="882"/>
      <c r="G32" s="882"/>
      <c r="H32" s="882"/>
      <c r="I32" s="882"/>
      <c r="J32" s="882"/>
      <c r="K32" s="882"/>
      <c r="L32" s="882"/>
      <c r="M32" s="882"/>
      <c r="N32" s="882"/>
      <c r="O32" s="882"/>
      <c r="P32" s="69"/>
    </row>
    <row r="33" spans="1:15" x14ac:dyDescent="0.2">
      <c r="A33" s="131"/>
      <c r="B33" s="131"/>
      <c r="C33" s="131"/>
      <c r="D33" s="131"/>
      <c r="E33" s="131"/>
      <c r="F33" s="357"/>
      <c r="G33" s="131"/>
      <c r="H33" s="131"/>
      <c r="I33" s="131"/>
      <c r="J33" s="131"/>
      <c r="K33" s="131"/>
      <c r="L33" s="131"/>
      <c r="M33" s="131"/>
      <c r="N33" s="131"/>
      <c r="O33" s="131"/>
    </row>
    <row r="34" spans="1:15" x14ac:dyDescent="0.2">
      <c r="A34" s="14"/>
      <c r="B34" s="14"/>
      <c r="C34" s="14"/>
      <c r="D34" s="14"/>
      <c r="E34" s="14"/>
      <c r="G34" s="14"/>
      <c r="H34" s="14"/>
      <c r="I34" s="14"/>
      <c r="J34" s="14"/>
      <c r="K34" s="14"/>
      <c r="L34" s="14"/>
      <c r="M34" s="14"/>
      <c r="N34" s="14"/>
      <c r="O34" s="14"/>
    </row>
    <row r="35" spans="1:15" x14ac:dyDescent="0.2">
      <c r="A35" s="14"/>
      <c r="B35" s="14"/>
      <c r="C35" s="14"/>
      <c r="D35" s="14"/>
      <c r="E35" s="14"/>
      <c r="F35" s="71"/>
      <c r="G35" s="14"/>
      <c r="H35" s="14"/>
      <c r="I35" s="14"/>
      <c r="J35" s="14"/>
      <c r="K35" s="14"/>
      <c r="L35" s="14"/>
      <c r="M35" s="14"/>
      <c r="N35" s="14"/>
      <c r="O35" s="14"/>
    </row>
    <row r="36" spans="1:15" x14ac:dyDescent="0.2">
      <c r="A36" s="14"/>
      <c r="B36" s="14"/>
      <c r="C36" s="14"/>
      <c r="D36" s="14"/>
      <c r="E36" s="14"/>
      <c r="F36" s="71"/>
      <c r="G36" s="14"/>
      <c r="H36" s="14"/>
      <c r="I36" s="14"/>
      <c r="J36" s="14"/>
      <c r="K36" s="14"/>
      <c r="L36" s="14"/>
      <c r="M36" s="14"/>
      <c r="N36" s="14"/>
      <c r="O36" s="14"/>
    </row>
    <row r="37" spans="1:15" x14ac:dyDescent="0.2">
      <c r="A37" s="14"/>
      <c r="B37" s="14"/>
      <c r="C37" s="14"/>
      <c r="D37" s="14"/>
      <c r="E37" s="14"/>
      <c r="F37" s="71"/>
      <c r="G37" s="14"/>
      <c r="H37" s="14"/>
      <c r="I37" s="14"/>
      <c r="J37" s="14"/>
      <c r="K37" s="14"/>
      <c r="L37" s="14"/>
      <c r="M37" s="14"/>
      <c r="N37" s="14"/>
      <c r="O37" s="14"/>
    </row>
    <row r="38" spans="1:15" x14ac:dyDescent="0.2">
      <c r="A38" s="14"/>
      <c r="B38" s="14"/>
      <c r="C38" s="14"/>
      <c r="D38" s="14"/>
      <c r="E38" s="14"/>
      <c r="F38" s="14"/>
      <c r="G38" s="14"/>
      <c r="H38" s="14"/>
      <c r="I38" s="14"/>
      <c r="J38" s="14"/>
      <c r="K38" s="14"/>
      <c r="L38" s="14"/>
      <c r="M38" s="14"/>
      <c r="N38" s="14"/>
      <c r="O38" s="14"/>
    </row>
    <row r="39" spans="1:15" x14ac:dyDescent="0.2">
      <c r="A39" s="14"/>
      <c r="B39" s="14"/>
      <c r="C39" s="14"/>
      <c r="D39" s="14"/>
      <c r="E39" s="14"/>
      <c r="G39" s="14"/>
      <c r="H39" s="14"/>
      <c r="I39" s="14"/>
      <c r="J39" s="14"/>
      <c r="K39" s="14"/>
      <c r="L39" s="14"/>
      <c r="M39" s="14"/>
      <c r="N39" s="14"/>
      <c r="O39" s="14"/>
    </row>
    <row r="40" spans="1:15" x14ac:dyDescent="0.2">
      <c r="A40" s="14"/>
      <c r="B40" s="14"/>
      <c r="C40" s="14"/>
      <c r="D40" s="14"/>
      <c r="E40" s="14"/>
      <c r="F40" s="291"/>
      <c r="G40" s="14"/>
      <c r="H40" s="14"/>
      <c r="I40" s="14"/>
      <c r="J40" s="14"/>
      <c r="K40" s="14"/>
      <c r="L40" s="14"/>
      <c r="M40" s="14"/>
      <c r="N40" s="14"/>
      <c r="O40" s="14"/>
    </row>
    <row r="41" spans="1:15" x14ac:dyDescent="0.2">
      <c r="F41"/>
    </row>
    <row r="42" spans="1:15" x14ac:dyDescent="0.2">
      <c r="F42" s="262"/>
    </row>
  </sheetData>
  <protectedRanges>
    <protectedRange sqref="G15:G24 I15:I24" name="Range1"/>
    <protectedRange sqref="F16:F24" name="Range1_2"/>
  </protectedRanges>
  <mergeCells count="8">
    <mergeCell ref="B30:D30"/>
    <mergeCell ref="B32:O32"/>
    <mergeCell ref="B1:N1"/>
    <mergeCell ref="B6:G6"/>
    <mergeCell ref="B7:N7"/>
    <mergeCell ref="B9:N9"/>
    <mergeCell ref="B3:O3"/>
    <mergeCell ref="B5:O5"/>
  </mergeCells>
  <printOptions horizontalCentered="1" verticalCentered="1"/>
  <pageMargins left="0.25" right="0.25" top="0.75" bottom="0.75" header="0" footer="0.3"/>
  <pageSetup scale="81" orientation="landscape" r:id="rId1"/>
  <headerFooter alignWithMargins="0"/>
  <ignoredErrors>
    <ignoredError sqref="O25" evalError="1"/>
    <ignoredError sqref="J21"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BFE0-B420-4B84-B1C0-B8A45BC2504E}">
  <sheetPr codeName="Sheet15">
    <tabColor rgb="FF00B0F0"/>
  </sheetPr>
  <dimension ref="A1:DA38"/>
  <sheetViews>
    <sheetView showGridLines="0" zoomScaleNormal="100" zoomScaleSheetLayoutView="80" workbookViewId="0"/>
  </sheetViews>
  <sheetFormatPr defaultColWidth="8.85546875" defaultRowHeight="12.75" x14ac:dyDescent="0.2"/>
  <cols>
    <col min="1" max="1" width="3" style="70" bestFit="1" customWidth="1"/>
    <col min="2" max="2" width="20.5703125" style="70" customWidth="1"/>
    <col min="3" max="3" width="13.140625" style="70" customWidth="1"/>
    <col min="4" max="4" width="12.42578125" style="70" customWidth="1"/>
    <col min="5" max="5" width="12.42578125" style="70" bestFit="1" customWidth="1"/>
    <col min="6" max="6" width="11.42578125" style="70" customWidth="1"/>
    <col min="7" max="7" width="11.5703125" style="70" bestFit="1" customWidth="1"/>
    <col min="8" max="8" width="11.85546875" style="70" customWidth="1"/>
    <col min="9" max="10" width="11.42578125" style="70" customWidth="1"/>
    <col min="11" max="11" width="11.140625" style="70" customWidth="1"/>
    <col min="12" max="12" width="9.42578125" style="70" customWidth="1"/>
    <col min="13" max="15" width="9.5703125" style="70" customWidth="1"/>
    <col min="16" max="16" width="10.42578125" style="70" customWidth="1"/>
    <col min="17" max="16384" width="8.85546875" style="70"/>
  </cols>
  <sheetData>
    <row r="1" spans="1:105" ht="18.75" customHeight="1" x14ac:dyDescent="0.2">
      <c r="B1" s="856" t="str">
        <f>'2. Prelim'!B1:E1</f>
        <v>RPS/APS/CPS/CES 2024 Annual Compliance Workbook</v>
      </c>
      <c r="C1" s="856"/>
      <c r="D1" s="856"/>
      <c r="E1" s="856"/>
      <c r="F1" s="856"/>
      <c r="G1" s="856"/>
      <c r="H1" s="856"/>
      <c r="I1" s="856"/>
      <c r="J1" s="856"/>
      <c r="K1" s="856"/>
      <c r="L1" s="856"/>
      <c r="M1" s="856"/>
      <c r="N1" s="856"/>
      <c r="O1" s="856"/>
      <c r="P1" s="276"/>
    </row>
    <row r="2" spans="1:105" ht="7.5" customHeight="1" x14ac:dyDescent="0.25">
      <c r="A2" s="97"/>
      <c r="B2" s="276"/>
      <c r="C2" s="276"/>
      <c r="D2" s="276"/>
      <c r="E2" s="276"/>
      <c r="F2" s="276"/>
      <c r="G2" s="276"/>
      <c r="H2" s="276"/>
      <c r="I2" s="276"/>
      <c r="J2" s="276"/>
      <c r="K2" s="276"/>
      <c r="L2" s="276"/>
      <c r="M2" s="276"/>
      <c r="N2" s="276"/>
      <c r="O2" s="276"/>
      <c r="P2" s="276"/>
    </row>
    <row r="3" spans="1:105" s="239" customFormat="1" ht="15" customHeight="1" x14ac:dyDescent="0.2">
      <c r="A3" s="238"/>
      <c r="B3" s="885" t="s">
        <v>258</v>
      </c>
      <c r="C3" s="885"/>
      <c r="D3" s="885"/>
      <c r="E3" s="885"/>
      <c r="F3" s="885"/>
      <c r="G3" s="885"/>
      <c r="H3" s="885"/>
      <c r="I3" s="885"/>
      <c r="J3" s="885"/>
      <c r="K3" s="885"/>
      <c r="L3" s="885"/>
      <c r="M3" s="885"/>
      <c r="N3" s="885"/>
      <c r="O3" s="885"/>
      <c r="P3" s="70"/>
    </row>
    <row r="4" spans="1:105" s="238" customFormat="1" ht="7.5" customHeight="1" x14ac:dyDescent="0.2">
      <c r="B4" s="381" t="s">
        <v>201</v>
      </c>
      <c r="C4" s="381"/>
      <c r="D4" s="381"/>
      <c r="E4" s="381"/>
      <c r="F4" s="223"/>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39"/>
      <c r="CP4" s="239"/>
      <c r="CQ4" s="239"/>
      <c r="CR4" s="239"/>
      <c r="CS4" s="239"/>
      <c r="CT4" s="239"/>
      <c r="CU4" s="239"/>
      <c r="CV4" s="239"/>
      <c r="CW4" s="239"/>
      <c r="CX4" s="239"/>
      <c r="CY4" s="239"/>
      <c r="CZ4" s="239"/>
      <c r="DA4" s="239"/>
    </row>
    <row r="5" spans="1:105" ht="22.5" customHeight="1" x14ac:dyDescent="0.25">
      <c r="A5" s="277"/>
      <c r="B5" s="886">
        <f>'1. FilerInfo'!C18</f>
        <v>0</v>
      </c>
      <c r="C5" s="887"/>
      <c r="D5" s="887"/>
      <c r="E5" s="887"/>
      <c r="F5" s="887"/>
      <c r="G5" s="887"/>
      <c r="H5" s="887"/>
      <c r="I5" s="887"/>
      <c r="J5" s="887"/>
      <c r="K5" s="887"/>
      <c r="L5" s="887"/>
      <c r="M5" s="887"/>
      <c r="N5" s="887"/>
      <c r="O5" s="887"/>
    </row>
    <row r="6" spans="1:105" s="31" customFormat="1" ht="7.5" customHeight="1" x14ac:dyDescent="0.25">
      <c r="A6" s="277"/>
      <c r="B6" s="888"/>
      <c r="C6" s="888"/>
      <c r="D6" s="888"/>
      <c r="E6" s="62"/>
      <c r="F6" s="62"/>
      <c r="G6" s="62"/>
      <c r="H6" s="62"/>
      <c r="I6" s="62"/>
      <c r="J6" s="62"/>
      <c r="K6" s="62"/>
      <c r="L6" s="62"/>
      <c r="M6" s="62"/>
      <c r="N6" s="62"/>
      <c r="O6" s="62"/>
    </row>
    <row r="7" spans="1:105" s="31" customFormat="1" ht="15" customHeight="1" x14ac:dyDescent="0.25">
      <c r="A7" s="62"/>
      <c r="B7" s="868" t="s">
        <v>259</v>
      </c>
      <c r="C7" s="868"/>
      <c r="D7" s="868"/>
      <c r="E7" s="868"/>
      <c r="F7" s="868"/>
      <c r="G7" s="868"/>
      <c r="H7" s="868"/>
      <c r="I7" s="868"/>
      <c r="J7" s="868"/>
      <c r="K7" s="868"/>
      <c r="L7" s="868"/>
      <c r="M7" s="868"/>
      <c r="N7" s="868"/>
      <c r="O7" s="868"/>
    </row>
    <row r="8" spans="1:105" s="31" customFormat="1" ht="7.5" customHeight="1" thickBot="1" x14ac:dyDescent="0.3">
      <c r="A8" s="62"/>
      <c r="B8" s="278"/>
      <c r="C8" s="278"/>
      <c r="D8" s="278"/>
      <c r="E8" s="278"/>
      <c r="F8" s="100"/>
      <c r="G8" s="62"/>
      <c r="H8" s="62"/>
      <c r="I8" s="62"/>
      <c r="J8" s="62"/>
      <c r="K8" s="62"/>
      <c r="L8" s="62"/>
      <c r="M8" s="62"/>
      <c r="N8" s="62"/>
      <c r="O8" s="62"/>
    </row>
    <row r="9" spans="1:105" s="250" customFormat="1" ht="19.5" customHeight="1" thickBot="1" x14ac:dyDescent="0.25">
      <c r="A9" s="252"/>
      <c r="B9" s="889" t="s">
        <v>333</v>
      </c>
      <c r="C9" s="890"/>
      <c r="D9" s="890"/>
      <c r="E9" s="890"/>
      <c r="F9" s="890"/>
      <c r="G9" s="890"/>
      <c r="H9" s="890"/>
      <c r="I9" s="890"/>
      <c r="J9" s="890"/>
      <c r="K9" s="890"/>
      <c r="L9" s="890"/>
      <c r="M9" s="890"/>
      <c r="N9" s="890"/>
      <c r="O9" s="891"/>
      <c r="P9" s="330"/>
    </row>
    <row r="10" spans="1:105" ht="7.5" customHeight="1" x14ac:dyDescent="0.2">
      <c r="A10" s="71"/>
      <c r="B10" s="71"/>
      <c r="C10" s="71"/>
      <c r="D10" s="71"/>
      <c r="E10" s="71"/>
      <c r="F10" s="279"/>
      <c r="G10" s="71"/>
      <c r="H10" s="71"/>
      <c r="I10" s="71"/>
      <c r="J10" s="71"/>
      <c r="K10" s="71"/>
      <c r="L10" s="71"/>
    </row>
    <row r="11" spans="1:105" s="280" customFormat="1" ht="9.75" customHeight="1" x14ac:dyDescent="0.2">
      <c r="A11" s="561" t="s">
        <v>156</v>
      </c>
      <c r="B11" s="561" t="s">
        <v>157</v>
      </c>
      <c r="C11" s="561" t="s">
        <v>158</v>
      </c>
      <c r="D11" s="561" t="s">
        <v>194</v>
      </c>
      <c r="E11" s="561" t="s">
        <v>195</v>
      </c>
      <c r="F11" s="561" t="s">
        <v>196</v>
      </c>
      <c r="G11" s="561" t="s">
        <v>215</v>
      </c>
      <c r="H11" s="561" t="s">
        <v>216</v>
      </c>
      <c r="I11" s="561" t="s">
        <v>261</v>
      </c>
      <c r="J11" s="561" t="s">
        <v>262</v>
      </c>
      <c r="K11" s="621" t="s">
        <v>263</v>
      </c>
      <c r="L11" s="621" t="s">
        <v>264</v>
      </c>
      <c r="M11" s="621" t="s">
        <v>265</v>
      </c>
      <c r="N11" s="621" t="s">
        <v>266</v>
      </c>
      <c r="O11" s="621" t="s">
        <v>267</v>
      </c>
      <c r="P11" s="70"/>
    </row>
    <row r="12" spans="1:105" ht="33" customHeight="1" x14ac:dyDescent="0.2">
      <c r="A12" s="622"/>
      <c r="B12" s="616"/>
      <c r="C12" s="616"/>
      <c r="D12" s="616"/>
      <c r="E12" s="616"/>
      <c r="F12" s="616"/>
      <c r="G12" s="616"/>
      <c r="H12" s="616"/>
      <c r="I12" s="623"/>
      <c r="J12" s="624" t="s">
        <v>334</v>
      </c>
      <c r="K12" s="623"/>
      <c r="L12" s="625">
        <v>0.28000000000000003</v>
      </c>
      <c r="M12" s="626" t="s">
        <v>335</v>
      </c>
      <c r="N12" s="626"/>
      <c r="O12" s="627">
        <v>0.3</v>
      </c>
    </row>
    <row r="13" spans="1:105" ht="102.75" customHeight="1" x14ac:dyDescent="0.2">
      <c r="A13" s="628"/>
      <c r="B13" s="629" t="s">
        <v>273</v>
      </c>
      <c r="C13" s="630" t="s">
        <v>352</v>
      </c>
      <c r="D13" s="617" t="s">
        <v>336</v>
      </c>
      <c r="E13" s="629" t="s">
        <v>337</v>
      </c>
      <c r="F13" s="570" t="s">
        <v>547</v>
      </c>
      <c r="G13" s="570" t="s">
        <v>571</v>
      </c>
      <c r="H13" s="570" t="s">
        <v>321</v>
      </c>
      <c r="I13" s="629" t="s">
        <v>338</v>
      </c>
      <c r="J13" s="629" t="s">
        <v>339</v>
      </c>
      <c r="K13" s="631" t="s">
        <v>340</v>
      </c>
      <c r="L13" s="631" t="s">
        <v>341</v>
      </c>
      <c r="M13" s="629" t="s">
        <v>342</v>
      </c>
      <c r="N13" s="629" t="s">
        <v>497</v>
      </c>
      <c r="O13" s="629" t="s">
        <v>496</v>
      </c>
    </row>
    <row r="14" spans="1:105" s="281" customFormat="1" ht="9.75" customHeight="1" x14ac:dyDescent="0.2">
      <c r="A14" s="520"/>
      <c r="B14" s="632"/>
      <c r="C14" s="561" t="s">
        <v>161</v>
      </c>
      <c r="D14" s="561" t="s">
        <v>161</v>
      </c>
      <c r="E14" s="561" t="s">
        <v>161</v>
      </c>
      <c r="F14" s="560" t="s">
        <v>161</v>
      </c>
      <c r="G14" s="560" t="s">
        <v>161</v>
      </c>
      <c r="H14" s="561" t="s">
        <v>161</v>
      </c>
      <c r="I14" s="561" t="s">
        <v>161</v>
      </c>
      <c r="J14" s="561" t="s">
        <v>161</v>
      </c>
      <c r="K14" s="561" t="s">
        <v>161</v>
      </c>
      <c r="L14" s="561" t="s">
        <v>161</v>
      </c>
      <c r="M14" s="561" t="s">
        <v>161</v>
      </c>
      <c r="N14" s="561" t="s">
        <v>161</v>
      </c>
      <c r="O14" s="561" t="s">
        <v>161</v>
      </c>
    </row>
    <row r="15" spans="1:105" s="73" customFormat="1" ht="15.75" customHeight="1" x14ac:dyDescent="0.2">
      <c r="A15" s="523">
        <v>1</v>
      </c>
      <c r="B15" s="575">
        <f>'2. Prelim'!B24</f>
        <v>0</v>
      </c>
      <c r="C15" s="465">
        <f>'2. Prelim'!C24</f>
        <v>0</v>
      </c>
      <c r="D15" s="633"/>
      <c r="E15" s="418"/>
      <c r="F15" s="633"/>
      <c r="G15" s="418"/>
      <c r="H15" s="421">
        <f t="shared" ref="H15:H24" si="0">MAX(J15-SUM(D15:G15),0)</f>
        <v>0</v>
      </c>
      <c r="I15" s="421">
        <f>SUM(D15:H15)</f>
        <v>0</v>
      </c>
      <c r="J15" s="421">
        <f>L15-K15</f>
        <v>0</v>
      </c>
      <c r="K15" s="421">
        <f>'5. RPS I non-SCO'!O15</f>
        <v>0</v>
      </c>
      <c r="L15" s="421">
        <f>ROUNDUP(L$12*C15,0)</f>
        <v>0</v>
      </c>
      <c r="M15" s="576"/>
      <c r="N15" s="576"/>
      <c r="O15" s="576"/>
      <c r="P15" s="282"/>
    </row>
    <row r="16" spans="1:105" s="73" customFormat="1" ht="15.75" customHeight="1" x14ac:dyDescent="0.2">
      <c r="A16" s="523">
        <v>2</v>
      </c>
      <c r="B16" s="575">
        <f>'2. Prelim'!B25</f>
        <v>0</v>
      </c>
      <c r="C16" s="465">
        <f>'2. Prelim'!C25</f>
        <v>0</v>
      </c>
      <c r="D16" s="422"/>
      <c r="E16" s="418"/>
      <c r="F16" s="422"/>
      <c r="G16" s="418"/>
      <c r="H16" s="421">
        <f t="shared" si="0"/>
        <v>0</v>
      </c>
      <c r="I16" s="421">
        <f t="shared" ref="I16:I23" si="1">SUM(D16:H16)</f>
        <v>0</v>
      </c>
      <c r="J16" s="421">
        <f t="shared" ref="J16:J24" si="2">L16-K16</f>
        <v>0</v>
      </c>
      <c r="K16" s="421">
        <f>'5. RPS I non-SCO'!O16</f>
        <v>0</v>
      </c>
      <c r="L16" s="421">
        <f t="shared" ref="L16:L24" si="3">ROUNDUP(L$12*C16,0)</f>
        <v>0</v>
      </c>
      <c r="M16" s="576"/>
      <c r="N16" s="576"/>
      <c r="O16" s="576"/>
    </row>
    <row r="17" spans="1:15" s="73" customFormat="1" ht="15.75" customHeight="1" x14ac:dyDescent="0.2">
      <c r="A17" s="523">
        <v>3</v>
      </c>
      <c r="B17" s="575">
        <f>'2. Prelim'!B26</f>
        <v>0</v>
      </c>
      <c r="C17" s="465">
        <f>'2. Prelim'!C26</f>
        <v>0</v>
      </c>
      <c r="D17" s="422"/>
      <c r="E17" s="418"/>
      <c r="F17" s="422"/>
      <c r="G17" s="418"/>
      <c r="H17" s="421">
        <f t="shared" si="0"/>
        <v>0</v>
      </c>
      <c r="I17" s="421">
        <f t="shared" si="1"/>
        <v>0</v>
      </c>
      <c r="J17" s="421">
        <f t="shared" si="2"/>
        <v>0</v>
      </c>
      <c r="K17" s="421">
        <f>'5. RPS I non-SCO'!O17</f>
        <v>0</v>
      </c>
      <c r="L17" s="421">
        <f t="shared" si="3"/>
        <v>0</v>
      </c>
      <c r="M17" s="576"/>
      <c r="N17" s="576"/>
      <c r="O17" s="576"/>
    </row>
    <row r="18" spans="1:15" s="73" customFormat="1" ht="15.75" customHeight="1" x14ac:dyDescent="0.2">
      <c r="A18" s="523">
        <v>4</v>
      </c>
      <c r="B18" s="575">
        <f>'2. Prelim'!B27</f>
        <v>0</v>
      </c>
      <c r="C18" s="465">
        <f>'2. Prelim'!C27</f>
        <v>0</v>
      </c>
      <c r="D18" s="422"/>
      <c r="E18" s="418"/>
      <c r="F18" s="422"/>
      <c r="G18" s="418"/>
      <c r="H18" s="421">
        <f t="shared" si="0"/>
        <v>0</v>
      </c>
      <c r="I18" s="421">
        <f t="shared" si="1"/>
        <v>0</v>
      </c>
      <c r="J18" s="421">
        <f t="shared" si="2"/>
        <v>0</v>
      </c>
      <c r="K18" s="421">
        <f>'5. RPS I non-SCO'!O18</f>
        <v>0</v>
      </c>
      <c r="L18" s="421">
        <f t="shared" si="3"/>
        <v>0</v>
      </c>
      <c r="M18" s="576"/>
      <c r="N18" s="576"/>
      <c r="O18" s="576"/>
    </row>
    <row r="19" spans="1:15" s="73" customFormat="1" ht="15.75" customHeight="1" x14ac:dyDescent="0.2">
      <c r="A19" s="523">
        <v>5</v>
      </c>
      <c r="B19" s="575">
        <f>'2. Prelim'!B28</f>
        <v>0</v>
      </c>
      <c r="C19" s="465">
        <f>'2. Prelim'!C28</f>
        <v>0</v>
      </c>
      <c r="D19" s="422"/>
      <c r="E19" s="418"/>
      <c r="F19" s="422"/>
      <c r="G19" s="418"/>
      <c r="H19" s="421">
        <f t="shared" si="0"/>
        <v>0</v>
      </c>
      <c r="I19" s="421">
        <f t="shared" si="1"/>
        <v>0</v>
      </c>
      <c r="J19" s="421">
        <f t="shared" si="2"/>
        <v>0</v>
      </c>
      <c r="K19" s="421">
        <f>'5. RPS I non-SCO'!O19</f>
        <v>0</v>
      </c>
      <c r="L19" s="421">
        <f t="shared" si="3"/>
        <v>0</v>
      </c>
      <c r="M19" s="576"/>
      <c r="N19" s="576"/>
      <c r="O19" s="576"/>
    </row>
    <row r="20" spans="1:15" s="73" customFormat="1" ht="15.75" customHeight="1" x14ac:dyDescent="0.2">
      <c r="A20" s="523">
        <v>6</v>
      </c>
      <c r="B20" s="575">
        <f>'2. Prelim'!B29</f>
        <v>0</v>
      </c>
      <c r="C20" s="465">
        <f>'2. Prelim'!C29</f>
        <v>0</v>
      </c>
      <c r="D20" s="422"/>
      <c r="E20" s="418"/>
      <c r="F20" s="422"/>
      <c r="G20" s="418"/>
      <c r="H20" s="421">
        <f t="shared" si="0"/>
        <v>0</v>
      </c>
      <c r="I20" s="421">
        <f t="shared" si="1"/>
        <v>0</v>
      </c>
      <c r="J20" s="421">
        <f t="shared" si="2"/>
        <v>0</v>
      </c>
      <c r="K20" s="421">
        <f>'5. RPS I non-SCO'!O20</f>
        <v>0</v>
      </c>
      <c r="L20" s="421">
        <f t="shared" si="3"/>
        <v>0</v>
      </c>
      <c r="M20" s="576"/>
      <c r="N20" s="576"/>
      <c r="O20" s="576"/>
    </row>
    <row r="21" spans="1:15" s="73" customFormat="1" ht="15.75" customHeight="1" x14ac:dyDescent="0.2">
      <c r="A21" s="523">
        <v>7</v>
      </c>
      <c r="B21" s="575">
        <f>'2. Prelim'!B30</f>
        <v>0</v>
      </c>
      <c r="C21" s="465">
        <f>'2. Prelim'!C30</f>
        <v>0</v>
      </c>
      <c r="D21" s="422"/>
      <c r="E21" s="418"/>
      <c r="F21" s="422"/>
      <c r="G21" s="418"/>
      <c r="H21" s="421">
        <f t="shared" si="0"/>
        <v>0</v>
      </c>
      <c r="I21" s="421">
        <f>SUM(D21:H21)</f>
        <v>0</v>
      </c>
      <c r="J21" s="421">
        <f>L21-K21</f>
        <v>0</v>
      </c>
      <c r="K21" s="421">
        <f>'5. RPS I non-SCO'!O21</f>
        <v>0</v>
      </c>
      <c r="L21" s="421">
        <f>ROUNDUP(L$12*C21,0)</f>
        <v>0</v>
      </c>
      <c r="M21" s="576"/>
      <c r="N21" s="576"/>
      <c r="O21" s="576"/>
    </row>
    <row r="22" spans="1:15" s="73" customFormat="1" ht="15.75" customHeight="1" x14ac:dyDescent="0.2">
      <c r="A22" s="523">
        <v>8</v>
      </c>
      <c r="B22" s="575">
        <f>'2. Prelim'!B31</f>
        <v>0</v>
      </c>
      <c r="C22" s="465">
        <f>'2. Prelim'!C31</f>
        <v>0</v>
      </c>
      <c r="D22" s="422"/>
      <c r="E22" s="418"/>
      <c r="F22" s="422"/>
      <c r="G22" s="418"/>
      <c r="H22" s="421">
        <f t="shared" si="0"/>
        <v>0</v>
      </c>
      <c r="I22" s="421">
        <f t="shared" si="1"/>
        <v>0</v>
      </c>
      <c r="J22" s="421">
        <f t="shared" si="2"/>
        <v>0</v>
      </c>
      <c r="K22" s="421">
        <f>'5. RPS I non-SCO'!O22</f>
        <v>0</v>
      </c>
      <c r="L22" s="421">
        <f t="shared" si="3"/>
        <v>0</v>
      </c>
      <c r="M22" s="576"/>
      <c r="N22" s="576"/>
      <c r="O22" s="576"/>
    </row>
    <row r="23" spans="1:15" s="73" customFormat="1" ht="15.75" customHeight="1" x14ac:dyDescent="0.2">
      <c r="A23" s="523">
        <v>9</v>
      </c>
      <c r="B23" s="575">
        <f>'2. Prelim'!B32</f>
        <v>0</v>
      </c>
      <c r="C23" s="465">
        <f>'2. Prelim'!C32</f>
        <v>0</v>
      </c>
      <c r="D23" s="422"/>
      <c r="E23" s="418"/>
      <c r="F23" s="422"/>
      <c r="G23" s="418"/>
      <c r="H23" s="421">
        <f t="shared" si="0"/>
        <v>0</v>
      </c>
      <c r="I23" s="421">
        <f t="shared" si="1"/>
        <v>0</v>
      </c>
      <c r="J23" s="421">
        <f t="shared" si="2"/>
        <v>0</v>
      </c>
      <c r="K23" s="421">
        <f>'5. RPS I non-SCO'!O23</f>
        <v>0</v>
      </c>
      <c r="L23" s="421">
        <f t="shared" si="3"/>
        <v>0</v>
      </c>
      <c r="M23" s="576"/>
      <c r="N23" s="576"/>
      <c r="O23" s="576"/>
    </row>
    <row r="24" spans="1:15" s="73" customFormat="1" ht="15.75" customHeight="1" x14ac:dyDescent="0.2">
      <c r="A24" s="523">
        <v>10</v>
      </c>
      <c r="B24" s="575">
        <f>'2. Prelim'!B33</f>
        <v>0</v>
      </c>
      <c r="C24" s="465">
        <f>'2. Prelim'!C33</f>
        <v>0</v>
      </c>
      <c r="D24" s="422"/>
      <c r="E24" s="418"/>
      <c r="F24" s="422"/>
      <c r="G24" s="418"/>
      <c r="H24" s="421">
        <f t="shared" si="0"/>
        <v>0</v>
      </c>
      <c r="I24" s="421">
        <f>SUM(D24:H24)</f>
        <v>0</v>
      </c>
      <c r="J24" s="421">
        <f t="shared" si="2"/>
        <v>0</v>
      </c>
      <c r="K24" s="421">
        <f>'5. RPS I non-SCO'!O24</f>
        <v>0</v>
      </c>
      <c r="L24" s="421">
        <f t="shared" si="3"/>
        <v>0</v>
      </c>
      <c r="M24" s="576"/>
      <c r="N24" s="576"/>
      <c r="O24" s="576"/>
    </row>
    <row r="25" spans="1:15" s="73" customFormat="1" x14ac:dyDescent="0.2">
      <c r="A25" s="634"/>
      <c r="B25" s="635" t="s">
        <v>282</v>
      </c>
      <c r="C25" s="579">
        <f>'2. Prelim'!C34</f>
        <v>0</v>
      </c>
      <c r="D25" s="421">
        <f>SUM(D15:D24)</f>
        <v>0</v>
      </c>
      <c r="E25" s="421">
        <f t="shared" ref="E25:L25" si="4">SUM(E15:E24)</f>
        <v>0</v>
      </c>
      <c r="F25" s="421">
        <f t="shared" si="4"/>
        <v>0</v>
      </c>
      <c r="G25" s="421">
        <f t="shared" si="4"/>
        <v>0</v>
      </c>
      <c r="H25" s="421">
        <f t="shared" si="4"/>
        <v>0</v>
      </c>
      <c r="I25" s="421">
        <f t="shared" si="4"/>
        <v>0</v>
      </c>
      <c r="J25" s="421">
        <f t="shared" si="4"/>
        <v>0</v>
      </c>
      <c r="K25" s="421">
        <f t="shared" si="4"/>
        <v>0</v>
      </c>
      <c r="L25" s="421">
        <f t="shared" si="4"/>
        <v>0</v>
      </c>
      <c r="M25" s="421">
        <f>IF(I25&gt;J25,I25-J25,0)</f>
        <v>0</v>
      </c>
      <c r="N25" s="421">
        <f>ROUNDDOWN($O$12*J25,0)</f>
        <v>0</v>
      </c>
      <c r="O25" s="636">
        <f>MIN(M25,N25)</f>
        <v>0</v>
      </c>
    </row>
    <row r="26" spans="1:15" s="73" customFormat="1" x14ac:dyDescent="0.2">
      <c r="A26" s="103"/>
      <c r="B26" s="283"/>
      <c r="C26" s="284"/>
      <c r="D26" s="284"/>
      <c r="E26" s="419">
        <f>'4. Errant'!G16</f>
        <v>0</v>
      </c>
      <c r="F26" s="71"/>
      <c r="H26" s="284"/>
      <c r="I26" s="284"/>
      <c r="J26" s="284"/>
      <c r="K26" s="284"/>
      <c r="L26" s="284"/>
      <c r="M26" s="285"/>
      <c r="N26" s="285"/>
      <c r="O26" s="285"/>
    </row>
    <row r="27" spans="1:15" s="73" customFormat="1" x14ac:dyDescent="0.2">
      <c r="A27" s="103"/>
      <c r="B27" s="283"/>
      <c r="C27" s="284"/>
      <c r="D27" s="284"/>
      <c r="E27" s="326" t="s">
        <v>283</v>
      </c>
      <c r="F27" s="71"/>
      <c r="H27" s="284"/>
      <c r="I27" s="284"/>
      <c r="J27" s="284"/>
      <c r="K27" s="284"/>
      <c r="L27" s="284"/>
      <c r="M27" s="285"/>
      <c r="N27" s="285"/>
      <c r="O27" s="285"/>
    </row>
    <row r="28" spans="1:15" s="73" customFormat="1" x14ac:dyDescent="0.2">
      <c r="A28" s="103"/>
      <c r="B28" s="286" t="s">
        <v>343</v>
      </c>
      <c r="C28" s="71"/>
      <c r="D28" s="71"/>
      <c r="E28" s="71"/>
      <c r="F28" s="71"/>
      <c r="G28" s="71"/>
      <c r="H28" s="71"/>
      <c r="I28" s="71"/>
      <c r="J28" s="71"/>
      <c r="K28" s="71"/>
      <c r="L28" s="284"/>
      <c r="M28" s="285"/>
      <c r="N28" s="285"/>
      <c r="O28" s="285"/>
    </row>
    <row r="29" spans="1:15" s="73" customFormat="1" ht="12.75" customHeight="1" x14ac:dyDescent="0.2">
      <c r="A29" s="103"/>
      <c r="B29" s="287" t="s">
        <v>344</v>
      </c>
      <c r="C29" s="329" t="s">
        <v>345</v>
      </c>
      <c r="D29" s="329"/>
      <c r="E29" s="329"/>
      <c r="F29" s="329"/>
      <c r="G29" s="329"/>
      <c r="H29" s="329"/>
      <c r="I29" s="329"/>
      <c r="J29" s="329"/>
      <c r="K29" s="329"/>
      <c r="L29" s="329"/>
      <c r="M29" s="329"/>
      <c r="N29" s="329"/>
      <c r="O29" s="329"/>
    </row>
    <row r="30" spans="1:15" s="73" customFormat="1" x14ac:dyDescent="0.2">
      <c r="A30" s="103"/>
      <c r="B30" s="287"/>
      <c r="C30" s="73" t="s">
        <v>346</v>
      </c>
      <c r="D30" s="329"/>
      <c r="E30" s="329"/>
      <c r="F30" s="329"/>
      <c r="G30" s="329"/>
      <c r="H30" s="329"/>
      <c r="I30" s="329"/>
      <c r="J30" s="329"/>
      <c r="K30" s="329"/>
      <c r="L30" s="329"/>
      <c r="M30" s="329"/>
      <c r="N30" s="329"/>
      <c r="O30" s="329"/>
    </row>
    <row r="31" spans="1:15" s="73" customFormat="1" ht="12.75" customHeight="1" x14ac:dyDescent="0.2">
      <c r="A31" s="103"/>
      <c r="C31" s="73" t="s">
        <v>347</v>
      </c>
      <c r="D31" s="329"/>
      <c r="E31" s="329"/>
      <c r="F31" s="329"/>
      <c r="G31" s="329"/>
      <c r="H31" s="329"/>
      <c r="I31" s="329"/>
      <c r="J31" s="329"/>
      <c r="K31" s="329"/>
      <c r="L31" s="329"/>
      <c r="M31" s="329"/>
      <c r="N31" s="329"/>
      <c r="O31" s="329"/>
    </row>
    <row r="32" spans="1:15" s="72" customFormat="1" ht="8.1" customHeight="1" thickBot="1" x14ac:dyDescent="0.25">
      <c r="A32" s="357"/>
      <c r="B32" s="883"/>
      <c r="C32" s="820"/>
      <c r="D32" s="357"/>
      <c r="E32" s="357"/>
      <c r="F32" s="357"/>
      <c r="G32" s="357"/>
      <c r="H32" s="357"/>
      <c r="I32" s="357"/>
      <c r="J32" s="357"/>
      <c r="K32" s="357"/>
      <c r="L32" s="357"/>
      <c r="M32" s="357"/>
      <c r="N32" s="357"/>
      <c r="O32" s="357"/>
    </row>
    <row r="33" spans="1:15" ht="13.5" thickBot="1" x14ac:dyDescent="0.25">
      <c r="A33" s="288"/>
      <c r="B33" s="113"/>
      <c r="C33" s="70" t="s">
        <v>348</v>
      </c>
      <c r="D33" s="71"/>
      <c r="E33" s="71"/>
      <c r="F33" s="71"/>
      <c r="G33" s="71"/>
      <c r="H33" s="71"/>
      <c r="I33" s="71"/>
      <c r="J33" s="71"/>
      <c r="K33" s="71"/>
      <c r="L33" s="71"/>
      <c r="M33" s="71"/>
      <c r="N33" s="71"/>
      <c r="O33" s="71"/>
    </row>
    <row r="34" spans="1:15" s="72" customFormat="1" ht="8.1" customHeight="1" thickBot="1" x14ac:dyDescent="0.25">
      <c r="A34" s="357"/>
      <c r="B34" s="883"/>
      <c r="C34" s="820"/>
      <c r="D34" s="357"/>
      <c r="E34" s="357"/>
      <c r="F34" s="357"/>
      <c r="G34" s="357"/>
      <c r="H34" s="357"/>
      <c r="I34" s="357"/>
      <c r="J34" s="357"/>
      <c r="K34" s="357"/>
      <c r="L34" s="357"/>
      <c r="M34" s="357"/>
      <c r="N34" s="357"/>
      <c r="O34" s="357"/>
    </row>
    <row r="35" spans="1:15" ht="13.5" customHeight="1" thickBot="1" x14ac:dyDescent="0.25">
      <c r="B35" s="289"/>
      <c r="C35" s="130" t="s">
        <v>349</v>
      </c>
      <c r="D35" s="71"/>
      <c r="E35" s="71"/>
      <c r="F35" s="71"/>
      <c r="G35" s="71"/>
      <c r="H35" s="71"/>
      <c r="I35" s="71"/>
      <c r="J35" s="71"/>
      <c r="K35" s="71"/>
      <c r="L35" s="71"/>
      <c r="M35" s="71"/>
      <c r="N35" s="71"/>
      <c r="O35" s="71"/>
    </row>
    <row r="36" spans="1:15" x14ac:dyDescent="0.2">
      <c r="A36" s="71"/>
      <c r="B36" s="293"/>
      <c r="C36" s="71"/>
      <c r="L36" s="71"/>
      <c r="M36" s="71"/>
      <c r="N36" s="71"/>
      <c r="O36" s="71"/>
    </row>
    <row r="37" spans="1:15" s="292" customFormat="1" ht="12.75" customHeight="1" x14ac:dyDescent="0.2">
      <c r="A37" s="99"/>
      <c r="B37" s="290"/>
      <c r="C37" s="884" t="s">
        <v>599</v>
      </c>
      <c r="D37" s="884"/>
      <c r="E37" s="884"/>
      <c r="F37" s="884"/>
      <c r="G37" s="884"/>
      <c r="H37" s="884"/>
      <c r="I37" s="884"/>
      <c r="J37" s="884"/>
      <c r="K37" s="884"/>
      <c r="L37" s="884"/>
      <c r="M37" s="99"/>
      <c r="N37" s="99"/>
      <c r="O37" s="99"/>
    </row>
    <row r="38" spans="1:15" x14ac:dyDescent="0.2">
      <c r="A38" s="262"/>
      <c r="B38" s="262"/>
      <c r="C38" s="262"/>
      <c r="D38" s="262"/>
      <c r="E38" s="262"/>
      <c r="F38" s="262"/>
      <c r="G38" s="262"/>
      <c r="H38" s="262"/>
      <c r="I38" s="262"/>
      <c r="J38" s="262"/>
      <c r="K38" s="262"/>
      <c r="L38" s="262"/>
      <c r="M38" s="262"/>
      <c r="N38" s="262"/>
      <c r="O38" s="262"/>
    </row>
  </sheetData>
  <sheetProtection algorithmName="SHA-512" hashValue="NIyVPGkNowecuO41x9pmkkYarQ5l0qxc4qxUJFkK3hywrIIiojmnYWWvzLCo4zuTGNmy3Mv0QJja1bVla4lHJw==" saltValue="snX0SjZ2DsSfcV7Wf3iyJQ==" spinCount="100000" sheet="1" objects="1" scenarios="1"/>
  <protectedRanges>
    <protectedRange sqref="D16:D24" name="Range1"/>
    <protectedRange sqref="E15:E24" name="Range1_1"/>
  </protectedRanges>
  <mergeCells count="9">
    <mergeCell ref="B34:C34"/>
    <mergeCell ref="C37:L37"/>
    <mergeCell ref="B1:O1"/>
    <mergeCell ref="B3:O3"/>
    <mergeCell ref="B5:O5"/>
    <mergeCell ref="B6:D6"/>
    <mergeCell ref="B7:O7"/>
    <mergeCell ref="B9:O9"/>
    <mergeCell ref="B32:C32"/>
  </mergeCells>
  <printOptions horizontalCentered="1" verticalCentered="1"/>
  <pageMargins left="0.25" right="0.25" top="0.75" bottom="0.75" header="0.3" footer="0.3"/>
  <pageSetup scale="75" fitToWidth="0" fitToHeight="0" orientation="landscape" r:id="rId1"/>
  <headerFooter scaleWithDoc="0" alignWithMargins="0"/>
  <ignoredErrors>
    <ignoredError sqref="I21"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BC6B-EF05-44A6-9FA7-ACF141127305}">
  <sheetPr>
    <tabColor rgb="FF00B0F0"/>
    <pageSetUpPr fitToPage="1"/>
  </sheetPr>
  <dimension ref="A1:DQ31"/>
  <sheetViews>
    <sheetView showGridLines="0" zoomScaleNormal="100" zoomScaleSheetLayoutView="50" workbookViewId="0"/>
  </sheetViews>
  <sheetFormatPr defaultColWidth="8.85546875" defaultRowHeight="12.75" x14ac:dyDescent="0.2"/>
  <cols>
    <col min="1" max="1" width="2.85546875" customWidth="1"/>
    <col min="2" max="2" width="20.5703125" customWidth="1"/>
    <col min="3" max="3" width="12.42578125" customWidth="1"/>
    <col min="4" max="4" width="12.42578125" style="70" customWidth="1"/>
    <col min="5" max="5" width="11.5703125" bestFit="1" customWidth="1"/>
    <col min="6" max="6" width="10.85546875" customWidth="1"/>
    <col min="7" max="7" width="10.5703125" customWidth="1"/>
    <col min="8" max="9" width="10.42578125" customWidth="1"/>
    <col min="10" max="10" width="12.42578125" customWidth="1"/>
    <col min="11" max="11" width="14.42578125" customWidth="1"/>
    <col min="12" max="12" width="10.140625" customWidth="1"/>
    <col min="13" max="13" width="9.42578125" customWidth="1"/>
    <col min="14" max="14" width="6" customWidth="1"/>
    <col min="15" max="15" width="8.42578125" customWidth="1"/>
  </cols>
  <sheetData>
    <row r="1" spans="1:121" ht="18.75" customHeight="1" x14ac:dyDescent="0.2">
      <c r="B1" s="856" t="str">
        <f>'2. Prelim'!B1:E1</f>
        <v>RPS/APS/CPS/CES 2024 Annual Compliance Workbook</v>
      </c>
      <c r="C1" s="856"/>
      <c r="D1" s="856"/>
      <c r="E1" s="856"/>
      <c r="F1" s="856"/>
      <c r="G1" s="856"/>
      <c r="H1" s="856"/>
      <c r="I1" s="856"/>
      <c r="J1" s="856"/>
      <c r="K1" s="856"/>
      <c r="L1" s="856"/>
      <c r="M1" s="116"/>
    </row>
    <row r="2" spans="1:121" ht="11.25" customHeight="1" x14ac:dyDescent="0.25">
      <c r="A2" s="46"/>
      <c r="B2" s="15"/>
      <c r="C2" s="15"/>
      <c r="D2" s="276"/>
      <c r="E2" s="15"/>
      <c r="F2" s="15"/>
      <c r="G2" s="15"/>
      <c r="H2" s="14"/>
      <c r="I2" s="14"/>
      <c r="J2" s="14"/>
      <c r="K2" s="14"/>
      <c r="L2" s="14"/>
      <c r="M2" s="14"/>
    </row>
    <row r="3" spans="1:121" s="25" customFormat="1" ht="15" customHeight="1" x14ac:dyDescent="0.2">
      <c r="A3" s="38"/>
      <c r="B3" s="846" t="s">
        <v>258</v>
      </c>
      <c r="C3" s="846"/>
      <c r="D3" s="846"/>
      <c r="E3" s="846"/>
      <c r="F3" s="846"/>
      <c r="G3" s="846"/>
      <c r="H3" s="846"/>
      <c r="I3" s="846"/>
      <c r="J3" s="846"/>
      <c r="K3" s="846"/>
      <c r="L3" s="846"/>
      <c r="M3" s="846"/>
    </row>
    <row r="4" spans="1:121" s="38" customFormat="1" ht="11.25" customHeight="1" x14ac:dyDescent="0.2">
      <c r="B4" s="375" t="s">
        <v>201</v>
      </c>
      <c r="C4" s="375"/>
      <c r="D4" s="381"/>
      <c r="E4" s="375"/>
      <c r="F4" s="375"/>
      <c r="G4" s="30"/>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row>
    <row r="5" spans="1:121" ht="22.5" customHeight="1" x14ac:dyDescent="0.25">
      <c r="A5" s="23"/>
      <c r="B5" s="864">
        <f>'1. FilerInfo'!C18</f>
        <v>0</v>
      </c>
      <c r="C5" s="864"/>
      <c r="D5" s="864"/>
      <c r="E5" s="864"/>
      <c r="F5" s="864"/>
      <c r="G5" s="864"/>
      <c r="H5" s="864"/>
      <c r="I5" s="864"/>
      <c r="J5" s="864"/>
      <c r="K5" s="864"/>
      <c r="L5" s="864"/>
      <c r="M5" s="864"/>
    </row>
    <row r="6" spans="1:121" s="5" customFormat="1" ht="6.75" customHeight="1" x14ac:dyDescent="0.25">
      <c r="A6" s="23"/>
      <c r="B6" s="786"/>
      <c r="C6" s="786"/>
      <c r="D6" s="786"/>
      <c r="E6" s="786"/>
      <c r="F6" s="15"/>
      <c r="G6" s="15"/>
      <c r="H6" s="15"/>
      <c r="I6" s="15"/>
      <c r="J6" s="15"/>
      <c r="K6" s="15"/>
      <c r="L6" s="15"/>
      <c r="M6" s="15"/>
    </row>
    <row r="7" spans="1:121" s="5" customFormat="1" ht="15" customHeight="1" x14ac:dyDescent="0.25">
      <c r="A7" s="15"/>
      <c r="B7" s="868" t="s">
        <v>259</v>
      </c>
      <c r="C7" s="868"/>
      <c r="D7" s="868"/>
      <c r="E7" s="868"/>
      <c r="F7" s="868"/>
      <c r="G7" s="868"/>
      <c r="H7" s="868"/>
      <c r="I7" s="868"/>
      <c r="J7" s="868"/>
      <c r="K7" s="868"/>
      <c r="L7" s="868"/>
      <c r="M7" s="15"/>
    </row>
    <row r="8" spans="1:121" s="5" customFormat="1" ht="7.5" customHeight="1" thickBot="1" x14ac:dyDescent="0.3">
      <c r="A8" s="15"/>
      <c r="B8" s="115"/>
      <c r="C8" s="176"/>
      <c r="D8" s="278"/>
      <c r="E8" s="176"/>
      <c r="F8" s="176"/>
      <c r="G8" s="176"/>
      <c r="H8" s="15"/>
      <c r="I8" s="15"/>
      <c r="J8" s="15"/>
      <c r="K8" s="15"/>
      <c r="L8" s="15"/>
      <c r="M8" s="15"/>
    </row>
    <row r="9" spans="1:121" s="1" customFormat="1" ht="22.5" customHeight="1" thickBot="1" x14ac:dyDescent="0.25">
      <c r="A9" s="54"/>
      <c r="B9" s="865" t="s">
        <v>350</v>
      </c>
      <c r="C9" s="866"/>
      <c r="D9" s="866"/>
      <c r="E9" s="866"/>
      <c r="F9" s="866"/>
      <c r="G9" s="866"/>
      <c r="H9" s="866"/>
      <c r="I9" s="866"/>
      <c r="J9" s="866"/>
      <c r="K9" s="866"/>
      <c r="L9" s="867"/>
    </row>
    <row r="10" spans="1:121" ht="7.5" customHeight="1" x14ac:dyDescent="0.2">
      <c r="A10" s="14"/>
      <c r="B10" s="14"/>
      <c r="C10" s="14"/>
      <c r="D10" s="71"/>
      <c r="E10" s="14"/>
      <c r="F10" s="14"/>
      <c r="G10" s="127"/>
      <c r="H10" s="14"/>
      <c r="I10" s="14"/>
      <c r="J10" s="14"/>
      <c r="K10" s="14"/>
      <c r="L10" s="14"/>
      <c r="M10" s="14"/>
    </row>
    <row r="11" spans="1:121" s="2" customFormat="1" ht="9.75" customHeight="1" x14ac:dyDescent="0.2">
      <c r="A11" s="560" t="s">
        <v>156</v>
      </c>
      <c r="B11" s="560" t="s">
        <v>157</v>
      </c>
      <c r="C11" s="560" t="s">
        <v>158</v>
      </c>
      <c r="D11" s="560" t="s">
        <v>194</v>
      </c>
      <c r="E11" s="560" t="s">
        <v>195</v>
      </c>
      <c r="F11" s="560" t="s">
        <v>196</v>
      </c>
      <c r="G11" s="560" t="s">
        <v>215</v>
      </c>
      <c r="H11" s="560" t="s">
        <v>216</v>
      </c>
      <c r="I11" s="560" t="s">
        <v>261</v>
      </c>
      <c r="J11" s="560" t="s">
        <v>262</v>
      </c>
      <c r="K11" s="560" t="s">
        <v>263</v>
      </c>
      <c r="L11" s="560" t="s">
        <v>264</v>
      </c>
      <c r="M11" s="560" t="s">
        <v>265</v>
      </c>
      <c r="N11" s="68"/>
    </row>
    <row r="12" spans="1:121" ht="15" x14ac:dyDescent="0.2">
      <c r="A12" s="93"/>
      <c r="B12" s="560"/>
      <c r="C12" s="560"/>
      <c r="D12" s="616"/>
      <c r="E12" s="560"/>
      <c r="F12" s="560"/>
      <c r="G12" s="892" t="s">
        <v>351</v>
      </c>
      <c r="H12" s="892"/>
      <c r="I12" s="892"/>
      <c r="J12" s="565">
        <v>0.27</v>
      </c>
      <c r="K12" s="566" t="s">
        <v>272</v>
      </c>
      <c r="L12" s="567">
        <v>0</v>
      </c>
      <c r="M12" s="568"/>
    </row>
    <row r="13" spans="1:121" s="9" customFormat="1" ht="112.5" x14ac:dyDescent="0.2">
      <c r="A13" s="569"/>
      <c r="B13" s="570" t="s">
        <v>273</v>
      </c>
      <c r="C13" s="630" t="s">
        <v>352</v>
      </c>
      <c r="D13" s="617" t="s">
        <v>353</v>
      </c>
      <c r="E13" s="629" t="s">
        <v>513</v>
      </c>
      <c r="F13" s="570" t="s">
        <v>548</v>
      </c>
      <c r="G13" s="570" t="s">
        <v>572</v>
      </c>
      <c r="H13" s="570" t="s">
        <v>329</v>
      </c>
      <c r="I13" s="629" t="s">
        <v>354</v>
      </c>
      <c r="J13" s="631" t="s">
        <v>355</v>
      </c>
      <c r="K13" s="570" t="s">
        <v>498</v>
      </c>
      <c r="L13" s="570" t="s">
        <v>356</v>
      </c>
      <c r="M13" s="570" t="s">
        <v>478</v>
      </c>
      <c r="P13" s="362"/>
    </row>
    <row r="14" spans="1:121" s="6" customFormat="1" ht="9" customHeight="1" x14ac:dyDescent="0.2">
      <c r="A14" s="568"/>
      <c r="B14" s="568"/>
      <c r="C14" s="560" t="s">
        <v>161</v>
      </c>
      <c r="D14" s="561" t="s">
        <v>161</v>
      </c>
      <c r="E14" s="560" t="s">
        <v>161</v>
      </c>
      <c r="F14" s="560" t="s">
        <v>161</v>
      </c>
      <c r="G14" s="560" t="s">
        <v>161</v>
      </c>
      <c r="H14" s="561" t="s">
        <v>161</v>
      </c>
      <c r="I14" s="561" t="s">
        <v>161</v>
      </c>
      <c r="J14" s="561" t="s">
        <v>161</v>
      </c>
      <c r="K14" s="560" t="s">
        <v>161</v>
      </c>
      <c r="L14" s="560" t="s">
        <v>161</v>
      </c>
      <c r="M14" s="560" t="s">
        <v>161</v>
      </c>
    </row>
    <row r="15" spans="1:121" s="11" customFormat="1" ht="15.75" customHeight="1" x14ac:dyDescent="0.2">
      <c r="A15" s="574">
        <v>1</v>
      </c>
      <c r="B15" s="575">
        <f>'2. Prelim'!B24</f>
        <v>0</v>
      </c>
      <c r="C15" s="465">
        <f>'2. Prelim'!C24</f>
        <v>0</v>
      </c>
      <c r="D15" s="417"/>
      <c r="E15" s="418"/>
      <c r="F15" s="618"/>
      <c r="G15" s="619"/>
      <c r="H15" s="421">
        <f>MAX(J15-SUM(D15:G15),0)</f>
        <v>0</v>
      </c>
      <c r="I15" s="421">
        <f>SUM(D15:H15)</f>
        <v>0</v>
      </c>
      <c r="J15" s="421">
        <f t="shared" ref="J15:J24" si="0">ROUNDUP(J$12*C15,0)</f>
        <v>0</v>
      </c>
      <c r="K15" s="618"/>
      <c r="L15" s="619"/>
      <c r="M15" s="619"/>
    </row>
    <row r="16" spans="1:121" s="11" customFormat="1" ht="15.75" customHeight="1" x14ac:dyDescent="0.2">
      <c r="A16" s="574">
        <v>2</v>
      </c>
      <c r="B16" s="575">
        <f>'2. Prelim'!B25</f>
        <v>0</v>
      </c>
      <c r="C16" s="465">
        <f>'2. Prelim'!C25</f>
        <v>0</v>
      </c>
      <c r="D16" s="417"/>
      <c r="E16" s="418"/>
      <c r="F16" s="618"/>
      <c r="G16" s="619"/>
      <c r="H16" s="421">
        <f t="shared" ref="H16:H23" si="1">MAX(J16-SUM(D16:E16),0)</f>
        <v>0</v>
      </c>
      <c r="I16" s="421">
        <f t="shared" ref="I16:I23" si="2">SUM(D16:H16)</f>
        <v>0</v>
      </c>
      <c r="J16" s="421">
        <f t="shared" si="0"/>
        <v>0</v>
      </c>
      <c r="K16" s="618"/>
      <c r="L16" s="619"/>
      <c r="M16" s="619"/>
    </row>
    <row r="17" spans="1:14" s="11" customFormat="1" ht="15.75" customHeight="1" x14ac:dyDescent="0.2">
      <c r="A17" s="574">
        <v>3</v>
      </c>
      <c r="B17" s="575">
        <f>'2. Prelim'!B26</f>
        <v>0</v>
      </c>
      <c r="C17" s="465">
        <f>'2. Prelim'!C26</f>
        <v>0</v>
      </c>
      <c r="D17" s="417"/>
      <c r="E17" s="418"/>
      <c r="F17" s="618"/>
      <c r="G17" s="619"/>
      <c r="H17" s="421">
        <f t="shared" si="1"/>
        <v>0</v>
      </c>
      <c r="I17" s="421">
        <f t="shared" si="2"/>
        <v>0</v>
      </c>
      <c r="J17" s="421">
        <f t="shared" si="0"/>
        <v>0</v>
      </c>
      <c r="K17" s="618"/>
      <c r="L17" s="619"/>
      <c r="M17" s="619"/>
    </row>
    <row r="18" spans="1:14" s="11" customFormat="1" ht="15.75" customHeight="1" x14ac:dyDescent="0.2">
      <c r="A18" s="574">
        <v>4</v>
      </c>
      <c r="B18" s="575">
        <f>'2. Prelim'!B27</f>
        <v>0</v>
      </c>
      <c r="C18" s="465">
        <f>'2. Prelim'!C27</f>
        <v>0</v>
      </c>
      <c r="D18" s="417"/>
      <c r="E18" s="418"/>
      <c r="F18" s="618"/>
      <c r="G18" s="619"/>
      <c r="H18" s="421">
        <f t="shared" si="1"/>
        <v>0</v>
      </c>
      <c r="I18" s="421">
        <f t="shared" si="2"/>
        <v>0</v>
      </c>
      <c r="J18" s="421">
        <f t="shared" si="0"/>
        <v>0</v>
      </c>
      <c r="K18" s="618"/>
      <c r="L18" s="619"/>
      <c r="M18" s="619"/>
    </row>
    <row r="19" spans="1:14" s="11" customFormat="1" ht="15.75" customHeight="1" x14ac:dyDescent="0.2">
      <c r="A19" s="574">
        <v>5</v>
      </c>
      <c r="B19" s="575">
        <f>'2. Prelim'!B28</f>
        <v>0</v>
      </c>
      <c r="C19" s="465">
        <f>'2. Prelim'!C28</f>
        <v>0</v>
      </c>
      <c r="D19" s="417"/>
      <c r="E19" s="418"/>
      <c r="F19" s="618"/>
      <c r="G19" s="619"/>
      <c r="H19" s="421">
        <f t="shared" si="1"/>
        <v>0</v>
      </c>
      <c r="I19" s="421">
        <f t="shared" si="2"/>
        <v>0</v>
      </c>
      <c r="J19" s="421">
        <f t="shared" si="0"/>
        <v>0</v>
      </c>
      <c r="K19" s="618"/>
      <c r="L19" s="619"/>
      <c r="M19" s="619"/>
    </row>
    <row r="20" spans="1:14" s="11" customFormat="1" ht="15.75" customHeight="1" x14ac:dyDescent="0.2">
      <c r="A20" s="574">
        <v>6</v>
      </c>
      <c r="B20" s="575">
        <f>'2. Prelim'!B29</f>
        <v>0</v>
      </c>
      <c r="C20" s="465">
        <f>'2. Prelim'!C29</f>
        <v>0</v>
      </c>
      <c r="D20" s="417"/>
      <c r="E20" s="418"/>
      <c r="F20" s="618"/>
      <c r="G20" s="619"/>
      <c r="H20" s="421">
        <f t="shared" si="1"/>
        <v>0</v>
      </c>
      <c r="I20" s="421">
        <f t="shared" si="2"/>
        <v>0</v>
      </c>
      <c r="J20" s="421">
        <f t="shared" si="0"/>
        <v>0</v>
      </c>
      <c r="K20" s="618"/>
      <c r="L20" s="619"/>
      <c r="M20" s="619"/>
    </row>
    <row r="21" spans="1:14" s="11" customFormat="1" ht="15.75" customHeight="1" x14ac:dyDescent="0.2">
      <c r="A21" s="574">
        <v>7</v>
      </c>
      <c r="B21" s="575">
        <f>'2. Prelim'!B30</f>
        <v>0</v>
      </c>
      <c r="C21" s="465">
        <f>'2. Prelim'!C30</f>
        <v>0</v>
      </c>
      <c r="D21" s="417"/>
      <c r="E21" s="418"/>
      <c r="F21" s="618"/>
      <c r="G21" s="619"/>
      <c r="H21" s="421">
        <f>MAX(J21-SUM(D21:E21),0)</f>
        <v>0</v>
      </c>
      <c r="I21" s="421">
        <f>SUM(D21:H21)</f>
        <v>0</v>
      </c>
      <c r="J21" s="421">
        <f t="shared" si="0"/>
        <v>0</v>
      </c>
      <c r="K21" s="618"/>
      <c r="L21" s="619"/>
      <c r="M21" s="619"/>
    </row>
    <row r="22" spans="1:14" s="11" customFormat="1" ht="15.75" customHeight="1" x14ac:dyDescent="0.2">
      <c r="A22" s="574">
        <v>8</v>
      </c>
      <c r="B22" s="575">
        <f>'2. Prelim'!B31</f>
        <v>0</v>
      </c>
      <c r="C22" s="465">
        <f>'2. Prelim'!C31</f>
        <v>0</v>
      </c>
      <c r="D22" s="417"/>
      <c r="E22" s="418"/>
      <c r="F22" s="618"/>
      <c r="G22" s="619"/>
      <c r="H22" s="421">
        <f t="shared" si="1"/>
        <v>0</v>
      </c>
      <c r="I22" s="421">
        <f t="shared" si="2"/>
        <v>0</v>
      </c>
      <c r="J22" s="421">
        <f t="shared" si="0"/>
        <v>0</v>
      </c>
      <c r="K22" s="618"/>
      <c r="L22" s="619"/>
      <c r="M22" s="619"/>
    </row>
    <row r="23" spans="1:14" s="11" customFormat="1" ht="15.75" customHeight="1" x14ac:dyDescent="0.2">
      <c r="A23" s="574">
        <v>9</v>
      </c>
      <c r="B23" s="575">
        <f>'2. Prelim'!B32</f>
        <v>0</v>
      </c>
      <c r="C23" s="465">
        <f>'2. Prelim'!C32</f>
        <v>0</v>
      </c>
      <c r="D23" s="417"/>
      <c r="E23" s="418"/>
      <c r="F23" s="618"/>
      <c r="G23" s="619"/>
      <c r="H23" s="421">
        <f t="shared" si="1"/>
        <v>0</v>
      </c>
      <c r="I23" s="421">
        <f t="shared" si="2"/>
        <v>0</v>
      </c>
      <c r="J23" s="421">
        <f t="shared" si="0"/>
        <v>0</v>
      </c>
      <c r="K23" s="618"/>
      <c r="L23" s="619"/>
      <c r="M23" s="619"/>
    </row>
    <row r="24" spans="1:14" s="11" customFormat="1" ht="15.75" customHeight="1" x14ac:dyDescent="0.2">
      <c r="A24" s="574">
        <v>10</v>
      </c>
      <c r="B24" s="575">
        <f>'2. Prelim'!B33</f>
        <v>0</v>
      </c>
      <c r="C24" s="465">
        <f>'2. Prelim'!C33</f>
        <v>0</v>
      </c>
      <c r="D24" s="417"/>
      <c r="E24" s="418"/>
      <c r="F24" s="618"/>
      <c r="G24" s="619"/>
      <c r="H24" s="421">
        <f>MAX(J24-SUM(D24:E24),0)</f>
        <v>0</v>
      </c>
      <c r="I24" s="421">
        <f>SUM(D24:H24)</f>
        <v>0</v>
      </c>
      <c r="J24" s="421">
        <f t="shared" si="0"/>
        <v>0</v>
      </c>
      <c r="K24" s="618"/>
      <c r="L24" s="619"/>
      <c r="M24" s="619"/>
    </row>
    <row r="25" spans="1:14" s="11" customFormat="1" x14ac:dyDescent="0.2">
      <c r="A25" s="577"/>
      <c r="B25" s="620" t="s">
        <v>282</v>
      </c>
      <c r="C25" s="579">
        <f>'2. Prelim'!C34</f>
        <v>0</v>
      </c>
      <c r="D25" s="421">
        <f>SUM(D15:D24)</f>
        <v>0</v>
      </c>
      <c r="E25" s="421">
        <f t="shared" ref="E25:J25" si="3">SUM(E15:E24)</f>
        <v>0</v>
      </c>
      <c r="F25" s="421">
        <f t="shared" si="3"/>
        <v>0</v>
      </c>
      <c r="G25" s="421">
        <f t="shared" si="3"/>
        <v>0</v>
      </c>
      <c r="H25" s="421">
        <f t="shared" si="3"/>
        <v>0</v>
      </c>
      <c r="I25" s="421">
        <f t="shared" si="3"/>
        <v>0</v>
      </c>
      <c r="J25" s="421">
        <f t="shared" si="3"/>
        <v>0</v>
      </c>
      <c r="K25" s="421">
        <f>IF(I25&gt;J25,I25-J25,0)</f>
        <v>0</v>
      </c>
      <c r="L25" s="421">
        <f>ROUNDDOWN($L$12*J25,0)</f>
        <v>0</v>
      </c>
      <c r="M25" s="636">
        <f>MIN(K25,L25)</f>
        <v>0</v>
      </c>
    </row>
    <row r="26" spans="1:14" s="11" customFormat="1" x14ac:dyDescent="0.2">
      <c r="A26" s="41"/>
      <c r="B26" s="363"/>
      <c r="C26" s="52"/>
      <c r="D26" s="284"/>
      <c r="E26" s="419">
        <f>'4. Errant'!H16</f>
        <v>0</v>
      </c>
      <c r="F26" s="52"/>
      <c r="G26" s="52"/>
      <c r="H26" s="52"/>
      <c r="I26" s="52"/>
      <c r="J26" s="52"/>
      <c r="K26" s="52"/>
      <c r="L26" s="52"/>
      <c r="M26" s="52"/>
      <c r="N26" s="17"/>
    </row>
    <row r="27" spans="1:14" s="11" customFormat="1" x14ac:dyDescent="0.2">
      <c r="A27" s="41"/>
      <c r="B27" s="363"/>
      <c r="C27" s="52"/>
      <c r="D27" s="284"/>
      <c r="E27" s="326" t="s">
        <v>283</v>
      </c>
      <c r="F27" s="52"/>
      <c r="G27" s="52"/>
      <c r="H27" s="52"/>
      <c r="I27" s="52"/>
      <c r="J27" s="52"/>
      <c r="K27" s="52"/>
      <c r="L27" s="52"/>
      <c r="M27" s="52"/>
      <c r="N27" s="17"/>
    </row>
    <row r="28" spans="1:14" ht="6" customHeight="1" thickBot="1" x14ac:dyDescent="0.25">
      <c r="A28" s="48" t="s">
        <v>201</v>
      </c>
      <c r="B28" s="14"/>
      <c r="C28" s="14"/>
      <c r="D28" s="71"/>
      <c r="E28" s="14"/>
      <c r="F28" s="14"/>
      <c r="G28" s="14"/>
      <c r="H28" s="14"/>
      <c r="I28" s="58"/>
      <c r="J28" s="58"/>
      <c r="K28" s="14"/>
      <c r="L28" s="58"/>
      <c r="M28" s="58"/>
    </row>
    <row r="29" spans="1:14" ht="13.5" thickBot="1" x14ac:dyDescent="0.25">
      <c r="A29" s="48"/>
      <c r="B29" s="8"/>
      <c r="C29" t="s">
        <v>284</v>
      </c>
      <c r="D29"/>
      <c r="K29" s="14"/>
      <c r="L29" s="14"/>
      <c r="M29" s="14"/>
    </row>
    <row r="30" spans="1:14" s="3" customFormat="1" ht="4.5" customHeight="1" thickBot="1" x14ac:dyDescent="0.25">
      <c r="A30" s="358"/>
      <c r="B30" s="862"/>
      <c r="C30" s="863"/>
      <c r="D30" s="301"/>
      <c r="E30" s="358"/>
      <c r="F30" s="358"/>
      <c r="G30" s="358"/>
      <c r="H30" s="358"/>
      <c r="I30" s="358"/>
      <c r="J30" s="358"/>
      <c r="K30" s="358"/>
      <c r="L30" s="358"/>
      <c r="M30" s="358"/>
    </row>
    <row r="31" spans="1:14" s="7" customFormat="1" ht="13.5" customHeight="1" thickBot="1" x14ac:dyDescent="0.25">
      <c r="A31" s="49"/>
      <c r="B31" s="364"/>
      <c r="C31" s="130" t="s">
        <v>332</v>
      </c>
      <c r="D31" s="49"/>
      <c r="E31" s="49"/>
      <c r="F31" s="49"/>
      <c r="G31" s="49"/>
      <c r="H31" s="49"/>
      <c r="I31" s="49"/>
      <c r="J31" s="49"/>
      <c r="K31" s="49"/>
      <c r="L31" s="49"/>
      <c r="M31" s="49"/>
      <c r="N31" s="13"/>
    </row>
  </sheetData>
  <sheetProtection algorithmName="SHA-512" hashValue="7hnc5F1H1fvkFq8Zs9GDy9q6Q0so1dvtwugukSbvmTiHQovImcCkbYQ2TUZsfexjranvpo/iyOmfMWROzvZpgg==" saltValue="kk4HYzSve7nUvZwwXh/BDA==" spinCount="100000" sheet="1" objects="1" scenarios="1"/>
  <protectedRanges>
    <protectedRange sqref="E15:G24" name="Range1"/>
    <protectedRange sqref="D16:D24" name="Range1_2"/>
  </protectedRanges>
  <mergeCells count="8">
    <mergeCell ref="B30:C30"/>
    <mergeCell ref="G12:I12"/>
    <mergeCell ref="B1:L1"/>
    <mergeCell ref="B3:M3"/>
    <mergeCell ref="B5:M5"/>
    <mergeCell ref="B6:E6"/>
    <mergeCell ref="B7:L7"/>
    <mergeCell ref="B9:L9"/>
  </mergeCells>
  <printOptions horizontalCentered="1" verticalCentered="1"/>
  <pageMargins left="0.25" right="0.25" top="0.75" bottom="0.75" header="0" footer="0.3"/>
  <pageSetup scale="91"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E91E-02E2-4B9D-8EDD-473D1235C9A0}">
  <sheetPr>
    <tabColor theme="2" tint="-0.249977111117893"/>
  </sheetPr>
  <dimension ref="B2:M51"/>
  <sheetViews>
    <sheetView showGridLines="0" workbookViewId="0"/>
  </sheetViews>
  <sheetFormatPr defaultColWidth="8.7109375" defaultRowHeight="15" x14ac:dyDescent="0.25"/>
  <cols>
    <col min="1" max="1" width="4.140625" style="437" customWidth="1"/>
    <col min="2" max="11" width="15.85546875" style="437" customWidth="1"/>
    <col min="12" max="13" width="13.85546875" style="437" customWidth="1"/>
    <col min="14" max="16384" width="8.7109375" style="437"/>
  </cols>
  <sheetData>
    <row r="2" spans="2:13" ht="19.5" thickBot="1" x14ac:dyDescent="0.3">
      <c r="B2" s="893" t="s">
        <v>596</v>
      </c>
      <c r="C2" s="893"/>
      <c r="D2" s="893"/>
      <c r="E2" s="893"/>
      <c r="F2" s="893"/>
      <c r="G2" s="893"/>
      <c r="H2" s="893"/>
      <c r="I2" s="893"/>
      <c r="J2" s="893"/>
      <c r="K2" s="893"/>
      <c r="L2" s="332"/>
    </row>
    <row r="3" spans="2:13" ht="16.5" thickBot="1" x14ac:dyDescent="0.3">
      <c r="B3" s="894" t="s">
        <v>357</v>
      </c>
      <c r="C3" s="895"/>
      <c r="D3" s="895"/>
      <c r="E3" s="895"/>
      <c r="F3" s="895"/>
      <c r="G3" s="895"/>
      <c r="H3" s="895"/>
      <c r="I3" s="895"/>
      <c r="J3" s="895"/>
      <c r="K3" s="896"/>
      <c r="L3" s="332"/>
    </row>
    <row r="4" spans="2:13" ht="15.75" x14ac:dyDescent="0.25">
      <c r="B4" s="438" t="s">
        <v>201</v>
      </c>
      <c r="C4" s="438"/>
      <c r="D4" s="438"/>
      <c r="E4" s="438"/>
      <c r="F4" s="438"/>
      <c r="G4" s="438"/>
      <c r="H4" s="438"/>
      <c r="I4" s="439"/>
      <c r="J4" s="439"/>
      <c r="K4" s="439"/>
      <c r="L4" s="332"/>
    </row>
    <row r="5" spans="2:13" ht="16.5" x14ac:dyDescent="0.25">
      <c r="B5" s="897">
        <f>'1. FilerInfo'!C18</f>
        <v>0</v>
      </c>
      <c r="C5" s="898"/>
      <c r="D5" s="898"/>
      <c r="E5" s="898"/>
      <c r="F5" s="898"/>
      <c r="G5" s="898"/>
      <c r="H5" s="898"/>
      <c r="I5" s="898"/>
      <c r="J5" s="898"/>
      <c r="K5" s="899"/>
      <c r="L5"/>
      <c r="M5"/>
    </row>
    <row r="6" spans="2:13" ht="15.75" x14ac:dyDescent="0.25">
      <c r="B6" s="440"/>
      <c r="C6" s="440"/>
      <c r="D6" s="440"/>
      <c r="E6" s="440"/>
      <c r="F6" s="440"/>
      <c r="G6" s="440"/>
      <c r="H6" s="440"/>
      <c r="I6" s="440"/>
      <c r="J6" s="440"/>
      <c r="K6" s="440"/>
      <c r="L6" s="332"/>
    </row>
    <row r="7" spans="2:13" ht="15.75" x14ac:dyDescent="0.25">
      <c r="B7" s="904" t="s">
        <v>358</v>
      </c>
      <c r="C7" s="905"/>
      <c r="D7" s="905"/>
      <c r="E7" s="905"/>
      <c r="F7" s="905"/>
      <c r="G7" s="905"/>
      <c r="H7" s="905"/>
      <c r="I7" s="905"/>
      <c r="J7" s="905"/>
      <c r="K7" s="906"/>
      <c r="L7" s="332"/>
    </row>
    <row r="8" spans="2:13" ht="16.5" thickBot="1" x14ac:dyDescent="0.3">
      <c r="B8" s="441"/>
      <c r="C8" s="441"/>
      <c r="D8" s="441"/>
      <c r="E8" s="441"/>
      <c r="F8" s="441"/>
      <c r="G8" s="441"/>
      <c r="H8" s="441"/>
      <c r="I8" s="442"/>
      <c r="J8" s="442"/>
      <c r="K8" s="442"/>
      <c r="L8" s="332"/>
    </row>
    <row r="9" spans="2:13" ht="16.5" thickBot="1" x14ac:dyDescent="0.3">
      <c r="B9" s="900" t="s">
        <v>359</v>
      </c>
      <c r="C9" s="901"/>
      <c r="D9" s="901"/>
      <c r="E9" s="901"/>
      <c r="F9" s="901"/>
      <c r="G9" s="901"/>
      <c r="H9" s="901"/>
      <c r="I9" s="901"/>
      <c r="J9" s="901"/>
      <c r="K9" s="902"/>
      <c r="L9" s="332"/>
    </row>
    <row r="10" spans="2:13" ht="15.75" x14ac:dyDescent="0.25">
      <c r="B10" s="443"/>
      <c r="C10" s="443"/>
      <c r="D10" s="443"/>
      <c r="E10" s="443"/>
      <c r="F10" s="443"/>
      <c r="G10" s="443"/>
      <c r="H10" s="443"/>
      <c r="I10" s="443"/>
      <c r="J10" s="444"/>
      <c r="K10" s="443"/>
      <c r="L10" s="332"/>
    </row>
    <row r="11" spans="2:13" ht="15.75" x14ac:dyDescent="0.25">
      <c r="B11" s="637" t="s">
        <v>157</v>
      </c>
      <c r="C11" s="637" t="s">
        <v>158</v>
      </c>
      <c r="D11" s="637" t="s">
        <v>194</v>
      </c>
      <c r="E11" s="637" t="s">
        <v>195</v>
      </c>
      <c r="F11" s="637" t="s">
        <v>196</v>
      </c>
      <c r="G11" s="637" t="s">
        <v>215</v>
      </c>
      <c r="H11" s="637" t="s">
        <v>216</v>
      </c>
      <c r="I11" s="637" t="s">
        <v>261</v>
      </c>
      <c r="J11" s="637" t="s">
        <v>262</v>
      </c>
      <c r="K11" s="637" t="s">
        <v>263</v>
      </c>
      <c r="L11" s="332"/>
    </row>
    <row r="12" spans="2:13" ht="15.75" x14ac:dyDescent="0.25">
      <c r="B12" s="638"/>
      <c r="C12" s="903" t="s">
        <v>522</v>
      </c>
      <c r="D12" s="903"/>
      <c r="E12" s="903"/>
      <c r="F12" s="903"/>
      <c r="G12" s="903"/>
      <c r="H12" s="903" t="s">
        <v>523</v>
      </c>
      <c r="I12" s="903"/>
      <c r="J12" s="903"/>
      <c r="K12" s="903"/>
      <c r="L12" s="332"/>
    </row>
    <row r="13" spans="2:13" ht="71.099999999999994" customHeight="1" x14ac:dyDescent="0.25">
      <c r="B13" s="639" t="s">
        <v>360</v>
      </c>
      <c r="C13" s="640" t="s">
        <v>361</v>
      </c>
      <c r="D13" s="641" t="s">
        <v>362</v>
      </c>
      <c r="E13" s="641" t="s">
        <v>363</v>
      </c>
      <c r="F13" s="641" t="s">
        <v>524</v>
      </c>
      <c r="G13" s="639" t="s">
        <v>364</v>
      </c>
      <c r="H13" s="639" t="s">
        <v>365</v>
      </c>
      <c r="I13" s="639" t="s">
        <v>366</v>
      </c>
      <c r="J13" s="639" t="s">
        <v>525</v>
      </c>
      <c r="K13" s="639" t="s">
        <v>367</v>
      </c>
      <c r="L13" s="332"/>
    </row>
    <row r="14" spans="2:13" ht="15.75" x14ac:dyDescent="0.25">
      <c r="B14" s="642"/>
      <c r="C14" s="637" t="s">
        <v>368</v>
      </c>
      <c r="D14" s="637" t="s">
        <v>368</v>
      </c>
      <c r="E14" s="637" t="s">
        <v>368</v>
      </c>
      <c r="F14" s="637" t="s">
        <v>368</v>
      </c>
      <c r="G14" s="637"/>
      <c r="H14" s="637" t="s">
        <v>368</v>
      </c>
      <c r="I14" s="637" t="s">
        <v>368</v>
      </c>
      <c r="J14" s="637" t="s">
        <v>368</v>
      </c>
      <c r="K14" s="637" t="s">
        <v>368</v>
      </c>
      <c r="L14" s="332"/>
    </row>
    <row r="15" spans="2:13" ht="15.75" x14ac:dyDescent="0.25">
      <c r="B15" s="643" t="s">
        <v>369</v>
      </c>
      <c r="C15" s="709"/>
      <c r="D15" s="710"/>
      <c r="E15" s="710"/>
      <c r="F15" s="710"/>
      <c r="G15" s="710"/>
      <c r="H15" s="711"/>
      <c r="I15" s="711"/>
      <c r="J15" s="711"/>
      <c r="K15" s="711"/>
      <c r="L15" s="332"/>
    </row>
    <row r="16" spans="2:13" ht="15.75" x14ac:dyDescent="0.25">
      <c r="B16" s="445"/>
      <c r="C16" s="445"/>
      <c r="D16" s="445"/>
      <c r="E16" s="445"/>
      <c r="F16" s="445"/>
      <c r="G16" s="445"/>
      <c r="H16" s="445"/>
      <c r="I16" s="445"/>
      <c r="J16" s="445"/>
      <c r="K16" s="445"/>
      <c r="L16" s="332"/>
    </row>
    <row r="17" spans="2:12" ht="15.75" x14ac:dyDescent="0.25">
      <c r="B17" s="911" t="s">
        <v>597</v>
      </c>
      <c r="C17" s="911"/>
      <c r="D17" s="911"/>
      <c r="E17" s="911"/>
      <c r="F17" s="911"/>
      <c r="G17" s="911"/>
      <c r="H17" s="911"/>
      <c r="I17" s="911"/>
      <c r="J17" s="911"/>
      <c r="K17" s="911"/>
      <c r="L17" s="332"/>
    </row>
    <row r="18" spans="2:12" ht="15.75" x14ac:dyDescent="0.25">
      <c r="B18" s="644"/>
      <c r="C18" s="645" t="s">
        <v>370</v>
      </c>
      <c r="D18" s="646"/>
      <c r="E18" s="647" t="s">
        <v>371</v>
      </c>
      <c r="F18" s="648"/>
      <c r="G18" s="648"/>
      <c r="H18" s="649"/>
      <c r="I18" s="650" t="s">
        <v>526</v>
      </c>
      <c r="J18" s="651"/>
      <c r="K18" s="652"/>
      <c r="L18" s="332"/>
    </row>
    <row r="19" spans="2:12" ht="18" x14ac:dyDescent="0.35">
      <c r="B19" s="653"/>
      <c r="C19" s="446"/>
      <c r="D19" s="654" t="s">
        <v>372</v>
      </c>
      <c r="E19" s="655" t="s">
        <v>373</v>
      </c>
      <c r="F19" s="446"/>
      <c r="G19" s="446"/>
      <c r="H19" s="656"/>
      <c r="I19" s="657" t="s">
        <v>374</v>
      </c>
      <c r="J19" s="658" t="s">
        <v>371</v>
      </c>
      <c r="K19" s="659"/>
      <c r="L19" s="332"/>
    </row>
    <row r="20" spans="2:12" ht="18" x14ac:dyDescent="0.35">
      <c r="B20" s="653"/>
      <c r="C20" s="654" t="s">
        <v>375</v>
      </c>
      <c r="D20" s="663">
        <f>C15+D15+E15+F15+G15</f>
        <v>0</v>
      </c>
      <c r="E20" s="655" t="s">
        <v>376</v>
      </c>
      <c r="F20" s="446"/>
      <c r="G20" s="446"/>
      <c r="H20" s="654" t="s">
        <v>377</v>
      </c>
      <c r="I20" s="664">
        <f>J49+K49+((H50+I50+K50)*E39)+((H51+I51+K51)*G39)</f>
        <v>0</v>
      </c>
      <c r="J20" s="655" t="s">
        <v>378</v>
      </c>
      <c r="K20" s="659"/>
      <c r="L20" s="332"/>
    </row>
    <row r="21" spans="2:12" ht="18" x14ac:dyDescent="0.35">
      <c r="B21" s="653"/>
      <c r="C21" s="654" t="s">
        <v>379</v>
      </c>
      <c r="D21" s="663">
        <f>H15+I15+(2/3*J15)+K15</f>
        <v>0</v>
      </c>
      <c r="E21" s="655" t="s">
        <v>378</v>
      </c>
      <c r="F21" s="446"/>
      <c r="G21" s="446"/>
      <c r="H21" s="654" t="s">
        <v>380</v>
      </c>
      <c r="I21" s="663">
        <f>H48+I48+K48</f>
        <v>0</v>
      </c>
      <c r="J21" s="655" t="s">
        <v>378</v>
      </c>
      <c r="K21" s="659"/>
      <c r="L21" s="332"/>
    </row>
    <row r="22" spans="2:12" ht="15.75" x14ac:dyDescent="0.25">
      <c r="B22" s="660"/>
      <c r="C22" s="661"/>
      <c r="D22" s="661"/>
      <c r="E22" s="661"/>
      <c r="F22" s="661"/>
      <c r="G22" s="661"/>
      <c r="H22" s="661"/>
      <c r="I22" s="661"/>
      <c r="J22" s="661"/>
      <c r="K22" s="662"/>
      <c r="L22" s="332"/>
    </row>
    <row r="23" spans="2:12" ht="11.1" customHeight="1" thickBot="1" x14ac:dyDescent="0.3">
      <c r="B23" s="443"/>
      <c r="C23" s="443"/>
      <c r="D23" s="443"/>
      <c r="E23" s="443"/>
      <c r="F23" s="448"/>
      <c r="G23" s="448"/>
      <c r="H23" s="449"/>
      <c r="I23" s="443"/>
      <c r="J23" s="443"/>
      <c r="K23" s="443"/>
      <c r="L23" s="332"/>
    </row>
    <row r="24" spans="2:12" ht="16.5" thickBot="1" x14ac:dyDescent="0.3">
      <c r="B24" s="450"/>
      <c r="C24" s="443" t="s">
        <v>527</v>
      </c>
      <c r="D24" s="443"/>
      <c r="E24" s="443"/>
      <c r="F24" s="448"/>
      <c r="G24" s="448"/>
      <c r="H24" s="449"/>
      <c r="I24" s="443"/>
      <c r="J24" s="443"/>
      <c r="K24" s="451"/>
      <c r="L24" s="332"/>
    </row>
    <row r="25" spans="2:12" ht="11.1" customHeight="1" thickBot="1" x14ac:dyDescent="0.3">
      <c r="B25" s="447"/>
      <c r="C25" s="443"/>
      <c r="D25" s="443"/>
      <c r="E25" s="443"/>
      <c r="F25" s="448"/>
      <c r="G25" s="448"/>
      <c r="H25" s="449"/>
      <c r="I25" s="443"/>
      <c r="J25" s="443"/>
      <c r="K25" s="451"/>
      <c r="L25" s="332"/>
    </row>
    <row r="26" spans="2:12" ht="16.5" thickBot="1" x14ac:dyDescent="0.3">
      <c r="B26" s="452"/>
      <c r="C26" s="447" t="s">
        <v>381</v>
      </c>
      <c r="D26" s="447"/>
      <c r="E26" s="447"/>
      <c r="F26" s="447"/>
      <c r="G26" s="447"/>
      <c r="H26" s="443"/>
      <c r="I26" s="443"/>
      <c r="J26" s="447"/>
      <c r="K26" s="451"/>
      <c r="L26" s="332"/>
    </row>
    <row r="27" spans="2:12" ht="11.45" customHeight="1" x14ac:dyDescent="0.25">
      <c r="B27" s="453"/>
      <c r="C27" s="454"/>
      <c r="D27" s="455"/>
      <c r="E27" s="455"/>
      <c r="F27" s="455"/>
      <c r="G27" s="455"/>
      <c r="H27" s="455"/>
      <c r="I27" s="455"/>
      <c r="J27" s="455"/>
      <c r="K27" s="451"/>
      <c r="L27" s="332"/>
    </row>
    <row r="28" spans="2:12" ht="15.75" x14ac:dyDescent="0.25">
      <c r="B28" s="456" t="s">
        <v>528</v>
      </c>
      <c r="C28" s="456"/>
      <c r="D28" s="456"/>
      <c r="E28" s="456"/>
      <c r="F28" s="456"/>
      <c r="G28" s="456"/>
      <c r="H28" s="456"/>
      <c r="I28" s="456"/>
      <c r="J28" s="456"/>
      <c r="K28" s="451"/>
      <c r="L28" s="332"/>
    </row>
    <row r="29" spans="2:12" ht="15.75" x14ac:dyDescent="0.25">
      <c r="B29" s="457" t="s">
        <v>529</v>
      </c>
      <c r="C29" s="447"/>
      <c r="D29" s="456"/>
      <c r="E29" s="456"/>
      <c r="F29" s="447"/>
      <c r="G29" s="447"/>
      <c r="H29" s="443"/>
      <c r="I29" s="443"/>
      <c r="J29" s="443"/>
      <c r="K29" s="451"/>
      <c r="L29" s="332"/>
    </row>
    <row r="30" spans="2:12" ht="15.75" x14ac:dyDescent="0.25">
      <c r="B30" s="456" t="s">
        <v>530</v>
      </c>
      <c r="C30" s="447"/>
      <c r="D30" s="447"/>
      <c r="E30" s="443"/>
      <c r="F30" s="443"/>
      <c r="G30" s="443"/>
      <c r="H30" s="443"/>
      <c r="I30" s="443"/>
      <c r="J30" s="443"/>
      <c r="K30" s="451"/>
      <c r="L30" s="332"/>
    </row>
    <row r="31" spans="2:12" ht="15.75" x14ac:dyDescent="0.25">
      <c r="B31" s="456" t="s">
        <v>531</v>
      </c>
      <c r="C31" s="447"/>
      <c r="D31" s="447"/>
      <c r="E31" s="443"/>
      <c r="F31" s="443"/>
      <c r="G31" s="443"/>
      <c r="H31" s="443"/>
      <c r="I31" s="443"/>
      <c r="J31" s="443"/>
      <c r="K31" s="451"/>
      <c r="L31" s="332"/>
    </row>
    <row r="32" spans="2:12" ht="15.75" x14ac:dyDescent="0.25">
      <c r="B32" s="456" t="s">
        <v>532</v>
      </c>
      <c r="C32" s="447"/>
      <c r="D32" s="447"/>
      <c r="E32" s="443"/>
      <c r="F32" s="443"/>
      <c r="G32" s="443"/>
      <c r="H32" s="443"/>
      <c r="I32" s="443"/>
      <c r="J32" s="443"/>
      <c r="K32" s="451"/>
      <c r="L32" s="332"/>
    </row>
    <row r="33" spans="2:12" ht="15.75" x14ac:dyDescent="0.25">
      <c r="B33" s="456" t="s">
        <v>533</v>
      </c>
      <c r="C33" s="447"/>
      <c r="D33" s="447"/>
      <c r="E33" s="443"/>
      <c r="F33" s="443"/>
      <c r="G33" s="443"/>
      <c r="H33" s="443"/>
      <c r="I33" s="443"/>
      <c r="J33" s="443"/>
      <c r="K33" s="451"/>
      <c r="L33" s="332"/>
    </row>
    <row r="34" spans="2:12" ht="15.75" x14ac:dyDescent="0.25">
      <c r="B34" s="456" t="s">
        <v>534</v>
      </c>
      <c r="C34" s="446"/>
      <c r="D34" s="446"/>
      <c r="E34" s="446"/>
      <c r="F34" s="446"/>
      <c r="G34" s="446"/>
      <c r="H34" s="446"/>
      <c r="I34" s="446"/>
      <c r="J34" s="446"/>
      <c r="K34" s="451"/>
      <c r="L34" s="332"/>
    </row>
    <row r="35" spans="2:12" ht="15.75" x14ac:dyDescent="0.25">
      <c r="B35" s="456" t="s">
        <v>535</v>
      </c>
      <c r="C35" s="458"/>
      <c r="D35" s="451"/>
      <c r="E35" s="451"/>
      <c r="F35" s="451"/>
      <c r="G35" s="451"/>
      <c r="H35" s="451"/>
      <c r="I35" s="451"/>
      <c r="J35" s="451"/>
      <c r="K35" s="451"/>
      <c r="L35" s="332"/>
    </row>
    <row r="36" spans="2:12" ht="15.75" x14ac:dyDescent="0.25">
      <c r="B36" s="459"/>
      <c r="C36" s="459"/>
      <c r="D36" s="459"/>
      <c r="E36" s="459"/>
      <c r="F36" s="459"/>
      <c r="G36" s="459"/>
      <c r="H36" s="459"/>
      <c r="I36" s="459"/>
      <c r="J36" s="459"/>
      <c r="K36" s="459"/>
      <c r="L36" s="332"/>
    </row>
    <row r="37" spans="2:12" ht="15.75" x14ac:dyDescent="0.25">
      <c r="B37" s="912" t="s">
        <v>382</v>
      </c>
      <c r="C37" s="912"/>
      <c r="D37" s="912"/>
      <c r="E37" s="912"/>
      <c r="F37" s="912"/>
      <c r="G37" s="912"/>
      <c r="H37" s="912"/>
      <c r="I37" s="912"/>
      <c r="J37" s="912"/>
      <c r="K37" s="912"/>
      <c r="L37" s="332"/>
    </row>
    <row r="38" spans="2:12" ht="15.75" x14ac:dyDescent="0.25">
      <c r="B38" s="447"/>
      <c r="C38" s="447"/>
      <c r="D38" s="460"/>
      <c r="E38" s="460"/>
      <c r="F38" s="443"/>
      <c r="G38" s="443"/>
      <c r="H38" s="443"/>
      <c r="I38" s="443"/>
      <c r="J38" s="443"/>
      <c r="K38" s="443"/>
      <c r="L38" s="332"/>
    </row>
    <row r="39" spans="2:12" s="462" customFormat="1" ht="39.950000000000003" customHeight="1" x14ac:dyDescent="0.35">
      <c r="B39" s="913" t="s">
        <v>383</v>
      </c>
      <c r="C39" s="913"/>
      <c r="D39" s="666" t="s">
        <v>384</v>
      </c>
      <c r="E39" s="667">
        <v>25</v>
      </c>
      <c r="F39" s="666" t="s">
        <v>385</v>
      </c>
      <c r="G39" s="667">
        <v>298</v>
      </c>
      <c r="H39" s="668" t="s">
        <v>365</v>
      </c>
      <c r="I39" s="668" t="s">
        <v>366</v>
      </c>
      <c r="J39" s="668" t="s">
        <v>386</v>
      </c>
      <c r="K39" s="668" t="s">
        <v>387</v>
      </c>
      <c r="L39" s="461"/>
    </row>
    <row r="40" spans="2:12" ht="15.75" x14ac:dyDescent="0.25">
      <c r="B40" s="914" t="s">
        <v>536</v>
      </c>
      <c r="C40" s="915"/>
      <c r="D40" s="915"/>
      <c r="E40" s="669"/>
      <c r="F40" s="463"/>
      <c r="G40" s="670" t="s">
        <v>388</v>
      </c>
      <c r="H40" s="712">
        <v>11.589986739459002</v>
      </c>
      <c r="I40" s="713">
        <v>14.915368147821958</v>
      </c>
      <c r="J40" s="714" t="s">
        <v>389</v>
      </c>
      <c r="K40" s="715">
        <v>18.510606884113329</v>
      </c>
      <c r="L40" s="332"/>
    </row>
    <row r="41" spans="2:12" ht="18" x14ac:dyDescent="0.35">
      <c r="B41" s="916"/>
      <c r="C41" s="917"/>
      <c r="D41" s="917"/>
      <c r="E41" s="665"/>
      <c r="F41" s="665"/>
      <c r="G41" s="671" t="s">
        <v>390</v>
      </c>
      <c r="H41" s="716">
        <v>114.79469982339999</v>
      </c>
      <c r="I41" s="716">
        <v>206.79360175599999</v>
      </c>
      <c r="J41" s="717" t="s">
        <v>389</v>
      </c>
      <c r="K41" s="718">
        <v>202.62948932689085</v>
      </c>
      <c r="L41" s="332"/>
    </row>
    <row r="42" spans="2:12" ht="18" x14ac:dyDescent="0.35">
      <c r="B42" s="916"/>
      <c r="C42" s="917"/>
      <c r="D42" s="917"/>
      <c r="E42" s="665"/>
      <c r="F42" s="665"/>
      <c r="G42" s="671" t="s">
        <v>391</v>
      </c>
      <c r="H42" s="717" t="s">
        <v>389</v>
      </c>
      <c r="I42" s="717" t="s">
        <v>389</v>
      </c>
      <c r="J42" s="717" t="s">
        <v>389</v>
      </c>
      <c r="K42" s="718">
        <v>209.33999930459942</v>
      </c>
      <c r="L42" s="332"/>
    </row>
    <row r="43" spans="2:12" ht="18" x14ac:dyDescent="0.35">
      <c r="B43" s="916" t="s">
        <v>392</v>
      </c>
      <c r="C43" s="917"/>
      <c r="D43" s="917"/>
      <c r="E43" s="665"/>
      <c r="F43" s="665"/>
      <c r="G43" s="671" t="s">
        <v>393</v>
      </c>
      <c r="H43" s="716">
        <v>7.054792384E-3</v>
      </c>
      <c r="I43" s="716">
        <v>1.5873282863999999E-2</v>
      </c>
      <c r="J43" s="717" t="s">
        <v>389</v>
      </c>
      <c r="K43" s="718">
        <v>6.6290999779789792E-2</v>
      </c>
      <c r="L43" s="332"/>
    </row>
    <row r="44" spans="2:12" ht="18" x14ac:dyDescent="0.35">
      <c r="B44" s="916"/>
      <c r="C44" s="917"/>
      <c r="D44" s="917"/>
      <c r="E44" s="665"/>
      <c r="F44" s="665"/>
      <c r="G44" s="671" t="s">
        <v>394</v>
      </c>
      <c r="H44" s="716">
        <v>1.3889122505999999E-3</v>
      </c>
      <c r="I44" s="716">
        <v>7.9366414319999995E-3</v>
      </c>
      <c r="J44" s="717" t="s">
        <v>389</v>
      </c>
      <c r="K44" s="718">
        <v>8.838799970638642E-3</v>
      </c>
      <c r="L44" s="332"/>
    </row>
    <row r="45" spans="2:12" ht="18" x14ac:dyDescent="0.35">
      <c r="B45" s="918" t="s">
        <v>395</v>
      </c>
      <c r="C45" s="919"/>
      <c r="D45" s="919"/>
      <c r="E45" s="672"/>
      <c r="F45" s="672"/>
      <c r="G45" s="673" t="s">
        <v>537</v>
      </c>
      <c r="H45" s="717" t="s">
        <v>389</v>
      </c>
      <c r="I45" s="719" t="s">
        <v>389</v>
      </c>
      <c r="J45" s="716">
        <v>745.9</v>
      </c>
      <c r="K45" s="717" t="s">
        <v>389</v>
      </c>
      <c r="L45" s="332"/>
    </row>
    <row r="46" spans="2:12" ht="15.75" x14ac:dyDescent="0.25">
      <c r="B46" s="677"/>
      <c r="C46" s="649"/>
      <c r="D46" s="649"/>
      <c r="E46" s="649"/>
      <c r="F46" s="649"/>
      <c r="G46" s="678"/>
      <c r="H46" s="720"/>
      <c r="I46" s="720"/>
      <c r="J46" s="332"/>
      <c r="K46" s="721"/>
      <c r="L46" s="332"/>
    </row>
    <row r="47" spans="2:12" ht="15.75" x14ac:dyDescent="0.25">
      <c r="B47" s="679"/>
      <c r="C47" s="680"/>
      <c r="D47" s="680"/>
      <c r="E47" s="680"/>
      <c r="F47" s="680"/>
      <c r="G47" s="681" t="s">
        <v>396</v>
      </c>
      <c r="H47" s="716">
        <f>H15*H40</f>
        <v>0</v>
      </c>
      <c r="I47" s="718">
        <f>I15*I40</f>
        <v>0</v>
      </c>
      <c r="J47" s="717" t="s">
        <v>389</v>
      </c>
      <c r="K47" s="718">
        <f>K15*K40</f>
        <v>0</v>
      </c>
      <c r="L47" s="332"/>
    </row>
    <row r="48" spans="2:12" ht="18" x14ac:dyDescent="0.35">
      <c r="B48" s="907" t="s">
        <v>397</v>
      </c>
      <c r="C48" s="908"/>
      <c r="D48" s="908"/>
      <c r="E48" s="463"/>
      <c r="F48" s="463"/>
      <c r="G48" s="670" t="s">
        <v>398</v>
      </c>
      <c r="H48" s="716">
        <f>H47*H41/2000</f>
        <v>0</v>
      </c>
      <c r="I48" s="718">
        <f>I47*I41/2000</f>
        <v>0</v>
      </c>
      <c r="J48" s="717" t="s">
        <v>389</v>
      </c>
      <c r="K48" s="718">
        <f>(K47*0.51)*K41/2000</f>
        <v>0</v>
      </c>
      <c r="L48" s="332"/>
    </row>
    <row r="49" spans="2:12" ht="18" x14ac:dyDescent="0.35">
      <c r="B49" s="909"/>
      <c r="C49" s="910"/>
      <c r="D49" s="910"/>
      <c r="E49" s="665"/>
      <c r="F49" s="665"/>
      <c r="G49" s="671" t="s">
        <v>399</v>
      </c>
      <c r="H49" s="717" t="s">
        <v>389</v>
      </c>
      <c r="I49" s="719" t="s">
        <v>389</v>
      </c>
      <c r="J49" s="718">
        <f>(2/3*J15)*J45/2000</f>
        <v>0</v>
      </c>
      <c r="K49" s="718">
        <f>(K47*0.49)*K42/2000</f>
        <v>0</v>
      </c>
      <c r="L49" s="332"/>
    </row>
    <row r="50" spans="2:12" ht="18" x14ac:dyDescent="0.35">
      <c r="B50" s="909"/>
      <c r="C50" s="910"/>
      <c r="D50" s="910"/>
      <c r="E50" s="665"/>
      <c r="F50" s="665"/>
      <c r="G50" s="671" t="s">
        <v>400</v>
      </c>
      <c r="H50" s="716">
        <f>H47*H43/2000</f>
        <v>0</v>
      </c>
      <c r="I50" s="718">
        <f>I47*I43/2000</f>
        <v>0</v>
      </c>
      <c r="J50" s="717" t="s">
        <v>389</v>
      </c>
      <c r="K50" s="718">
        <f>K47*K43/2000</f>
        <v>0</v>
      </c>
      <c r="L50" s="332"/>
    </row>
    <row r="51" spans="2:12" ht="18" x14ac:dyDescent="0.35">
      <c r="B51" s="674"/>
      <c r="C51" s="675"/>
      <c r="D51" s="675"/>
      <c r="E51" s="675"/>
      <c r="F51" s="675"/>
      <c r="G51" s="676" t="s">
        <v>401</v>
      </c>
      <c r="H51" s="716">
        <f>H47*H44/2000</f>
        <v>0</v>
      </c>
      <c r="I51" s="718">
        <f>I47*I44/2000</f>
        <v>0</v>
      </c>
      <c r="J51" s="717" t="s">
        <v>389</v>
      </c>
      <c r="K51" s="718">
        <f>K47*K44/2000</f>
        <v>0</v>
      </c>
    </row>
  </sheetData>
  <sheetProtection algorithmName="SHA-512" hashValue="+36v/hbTqq2cLwJ475xtpAAMxtqkWD/KhHbkOjLh8HUNHjlI80uXE95fOmDOroJ5b0C+LNlQlphIkQUbEiGeYw==" saltValue="zuG58h+zHAvyk7ZBnQ7GbA==" spinCount="100000" sheet="1" objects="1" scenarios="1"/>
  <mergeCells count="14">
    <mergeCell ref="B48:D50"/>
    <mergeCell ref="B17:K17"/>
    <mergeCell ref="B37:K37"/>
    <mergeCell ref="B39:C39"/>
    <mergeCell ref="B40:D42"/>
    <mergeCell ref="B43:D44"/>
    <mergeCell ref="B45:D45"/>
    <mergeCell ref="B2:K2"/>
    <mergeCell ref="B3:K3"/>
    <mergeCell ref="B5:K5"/>
    <mergeCell ref="B9:K9"/>
    <mergeCell ref="C12:G12"/>
    <mergeCell ref="H12:K12"/>
    <mergeCell ref="B7:K7"/>
  </mergeCell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pageSetUpPr fitToPage="1"/>
  </sheetPr>
  <dimension ref="A1:AY32"/>
  <sheetViews>
    <sheetView showGridLines="0" workbookViewId="0"/>
  </sheetViews>
  <sheetFormatPr defaultColWidth="8.85546875" defaultRowHeight="12.75" x14ac:dyDescent="0.2"/>
  <cols>
    <col min="1" max="1" width="3" customWidth="1"/>
    <col min="2" max="2" width="19.42578125" customWidth="1"/>
    <col min="3" max="3" width="39.42578125" customWidth="1"/>
    <col min="4" max="4" width="17.42578125" customWidth="1"/>
    <col min="5" max="5" width="18.42578125" customWidth="1"/>
    <col min="6" max="6" width="2.42578125" customWidth="1"/>
  </cols>
  <sheetData>
    <row r="1" spans="1:51" ht="18.75" customHeight="1" x14ac:dyDescent="0.2">
      <c r="A1" s="14"/>
      <c r="B1" s="856" t="str">
        <f>'2. Prelim'!B1:E1</f>
        <v>RPS/APS/CPS/CES 2024 Annual Compliance Workbook</v>
      </c>
      <c r="C1" s="856"/>
      <c r="D1" s="856"/>
      <c r="E1" s="856"/>
      <c r="F1" s="116"/>
      <c r="G1" s="116"/>
      <c r="H1" s="116"/>
      <c r="I1" s="116"/>
      <c r="J1" s="116"/>
      <c r="K1" s="116"/>
      <c r="L1" s="65"/>
      <c r="M1" s="65"/>
      <c r="N1" s="65"/>
      <c r="O1" s="65"/>
    </row>
    <row r="2" spans="1:51" ht="11.25" customHeight="1" thickBot="1" x14ac:dyDescent="0.3">
      <c r="A2" s="46"/>
      <c r="B2" s="15"/>
      <c r="C2" s="15"/>
      <c r="D2" s="15"/>
      <c r="E2" s="47"/>
      <c r="F2" s="15"/>
    </row>
    <row r="3" spans="1:51" s="25" customFormat="1" ht="19.5" customHeight="1" thickBot="1" x14ac:dyDescent="0.25">
      <c r="B3" s="801" t="s">
        <v>402</v>
      </c>
      <c r="C3" s="802"/>
      <c r="D3" s="802"/>
      <c r="E3" s="803"/>
      <c r="F3" s="30"/>
      <c r="G3" s="66"/>
      <c r="H3" s="66"/>
      <c r="I3" s="66"/>
      <c r="J3" s="66"/>
      <c r="K3" s="66"/>
      <c r="L3" s="66"/>
      <c r="M3" s="66"/>
      <c r="N3" s="66"/>
      <c r="O3" s="66"/>
    </row>
    <row r="4" spans="1:51" s="38" customFormat="1" ht="10.5" customHeight="1" x14ac:dyDescent="0.2">
      <c r="B4" s="375" t="s">
        <v>201</v>
      </c>
      <c r="C4" s="375"/>
      <c r="D4" s="375"/>
      <c r="E4" s="375"/>
      <c r="F4" s="30"/>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row>
    <row r="5" spans="1:51" ht="22.5" customHeight="1" x14ac:dyDescent="0.25">
      <c r="A5" s="22"/>
      <c r="B5" s="864">
        <f>'1. FilerInfo'!C18</f>
        <v>0</v>
      </c>
      <c r="C5" s="864"/>
      <c r="D5" s="864"/>
      <c r="E5" s="864"/>
      <c r="F5" s="117"/>
      <c r="G5" s="67"/>
      <c r="H5" s="67"/>
      <c r="I5" s="67"/>
      <c r="J5" s="67"/>
      <c r="K5" s="67"/>
      <c r="L5" s="67"/>
      <c r="M5" s="67"/>
      <c r="N5" s="67"/>
      <c r="O5" s="67"/>
    </row>
    <row r="6" spans="1:51" s="5" customFormat="1" ht="10.5" customHeight="1" x14ac:dyDescent="0.25">
      <c r="A6" s="23"/>
      <c r="B6" s="786"/>
      <c r="C6" s="786"/>
      <c r="D6" s="786"/>
      <c r="E6" s="786"/>
      <c r="F6" s="15"/>
    </row>
    <row r="7" spans="1:51" s="5" customFormat="1" ht="15" customHeight="1" x14ac:dyDescent="0.25">
      <c r="A7" s="868" t="s">
        <v>259</v>
      </c>
      <c r="B7" s="868"/>
      <c r="C7" s="868"/>
      <c r="D7" s="868"/>
      <c r="E7" s="868"/>
      <c r="F7" s="115"/>
      <c r="G7" s="115"/>
      <c r="H7" s="115"/>
      <c r="I7" s="115"/>
      <c r="J7" s="115"/>
      <c r="K7" s="115"/>
    </row>
    <row r="8" spans="1:51" ht="9.75" customHeight="1" x14ac:dyDescent="0.25">
      <c r="A8" s="15"/>
      <c r="B8" s="118"/>
      <c r="C8" s="119"/>
      <c r="D8" s="119"/>
      <c r="E8" s="118"/>
      <c r="F8" s="14"/>
    </row>
    <row r="9" spans="1:51" ht="9.75" customHeight="1" x14ac:dyDescent="0.25">
      <c r="A9" s="15"/>
      <c r="B9" s="118"/>
      <c r="C9" s="119"/>
      <c r="D9" s="119"/>
      <c r="E9" s="118"/>
      <c r="F9" s="14"/>
    </row>
    <row r="10" spans="1:51" ht="5.45" customHeight="1" thickBot="1" x14ac:dyDescent="0.25">
      <c r="A10" s="14"/>
      <c r="B10" s="14"/>
      <c r="C10" s="14"/>
      <c r="D10" s="14"/>
      <c r="E10" s="14"/>
      <c r="F10" s="14"/>
    </row>
    <row r="11" spans="1:51" s="11" customFormat="1" ht="22.5" customHeight="1" thickBot="1" x14ac:dyDescent="0.25">
      <c r="B11" s="921" t="s">
        <v>403</v>
      </c>
      <c r="C11" s="922"/>
      <c r="D11" s="922"/>
      <c r="E11" s="922"/>
    </row>
    <row r="12" spans="1:51" s="11" customFormat="1" ht="9.75" customHeight="1" x14ac:dyDescent="0.2">
      <c r="A12" s="18"/>
      <c r="B12" s="376"/>
      <c r="C12" s="376"/>
      <c r="D12" s="376"/>
      <c r="E12" s="376"/>
      <c r="F12" s="18"/>
    </row>
    <row r="13" spans="1:51" s="12" customFormat="1" ht="9" x14ac:dyDescent="0.15">
      <c r="A13" s="682" t="s">
        <v>156</v>
      </c>
      <c r="B13" s="683" t="s">
        <v>157</v>
      </c>
      <c r="C13" s="683"/>
      <c r="D13" s="683" t="s">
        <v>194</v>
      </c>
      <c r="E13" s="683" t="s">
        <v>195</v>
      </c>
      <c r="F13" s="144"/>
    </row>
    <row r="14" spans="1:51" ht="103.5" customHeight="1" x14ac:dyDescent="0.25">
      <c r="A14" s="684"/>
      <c r="B14" s="924" t="s">
        <v>404</v>
      </c>
      <c r="C14" s="924"/>
      <c r="D14" s="685" t="s">
        <v>511</v>
      </c>
      <c r="E14" s="685" t="s">
        <v>510</v>
      </c>
      <c r="F14" s="14"/>
    </row>
    <row r="15" spans="1:51" s="135" customFormat="1" ht="15" customHeight="1" x14ac:dyDescent="0.2">
      <c r="A15" s="686">
        <v>1</v>
      </c>
      <c r="B15" s="923"/>
      <c r="C15" s="923"/>
      <c r="D15" s="687"/>
      <c r="E15" s="687"/>
      <c r="F15" s="131"/>
    </row>
    <row r="16" spans="1:51" s="135" customFormat="1" ht="15.75" x14ac:dyDescent="0.2">
      <c r="A16" s="686">
        <v>2</v>
      </c>
      <c r="B16" s="923"/>
      <c r="C16" s="923"/>
      <c r="D16" s="687"/>
      <c r="E16" s="687"/>
      <c r="F16" s="131"/>
    </row>
    <row r="17" spans="1:6" s="135" customFormat="1" ht="15.75" x14ac:dyDescent="0.2">
      <c r="A17" s="686">
        <v>3</v>
      </c>
      <c r="B17" s="923"/>
      <c r="C17" s="923"/>
      <c r="D17" s="687"/>
      <c r="E17" s="687"/>
      <c r="F17" s="131"/>
    </row>
    <row r="18" spans="1:6" s="135" customFormat="1" ht="15.75" x14ac:dyDescent="0.2">
      <c r="A18" s="686">
        <v>4</v>
      </c>
      <c r="B18" s="920"/>
      <c r="C18" s="920"/>
      <c r="D18" s="687"/>
      <c r="E18" s="687"/>
      <c r="F18" s="131"/>
    </row>
    <row r="19" spans="1:6" s="135" customFormat="1" ht="15.75" x14ac:dyDescent="0.2">
      <c r="A19" s="686">
        <v>5</v>
      </c>
      <c r="B19" s="920"/>
      <c r="C19" s="920"/>
      <c r="D19" s="687"/>
      <c r="E19" s="687"/>
      <c r="F19" s="131"/>
    </row>
    <row r="20" spans="1:6" s="135" customFormat="1" ht="15.75" x14ac:dyDescent="0.2">
      <c r="A20" s="686">
        <v>6</v>
      </c>
      <c r="B20" s="920"/>
      <c r="C20" s="920"/>
      <c r="D20" s="687"/>
      <c r="E20" s="687"/>
      <c r="F20" s="131"/>
    </row>
    <row r="21" spans="1:6" s="135" customFormat="1" ht="15.75" x14ac:dyDescent="0.2">
      <c r="A21" s="686">
        <v>7</v>
      </c>
      <c r="B21" s="920"/>
      <c r="C21" s="920"/>
      <c r="D21" s="687"/>
      <c r="E21" s="687"/>
      <c r="F21" s="131"/>
    </row>
    <row r="22" spans="1:6" s="135" customFormat="1" ht="15.75" x14ac:dyDescent="0.2">
      <c r="A22" s="686">
        <v>8</v>
      </c>
      <c r="B22" s="920"/>
      <c r="C22" s="920"/>
      <c r="D22" s="687"/>
      <c r="E22" s="687"/>
      <c r="F22" s="131"/>
    </row>
    <row r="23" spans="1:6" s="135" customFormat="1" ht="15.75" x14ac:dyDescent="0.2">
      <c r="A23" s="686">
        <v>9</v>
      </c>
      <c r="B23" s="920"/>
      <c r="C23" s="920"/>
      <c r="D23" s="687"/>
      <c r="E23" s="687"/>
      <c r="F23" s="131"/>
    </row>
    <row r="24" spans="1:6" s="135" customFormat="1" ht="15.75" x14ac:dyDescent="0.2">
      <c r="A24" s="686">
        <v>10</v>
      </c>
      <c r="B24" s="920"/>
      <c r="C24" s="920"/>
      <c r="D24" s="687"/>
      <c r="E24" s="687"/>
      <c r="F24" s="131"/>
    </row>
    <row r="25" spans="1:6" s="11" customFormat="1" ht="15" customHeight="1" x14ac:dyDescent="0.2">
      <c r="A25" s="232" t="s">
        <v>162</v>
      </c>
      <c r="B25" s="18"/>
      <c r="C25" s="145" t="s">
        <v>405</v>
      </c>
      <c r="D25" s="173">
        <f>SUM(D15:D24)</f>
        <v>0</v>
      </c>
      <c r="E25" s="173">
        <f>SUM(E15:E24)</f>
        <v>0</v>
      </c>
      <c r="F25" s="18"/>
    </row>
    <row r="26" spans="1:6" ht="9.75" customHeight="1" x14ac:dyDescent="0.25">
      <c r="A26" s="146"/>
      <c r="B26" s="14"/>
      <c r="C26" s="14"/>
      <c r="D26" s="14"/>
      <c r="E26" s="14"/>
      <c r="F26" s="14"/>
    </row>
    <row r="27" spans="1:6" ht="15" customHeight="1" x14ac:dyDescent="0.2">
      <c r="A27" s="120" t="s">
        <v>254</v>
      </c>
      <c r="B27" s="14"/>
      <c r="C27" s="14"/>
      <c r="D27" s="14"/>
      <c r="E27" s="14"/>
      <c r="F27" s="14"/>
    </row>
    <row r="28" spans="1:6" s="11" customFormat="1" ht="15" customHeight="1" x14ac:dyDescent="0.2">
      <c r="A28" s="18"/>
      <c r="B28" s="147" t="s">
        <v>406</v>
      </c>
      <c r="C28" s="148"/>
      <c r="D28" s="148"/>
      <c r="E28" s="148"/>
      <c r="F28" s="18"/>
    </row>
    <row r="29" spans="1:6" s="11" customFormat="1" ht="15" customHeight="1" x14ac:dyDescent="0.2">
      <c r="A29" s="18"/>
      <c r="B29" s="147" t="s">
        <v>407</v>
      </c>
      <c r="C29" s="148"/>
      <c r="D29" s="148"/>
      <c r="E29" s="148"/>
      <c r="F29" s="18"/>
    </row>
    <row r="30" spans="1:6" s="150" customFormat="1" ht="15" customHeight="1" x14ac:dyDescent="0.2">
      <c r="A30" s="149"/>
      <c r="C30" s="149"/>
      <c r="D30" s="149"/>
      <c r="E30" s="149"/>
      <c r="F30" s="149"/>
    </row>
    <row r="31" spans="1:6" s="150" customFormat="1" x14ac:dyDescent="0.2">
      <c r="A31" s="149"/>
      <c r="B31" s="149"/>
      <c r="C31" s="149"/>
      <c r="D31" s="149"/>
      <c r="E31" s="149"/>
      <c r="F31" s="149"/>
    </row>
    <row r="32" spans="1:6" s="11" customFormat="1" x14ac:dyDescent="0.2">
      <c r="A32" s="18"/>
      <c r="B32" s="18"/>
      <c r="C32" s="18"/>
      <c r="D32" s="18"/>
      <c r="E32" s="18"/>
      <c r="F32" s="18"/>
    </row>
  </sheetData>
  <protectedRanges>
    <protectedRange sqref="B15:E24" name="Range1"/>
  </protectedRanges>
  <mergeCells count="17">
    <mergeCell ref="B1:E1"/>
    <mergeCell ref="B5:E5"/>
    <mergeCell ref="B11:E11"/>
    <mergeCell ref="B19:C19"/>
    <mergeCell ref="B15:C15"/>
    <mergeCell ref="B16:C16"/>
    <mergeCell ref="B17:C17"/>
    <mergeCell ref="B18:C18"/>
    <mergeCell ref="B6:E6"/>
    <mergeCell ref="B3:E3"/>
    <mergeCell ref="B14:C14"/>
    <mergeCell ref="A7:E7"/>
    <mergeCell ref="B24:C24"/>
    <mergeCell ref="B21:C21"/>
    <mergeCell ref="B20:C20"/>
    <mergeCell ref="B22:C22"/>
    <mergeCell ref="B23:C23"/>
  </mergeCells>
  <phoneticPr fontId="21" type="noConversion"/>
  <printOptions horizontalCentered="1" verticalCentered="1"/>
  <pageMargins left="1.863" right="0.7" top="0.75" bottom="0.75" header="0.3" footer="0.3"/>
  <pageSetup scale="94" orientation="landscape" verticalDpi="3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92D7-3506-49A9-90A3-382671B9AED0}">
  <dimension ref="A1:G161"/>
  <sheetViews>
    <sheetView workbookViewId="0"/>
  </sheetViews>
  <sheetFormatPr defaultColWidth="8.5703125" defaultRowHeight="15" x14ac:dyDescent="0.25"/>
  <cols>
    <col min="1" max="1" width="12" style="354" customWidth="1"/>
    <col min="2" max="2" width="9.85546875" style="354" customWidth="1"/>
    <col min="3" max="3" width="37.85546875" style="354" customWidth="1"/>
    <col min="4" max="4" width="17.140625" style="354" customWidth="1"/>
    <col min="5" max="5" width="17.85546875" style="354" customWidth="1"/>
    <col min="6" max="6" width="21.42578125" style="354" customWidth="1"/>
    <col min="7" max="7" width="13.42578125" style="354" customWidth="1"/>
    <col min="8" max="16384" width="8.5703125" style="354"/>
  </cols>
  <sheetData>
    <row r="1" spans="1:7" ht="15.75" thickBot="1" x14ac:dyDescent="0.3">
      <c r="A1" s="352" t="s">
        <v>76</v>
      </c>
      <c r="B1" s="352" t="s">
        <v>0</v>
      </c>
      <c r="C1" s="352" t="s">
        <v>1</v>
      </c>
      <c r="D1" s="352" t="s">
        <v>2</v>
      </c>
      <c r="E1" s="352" t="s">
        <v>3</v>
      </c>
      <c r="F1" s="352" t="s">
        <v>77</v>
      </c>
      <c r="G1" s="353" t="s">
        <v>707</v>
      </c>
    </row>
    <row r="2" spans="1:7" x14ac:dyDescent="0.25">
      <c r="A2" s="354" t="s">
        <v>521</v>
      </c>
      <c r="B2" s="354">
        <f>'1. FilerInfo'!$H$18</f>
        <v>0</v>
      </c>
      <c r="C2" s="354">
        <f>'1. FilerInfo'!$C$18</f>
        <v>0</v>
      </c>
      <c r="D2" s="354">
        <v>2</v>
      </c>
      <c r="E2" s="354" t="s">
        <v>78</v>
      </c>
      <c r="F2" s="354" t="s">
        <v>79</v>
      </c>
      <c r="G2" s="354">
        <f>'2. Prelim'!C34</f>
        <v>0</v>
      </c>
    </row>
    <row r="3" spans="1:7" x14ac:dyDescent="0.25">
      <c r="A3" s="354" t="s">
        <v>521</v>
      </c>
      <c r="B3" s="354">
        <f>'1. FilerInfo'!$H$18</f>
        <v>0</v>
      </c>
      <c r="C3" s="354">
        <f>'1. FilerInfo'!$C$18</f>
        <v>0</v>
      </c>
      <c r="D3" s="355" t="s">
        <v>80</v>
      </c>
      <c r="E3" s="354" t="s">
        <v>693</v>
      </c>
      <c r="F3" s="354" t="s">
        <v>538</v>
      </c>
      <c r="G3" s="354">
        <f>'2A. RPS Class I Exempt'!C34</f>
        <v>0</v>
      </c>
    </row>
    <row r="4" spans="1:7" x14ac:dyDescent="0.25">
      <c r="A4" s="354" t="s">
        <v>521</v>
      </c>
      <c r="B4" s="354">
        <f>'1. FilerInfo'!$H$18</f>
        <v>0</v>
      </c>
      <c r="C4" s="354">
        <f>'1. FilerInfo'!$C$18</f>
        <v>0</v>
      </c>
      <c r="D4" s="355" t="s">
        <v>80</v>
      </c>
      <c r="E4" s="354" t="s">
        <v>693</v>
      </c>
      <c r="F4" s="354" t="s">
        <v>697</v>
      </c>
      <c r="G4" s="356">
        <f>'2A. RPS Class I Exempt'!D34</f>
        <v>0</v>
      </c>
    </row>
    <row r="5" spans="1:7" x14ac:dyDescent="0.25">
      <c r="A5" s="354" t="s">
        <v>521</v>
      </c>
      <c r="B5" s="354">
        <f>'1. FilerInfo'!$H$18</f>
        <v>0</v>
      </c>
      <c r="C5" s="354">
        <f>'1. FilerInfo'!$C$18</f>
        <v>0</v>
      </c>
      <c r="D5" s="355" t="s">
        <v>80</v>
      </c>
      <c r="E5" s="354" t="s">
        <v>693</v>
      </c>
      <c r="F5" s="354" t="s">
        <v>694</v>
      </c>
      <c r="G5" s="356">
        <f>'2A. RPS Class I Exempt'!E34</f>
        <v>0</v>
      </c>
    </row>
    <row r="6" spans="1:7" x14ac:dyDescent="0.25">
      <c r="A6" s="354" t="s">
        <v>521</v>
      </c>
      <c r="B6" s="354">
        <f>'1. FilerInfo'!$H$18</f>
        <v>0</v>
      </c>
      <c r="C6" s="354">
        <f>'1. FilerInfo'!$C$18</f>
        <v>0</v>
      </c>
      <c r="D6" s="355" t="s">
        <v>80</v>
      </c>
      <c r="E6" s="354" t="s">
        <v>693</v>
      </c>
      <c r="F6" s="354" t="s">
        <v>696</v>
      </c>
      <c r="G6" s="356">
        <f>'2A. RPS Class I Exempt'!F34</f>
        <v>0</v>
      </c>
    </row>
    <row r="7" spans="1:7" x14ac:dyDescent="0.25">
      <c r="A7" s="354" t="s">
        <v>521</v>
      </c>
      <c r="B7" s="354">
        <f>'1. FilerInfo'!$H$18</f>
        <v>0</v>
      </c>
      <c r="C7" s="354">
        <f>'1. FilerInfo'!$C$18</f>
        <v>0</v>
      </c>
      <c r="D7" s="355" t="s">
        <v>81</v>
      </c>
      <c r="E7" s="354" t="s">
        <v>693</v>
      </c>
      <c r="F7" s="354" t="s">
        <v>538</v>
      </c>
      <c r="G7" s="354">
        <f>'2B. SCOII Exempt'!C34</f>
        <v>0</v>
      </c>
    </row>
    <row r="8" spans="1:7" x14ac:dyDescent="0.25">
      <c r="A8" s="354" t="s">
        <v>521</v>
      </c>
      <c r="B8" s="354">
        <f>'1. FilerInfo'!$H$18</f>
        <v>0</v>
      </c>
      <c r="C8" s="354">
        <f>'1. FilerInfo'!$C$18</f>
        <v>0</v>
      </c>
      <c r="D8" s="355" t="s">
        <v>81</v>
      </c>
      <c r="E8" s="354" t="s">
        <v>693</v>
      </c>
      <c r="F8" s="354" t="s">
        <v>697</v>
      </c>
      <c r="G8" s="356">
        <f>'2B. SCOII Exempt'!D34</f>
        <v>0</v>
      </c>
    </row>
    <row r="9" spans="1:7" x14ac:dyDescent="0.25">
      <c r="A9" s="354" t="s">
        <v>521</v>
      </c>
      <c r="B9" s="354">
        <f>'1. FilerInfo'!$H$18</f>
        <v>0</v>
      </c>
      <c r="C9" s="354">
        <f>'1. FilerInfo'!$C$18</f>
        <v>0</v>
      </c>
      <c r="D9" s="355" t="s">
        <v>81</v>
      </c>
      <c r="E9" s="354" t="s">
        <v>693</v>
      </c>
      <c r="F9" s="354" t="s">
        <v>694</v>
      </c>
      <c r="G9" s="356">
        <f>'2B. SCOII Exempt'!E34</f>
        <v>0</v>
      </c>
    </row>
    <row r="10" spans="1:7" x14ac:dyDescent="0.25">
      <c r="A10" s="354" t="s">
        <v>521</v>
      </c>
      <c r="B10" s="354">
        <f>'1. FilerInfo'!$H$18</f>
        <v>0</v>
      </c>
      <c r="C10" s="354">
        <f>'1. FilerInfo'!$C$18</f>
        <v>0</v>
      </c>
      <c r="D10" s="355" t="s">
        <v>81</v>
      </c>
      <c r="E10" s="354" t="s">
        <v>693</v>
      </c>
      <c r="F10" s="354" t="s">
        <v>698</v>
      </c>
      <c r="G10" s="356">
        <f>'2B. SCOII Exempt'!F34</f>
        <v>0</v>
      </c>
    </row>
    <row r="11" spans="1:7" x14ac:dyDescent="0.25">
      <c r="A11" s="354" t="s">
        <v>521</v>
      </c>
      <c r="B11" s="354">
        <f>'1. FilerInfo'!$H$18</f>
        <v>0</v>
      </c>
      <c r="C11" s="354">
        <f>'1. FilerInfo'!$C$18</f>
        <v>0</v>
      </c>
      <c r="D11" s="355" t="s">
        <v>81</v>
      </c>
      <c r="E11" s="354" t="s">
        <v>693</v>
      </c>
      <c r="F11" s="354" t="s">
        <v>695</v>
      </c>
      <c r="G11" s="356">
        <f>'2B. SCOII Exempt'!G34</f>
        <v>0</v>
      </c>
    </row>
    <row r="12" spans="1:7" x14ac:dyDescent="0.25">
      <c r="A12" s="354" t="s">
        <v>521</v>
      </c>
      <c r="B12" s="354">
        <f>'1. FilerInfo'!$H$18</f>
        <v>0</v>
      </c>
      <c r="C12" s="354">
        <f>'1. FilerInfo'!$C$18</f>
        <v>0</v>
      </c>
      <c r="D12" s="355" t="s">
        <v>81</v>
      </c>
      <c r="E12" s="354" t="s">
        <v>693</v>
      </c>
      <c r="F12" s="354" t="s">
        <v>696</v>
      </c>
      <c r="G12" s="356">
        <f>'2B. SCOII Exempt'!H34</f>
        <v>0</v>
      </c>
    </row>
    <row r="13" spans="1:7" x14ac:dyDescent="0.25">
      <c r="A13" s="354" t="s">
        <v>521</v>
      </c>
      <c r="B13" s="354">
        <f>'1. FilerInfo'!$H$18</f>
        <v>0</v>
      </c>
      <c r="C13" s="354">
        <f>'1. FilerInfo'!$C$18</f>
        <v>0</v>
      </c>
      <c r="D13" s="355" t="s">
        <v>82</v>
      </c>
      <c r="E13" s="354" t="s">
        <v>709</v>
      </c>
      <c r="F13" s="354" t="s">
        <v>538</v>
      </c>
      <c r="G13" s="354">
        <f>'2C. CPS Exempt'!C34</f>
        <v>0</v>
      </c>
    </row>
    <row r="14" spans="1:7" x14ac:dyDescent="0.25">
      <c r="A14" s="354" t="s">
        <v>521</v>
      </c>
      <c r="B14" s="354">
        <f>'1. FilerInfo'!$H$18</f>
        <v>0</v>
      </c>
      <c r="C14" s="354">
        <f>'1. FilerInfo'!$C$18</f>
        <v>0</v>
      </c>
      <c r="D14" s="355" t="s">
        <v>82</v>
      </c>
      <c r="E14" s="354" t="s">
        <v>83</v>
      </c>
      <c r="F14" s="354" t="s">
        <v>697</v>
      </c>
      <c r="G14" s="356">
        <f>'2C. CPS Exempt'!D34</f>
        <v>0</v>
      </c>
    </row>
    <row r="15" spans="1:7" x14ac:dyDescent="0.25">
      <c r="A15" s="354" t="s">
        <v>521</v>
      </c>
      <c r="B15" s="354">
        <f>'1. FilerInfo'!$H$18</f>
        <v>0</v>
      </c>
      <c r="C15" s="354">
        <f>'1. FilerInfo'!$C$18</f>
        <v>0</v>
      </c>
      <c r="D15" s="355" t="s">
        <v>82</v>
      </c>
      <c r="E15" s="354" t="s">
        <v>83</v>
      </c>
      <c r="F15" s="354" t="s">
        <v>694</v>
      </c>
      <c r="G15" s="356">
        <f>'2C. CPS Exempt'!E34</f>
        <v>0</v>
      </c>
    </row>
    <row r="16" spans="1:7" x14ac:dyDescent="0.25">
      <c r="A16" s="354" t="s">
        <v>521</v>
      </c>
      <c r="B16" s="354">
        <f>'1. FilerInfo'!$H$18</f>
        <v>0</v>
      </c>
      <c r="C16" s="354">
        <f>'1. FilerInfo'!$C$18</f>
        <v>0</v>
      </c>
      <c r="D16" s="355" t="s">
        <v>82</v>
      </c>
      <c r="E16" s="354" t="s">
        <v>83</v>
      </c>
      <c r="F16" s="354" t="s">
        <v>696</v>
      </c>
      <c r="G16" s="356">
        <f>'2C. CPS Exempt'!F34</f>
        <v>0</v>
      </c>
    </row>
    <row r="17" spans="1:7" x14ac:dyDescent="0.25">
      <c r="A17" s="354" t="s">
        <v>521</v>
      </c>
      <c r="B17" s="354">
        <f>'1. FilerInfo'!$H$18</f>
        <v>0</v>
      </c>
      <c r="C17" s="354">
        <f>'1. FilerInfo'!$C$18</f>
        <v>0</v>
      </c>
      <c r="D17" s="354">
        <v>4</v>
      </c>
      <c r="E17" s="354" t="s">
        <v>708</v>
      </c>
      <c r="F17" s="354" t="s">
        <v>84</v>
      </c>
      <c r="G17" s="354">
        <f>'4. Errant'!F14</f>
        <v>0</v>
      </c>
    </row>
    <row r="18" spans="1:7" x14ac:dyDescent="0.25">
      <c r="A18" s="354" t="s">
        <v>521</v>
      </c>
      <c r="B18" s="354">
        <f>'1. FilerInfo'!$H$18</f>
        <v>0</v>
      </c>
      <c r="C18" s="354">
        <f>'1. FilerInfo'!$C$18</f>
        <v>0</v>
      </c>
      <c r="D18" s="354">
        <v>4</v>
      </c>
      <c r="E18" s="354" t="s">
        <v>708</v>
      </c>
      <c r="F18" s="354" t="s">
        <v>85</v>
      </c>
      <c r="G18" s="354">
        <f>'4. Errant'!G14</f>
        <v>0</v>
      </c>
    </row>
    <row r="19" spans="1:7" x14ac:dyDescent="0.25">
      <c r="A19" s="354" t="s">
        <v>521</v>
      </c>
      <c r="B19" s="354">
        <f>'1. FilerInfo'!$H$18</f>
        <v>0</v>
      </c>
      <c r="C19" s="354">
        <f>'1. FilerInfo'!$C$18</f>
        <v>0</v>
      </c>
      <c r="D19" s="354">
        <v>4</v>
      </c>
      <c r="E19" s="354" t="s">
        <v>708</v>
      </c>
      <c r="F19" s="354" t="s">
        <v>86</v>
      </c>
      <c r="G19" s="354">
        <f>'4. Errant'!H14</f>
        <v>0</v>
      </c>
    </row>
    <row r="20" spans="1:7" x14ac:dyDescent="0.25">
      <c r="A20" s="354" t="s">
        <v>521</v>
      </c>
      <c r="B20" s="354">
        <f>'1. FilerInfo'!$H$18</f>
        <v>0</v>
      </c>
      <c r="C20" s="354">
        <f>'1. FilerInfo'!$C$18</f>
        <v>0</v>
      </c>
      <c r="D20" s="354">
        <v>4</v>
      </c>
      <c r="E20" s="354" t="s">
        <v>708</v>
      </c>
      <c r="F20" s="354" t="s">
        <v>87</v>
      </c>
      <c r="G20" s="354">
        <f>'4. Errant'!I14</f>
        <v>0</v>
      </c>
    </row>
    <row r="21" spans="1:7" x14ac:dyDescent="0.25">
      <c r="A21" s="354" t="s">
        <v>521</v>
      </c>
      <c r="B21" s="354">
        <f>'1. FilerInfo'!$H$18</f>
        <v>0</v>
      </c>
      <c r="C21" s="354">
        <f>'1. FilerInfo'!$C$18</f>
        <v>0</v>
      </c>
      <c r="D21" s="354">
        <v>4</v>
      </c>
      <c r="E21" s="354" t="s">
        <v>708</v>
      </c>
      <c r="F21" s="354" t="s">
        <v>88</v>
      </c>
      <c r="G21" s="354">
        <f>'4. Errant'!J14</f>
        <v>0</v>
      </c>
    </row>
    <row r="22" spans="1:7" x14ac:dyDescent="0.25">
      <c r="A22" s="354" t="s">
        <v>521</v>
      </c>
      <c r="B22" s="354">
        <f>'1. FilerInfo'!$H$18</f>
        <v>0</v>
      </c>
      <c r="C22" s="354">
        <f>'1. FilerInfo'!$C$18</f>
        <v>0</v>
      </c>
      <c r="D22" s="354">
        <v>4</v>
      </c>
      <c r="E22" s="354" t="s">
        <v>708</v>
      </c>
      <c r="F22" s="354" t="s">
        <v>89</v>
      </c>
      <c r="G22" s="354">
        <f>'4. Errant'!K14</f>
        <v>0</v>
      </c>
    </row>
    <row r="23" spans="1:7" x14ac:dyDescent="0.25">
      <c r="A23" s="354" t="s">
        <v>521</v>
      </c>
      <c r="B23" s="354">
        <f>'1. FilerInfo'!$H$18</f>
        <v>0</v>
      </c>
      <c r="C23" s="354">
        <f>'1. FilerInfo'!$C$18</f>
        <v>0</v>
      </c>
      <c r="D23" s="354">
        <v>4</v>
      </c>
      <c r="E23" s="354" t="s">
        <v>708</v>
      </c>
      <c r="F23" s="354" t="s">
        <v>90</v>
      </c>
      <c r="G23" s="354">
        <f>'4. Errant'!F16</f>
        <v>0</v>
      </c>
    </row>
    <row r="24" spans="1:7" x14ac:dyDescent="0.25">
      <c r="A24" s="354" t="s">
        <v>521</v>
      </c>
      <c r="B24" s="354">
        <f>'1. FilerInfo'!$H$18</f>
        <v>0</v>
      </c>
      <c r="C24" s="354">
        <f>'1. FilerInfo'!$C$18</f>
        <v>0</v>
      </c>
      <c r="D24" s="354">
        <v>4</v>
      </c>
      <c r="E24" s="354" t="s">
        <v>708</v>
      </c>
      <c r="F24" s="354" t="s">
        <v>91</v>
      </c>
      <c r="G24" s="354">
        <f>'4. Errant'!G16</f>
        <v>0</v>
      </c>
    </row>
    <row r="25" spans="1:7" x14ac:dyDescent="0.25">
      <c r="A25" s="354" t="s">
        <v>521</v>
      </c>
      <c r="B25" s="354">
        <f>'1. FilerInfo'!$H$18</f>
        <v>0</v>
      </c>
      <c r="C25" s="354">
        <f>'1. FilerInfo'!$C$18</f>
        <v>0</v>
      </c>
      <c r="D25" s="354">
        <v>4</v>
      </c>
      <c r="E25" s="354" t="s">
        <v>708</v>
      </c>
      <c r="F25" s="354" t="s">
        <v>92</v>
      </c>
      <c r="G25" s="354">
        <f>'4. Errant'!H16</f>
        <v>0</v>
      </c>
    </row>
    <row r="26" spans="1:7" x14ac:dyDescent="0.25">
      <c r="A26" s="354" t="s">
        <v>521</v>
      </c>
      <c r="B26" s="354">
        <f>'1. FilerInfo'!$H$18</f>
        <v>0</v>
      </c>
      <c r="C26" s="354">
        <f>'1. FilerInfo'!$C$18</f>
        <v>0</v>
      </c>
      <c r="D26" s="354">
        <v>5</v>
      </c>
      <c r="E26" s="354" t="s">
        <v>539</v>
      </c>
      <c r="F26" s="354" t="s">
        <v>538</v>
      </c>
      <c r="G26" s="356">
        <f>'5. RPS I non-SCO'!C25</f>
        <v>0</v>
      </c>
    </row>
    <row r="27" spans="1:7" x14ac:dyDescent="0.25">
      <c r="A27" s="354" t="s">
        <v>521</v>
      </c>
      <c r="B27" s="354">
        <f>'1. FilerInfo'!$H$18</f>
        <v>0</v>
      </c>
      <c r="C27" s="354">
        <f>'1. FilerInfo'!$C$18</f>
        <v>0</v>
      </c>
      <c r="D27" s="354">
        <v>5</v>
      </c>
      <c r="E27" s="354" t="s">
        <v>539</v>
      </c>
      <c r="F27" s="354" t="s">
        <v>675</v>
      </c>
      <c r="G27" s="356">
        <f>'5. RPS I non-SCO'!D25</f>
        <v>0</v>
      </c>
    </row>
    <row r="28" spans="1:7" x14ac:dyDescent="0.25">
      <c r="A28" s="354" t="s">
        <v>521</v>
      </c>
      <c r="B28" s="354">
        <f>'1. FilerInfo'!$H$18</f>
        <v>0</v>
      </c>
      <c r="C28" s="354">
        <f>'1. FilerInfo'!$C$18</f>
        <v>0</v>
      </c>
      <c r="D28" s="354">
        <v>5</v>
      </c>
      <c r="E28" s="354" t="s">
        <v>539</v>
      </c>
      <c r="F28" s="354" t="s">
        <v>676</v>
      </c>
      <c r="G28" s="356">
        <f>'5. RPS I non-SCO'!E25</f>
        <v>0</v>
      </c>
    </row>
    <row r="29" spans="1:7" x14ac:dyDescent="0.25">
      <c r="A29" s="354" t="s">
        <v>521</v>
      </c>
      <c r="B29" s="354">
        <f>'1. FilerInfo'!$H$18</f>
        <v>0</v>
      </c>
      <c r="C29" s="354">
        <f>'1. FilerInfo'!$C$18</f>
        <v>0</v>
      </c>
      <c r="D29" s="354">
        <v>5</v>
      </c>
      <c r="E29" s="354" t="s">
        <v>539</v>
      </c>
      <c r="F29" s="354" t="s">
        <v>677</v>
      </c>
      <c r="G29" s="356">
        <f>'5. RPS I non-SCO'!F25</f>
        <v>0</v>
      </c>
    </row>
    <row r="30" spans="1:7" x14ac:dyDescent="0.25">
      <c r="A30" s="354" t="s">
        <v>521</v>
      </c>
      <c r="B30" s="354">
        <f>'1. FilerInfo'!$H$18</f>
        <v>0</v>
      </c>
      <c r="C30" s="354">
        <f>'1. FilerInfo'!$C$18</f>
        <v>0</v>
      </c>
      <c r="D30" s="354">
        <v>5</v>
      </c>
      <c r="E30" s="354" t="s">
        <v>539</v>
      </c>
      <c r="F30" s="354" t="s">
        <v>678</v>
      </c>
      <c r="G30" s="356">
        <f>'5. RPS I non-SCO'!G25</f>
        <v>0</v>
      </c>
    </row>
    <row r="31" spans="1:7" x14ac:dyDescent="0.25">
      <c r="A31" s="354" t="s">
        <v>521</v>
      </c>
      <c r="B31" s="354">
        <f>'1. FilerInfo'!$H$18</f>
        <v>0</v>
      </c>
      <c r="C31" s="354">
        <f>'1. FilerInfo'!$C$18</f>
        <v>0</v>
      </c>
      <c r="D31" s="354">
        <v>5</v>
      </c>
      <c r="E31" s="354" t="s">
        <v>539</v>
      </c>
      <c r="F31" s="354" t="s">
        <v>673</v>
      </c>
      <c r="G31" s="356">
        <f>'5. RPS I non-SCO'!H25</f>
        <v>0</v>
      </c>
    </row>
    <row r="32" spans="1:7" x14ac:dyDescent="0.25">
      <c r="A32" s="354" t="s">
        <v>521</v>
      </c>
      <c r="B32" s="354">
        <f>'1. FilerInfo'!$H$18</f>
        <v>0</v>
      </c>
      <c r="C32" s="354">
        <f>'1. FilerInfo'!$C$18</f>
        <v>0</v>
      </c>
      <c r="D32" s="354">
        <v>5</v>
      </c>
      <c r="E32" s="354" t="s">
        <v>539</v>
      </c>
      <c r="F32" s="354" t="s">
        <v>674</v>
      </c>
      <c r="G32" s="356">
        <f>'5. RPS I non-SCO'!I25</f>
        <v>0</v>
      </c>
    </row>
    <row r="33" spans="1:7" x14ac:dyDescent="0.25">
      <c r="A33" s="354" t="s">
        <v>689</v>
      </c>
      <c r="B33" s="354">
        <f>'1. FilerInfo'!$H$18</f>
        <v>0</v>
      </c>
      <c r="C33" s="354">
        <f>'1. FilerInfo'!$C$18</f>
        <v>0</v>
      </c>
      <c r="D33" s="354">
        <v>6</v>
      </c>
      <c r="E33" s="354" t="s">
        <v>539</v>
      </c>
      <c r="F33" s="354" t="s">
        <v>690</v>
      </c>
      <c r="G33" s="356">
        <f>'5. RPS I non-SCO'!J25</f>
        <v>0</v>
      </c>
    </row>
    <row r="34" spans="1:7" x14ac:dyDescent="0.25">
      <c r="A34" s="354" t="s">
        <v>521</v>
      </c>
      <c r="B34" s="354">
        <f>'1. FilerInfo'!$H$18</f>
        <v>0</v>
      </c>
      <c r="C34" s="354">
        <f>'1. FilerInfo'!$C$18</f>
        <v>0</v>
      </c>
      <c r="D34" s="354">
        <v>5</v>
      </c>
      <c r="E34" s="354" t="s">
        <v>539</v>
      </c>
      <c r="F34" s="354" t="s">
        <v>93</v>
      </c>
      <c r="G34" s="356">
        <f>'5. RPS I non-SCO'!K25</f>
        <v>0</v>
      </c>
    </row>
    <row r="35" spans="1:7" x14ac:dyDescent="0.25">
      <c r="A35" s="354" t="s">
        <v>521</v>
      </c>
      <c r="B35" s="354">
        <f>'1. FilerInfo'!$H$18</f>
        <v>0</v>
      </c>
      <c r="C35" s="354">
        <f>'1. FilerInfo'!$C$18</f>
        <v>0</v>
      </c>
      <c r="D35" s="354">
        <v>5</v>
      </c>
      <c r="E35" s="354" t="s">
        <v>539</v>
      </c>
      <c r="F35" s="354" t="s">
        <v>94</v>
      </c>
      <c r="G35" s="356">
        <f>'5. RPS I non-SCO'!L25</f>
        <v>0</v>
      </c>
    </row>
    <row r="36" spans="1:7" x14ac:dyDescent="0.25">
      <c r="A36" s="354" t="s">
        <v>521</v>
      </c>
      <c r="B36" s="354">
        <f>'1. FilerInfo'!$H$18</f>
        <v>0</v>
      </c>
      <c r="C36" s="354">
        <f>'1. FilerInfo'!$C$18</f>
        <v>0</v>
      </c>
      <c r="D36" s="354">
        <v>5</v>
      </c>
      <c r="E36" s="354" t="s">
        <v>539</v>
      </c>
      <c r="F36" s="354" t="s">
        <v>542</v>
      </c>
      <c r="G36" s="356">
        <f>'5. RPS I non-SCO'!M25</f>
        <v>0</v>
      </c>
    </row>
    <row r="37" spans="1:7" x14ac:dyDescent="0.25">
      <c r="A37" s="354" t="s">
        <v>521</v>
      </c>
      <c r="B37" s="354">
        <f>'1. FilerInfo'!$H$18</f>
        <v>0</v>
      </c>
      <c r="C37" s="354">
        <f>'1. FilerInfo'!$C$18</f>
        <v>0</v>
      </c>
      <c r="D37" s="354">
        <v>5</v>
      </c>
      <c r="E37" s="354" t="s">
        <v>539</v>
      </c>
      <c r="F37" s="354" t="s">
        <v>541</v>
      </c>
      <c r="G37" s="356">
        <f>'5. RPS I non-SCO'!N25</f>
        <v>0</v>
      </c>
    </row>
    <row r="38" spans="1:7" x14ac:dyDescent="0.25">
      <c r="A38" s="354" t="s">
        <v>521</v>
      </c>
      <c r="B38" s="354">
        <f>'1. FilerInfo'!$H$18</f>
        <v>0</v>
      </c>
      <c r="C38" s="354">
        <f>'1. FilerInfo'!$C$18</f>
        <v>0</v>
      </c>
      <c r="D38" s="354">
        <v>5</v>
      </c>
      <c r="E38" s="354" t="s">
        <v>539</v>
      </c>
      <c r="F38" s="354" t="s">
        <v>540</v>
      </c>
      <c r="G38" s="356">
        <f>'5. RPS I non-SCO'!O25</f>
        <v>0</v>
      </c>
    </row>
    <row r="39" spans="1:7" x14ac:dyDescent="0.25">
      <c r="A39" s="354" t="s">
        <v>521</v>
      </c>
      <c r="B39" s="354">
        <f>'1. FilerInfo'!$H$18</f>
        <v>0</v>
      </c>
      <c r="C39" s="354">
        <f>'1. FilerInfo'!$C$18</f>
        <v>0</v>
      </c>
      <c r="D39" s="354">
        <v>5</v>
      </c>
      <c r="E39" s="354" t="s">
        <v>539</v>
      </c>
      <c r="F39" s="354" t="s">
        <v>672</v>
      </c>
      <c r="G39" s="356">
        <f>'5. RPS I non-SCO'!P25</f>
        <v>0</v>
      </c>
    </row>
    <row r="40" spans="1:7" x14ac:dyDescent="0.25">
      <c r="A40" s="354" t="s">
        <v>521</v>
      </c>
      <c r="B40" s="354">
        <f>'1. FilerInfo'!$H$18</f>
        <v>0</v>
      </c>
      <c r="C40" s="354">
        <f>'1. FilerInfo'!$C$18</f>
        <v>0</v>
      </c>
      <c r="D40" s="354">
        <v>5</v>
      </c>
      <c r="E40" s="354" t="s">
        <v>539</v>
      </c>
      <c r="F40" s="354" t="s">
        <v>671</v>
      </c>
      <c r="G40" s="356">
        <f>'5. RPS I non-SCO'!Q25</f>
        <v>0</v>
      </c>
    </row>
    <row r="41" spans="1:7" x14ac:dyDescent="0.25">
      <c r="A41" s="354" t="s">
        <v>521</v>
      </c>
      <c r="B41" s="354">
        <f>'1. FilerInfo'!$H$18</f>
        <v>0</v>
      </c>
      <c r="C41" s="354">
        <f>'1. FilerInfo'!$C$18</f>
        <v>0</v>
      </c>
      <c r="D41" s="354">
        <v>5</v>
      </c>
      <c r="E41" s="354" t="s">
        <v>539</v>
      </c>
      <c r="F41" s="354" t="s">
        <v>679</v>
      </c>
      <c r="G41" s="356">
        <f>'5. RPS I non-SCO'!R25</f>
        <v>0</v>
      </c>
    </row>
    <row r="42" spans="1:7" x14ac:dyDescent="0.25">
      <c r="A42" s="354" t="s">
        <v>521</v>
      </c>
      <c r="B42" s="354">
        <f>'1. FilerInfo'!$H$18</f>
        <v>0</v>
      </c>
      <c r="C42" s="354">
        <f>'1. FilerInfo'!$C$18</f>
        <v>0</v>
      </c>
      <c r="D42" s="354">
        <v>5</v>
      </c>
      <c r="E42" s="354" t="s">
        <v>539</v>
      </c>
      <c r="F42" s="354" t="s">
        <v>670</v>
      </c>
      <c r="G42" s="356">
        <f>'5. RPS I non-SCO'!S25</f>
        <v>0</v>
      </c>
    </row>
    <row r="43" spans="1:7" x14ac:dyDescent="0.25">
      <c r="A43" s="354" t="s">
        <v>521</v>
      </c>
      <c r="B43" s="354">
        <f>'1. FilerInfo'!$H$18</f>
        <v>0</v>
      </c>
      <c r="C43" s="354">
        <f>'1. FilerInfo'!$C$18</f>
        <v>0</v>
      </c>
      <c r="D43" s="354">
        <v>6</v>
      </c>
      <c r="E43" s="354" t="s">
        <v>95</v>
      </c>
      <c r="F43" s="354" t="s">
        <v>538</v>
      </c>
      <c r="G43" s="356">
        <f>'6. SCO'!C25</f>
        <v>0</v>
      </c>
    </row>
    <row r="44" spans="1:7" x14ac:dyDescent="0.25">
      <c r="A44" s="354" t="s">
        <v>521</v>
      </c>
      <c r="B44" s="354">
        <f>'1. FilerInfo'!$H$18</f>
        <v>0</v>
      </c>
      <c r="C44" s="354">
        <f>'1. FilerInfo'!$C$18</f>
        <v>0</v>
      </c>
      <c r="D44" s="354">
        <v>6</v>
      </c>
      <c r="E44" s="354" t="s">
        <v>95</v>
      </c>
      <c r="F44" s="354" t="s">
        <v>633</v>
      </c>
      <c r="G44" s="356">
        <f>'6. SCO'!D25</f>
        <v>0</v>
      </c>
    </row>
    <row r="45" spans="1:7" x14ac:dyDescent="0.25">
      <c r="A45" s="354" t="s">
        <v>521</v>
      </c>
      <c r="B45" s="354">
        <f>'1. FilerInfo'!$H$18</f>
        <v>0</v>
      </c>
      <c r="C45" s="354">
        <f>'1. FilerInfo'!$C$18</f>
        <v>0</v>
      </c>
      <c r="D45" s="354">
        <v>6</v>
      </c>
      <c r="E45" s="354" t="s">
        <v>95</v>
      </c>
      <c r="F45" s="354" t="s">
        <v>632</v>
      </c>
      <c r="G45" s="356">
        <f>'6. SCO'!E25</f>
        <v>0</v>
      </c>
    </row>
    <row r="46" spans="1:7" x14ac:dyDescent="0.25">
      <c r="A46" s="354" t="s">
        <v>521</v>
      </c>
      <c r="B46" s="354">
        <f>'1. FilerInfo'!$H$18</f>
        <v>0</v>
      </c>
      <c r="C46" s="354">
        <f>'1. FilerInfo'!$C$18</f>
        <v>0</v>
      </c>
      <c r="D46" s="354">
        <v>6</v>
      </c>
      <c r="E46" s="354" t="s">
        <v>95</v>
      </c>
      <c r="F46" s="354" t="s">
        <v>627</v>
      </c>
      <c r="G46" s="356">
        <f>'6. SCO'!F25</f>
        <v>0</v>
      </c>
    </row>
    <row r="47" spans="1:7" x14ac:dyDescent="0.25">
      <c r="A47" s="354" t="s">
        <v>521</v>
      </c>
      <c r="B47" s="354">
        <f>'1. FilerInfo'!$H$18</f>
        <v>0</v>
      </c>
      <c r="C47" s="354">
        <f>'1. FilerInfo'!$C$18</f>
        <v>0</v>
      </c>
      <c r="D47" s="354">
        <v>6</v>
      </c>
      <c r="E47" s="354" t="s">
        <v>95</v>
      </c>
      <c r="F47" s="354" t="s">
        <v>628</v>
      </c>
      <c r="G47" s="356">
        <f>'6. SCO'!G25</f>
        <v>0</v>
      </c>
    </row>
    <row r="48" spans="1:7" x14ac:dyDescent="0.25">
      <c r="A48" s="354" t="s">
        <v>521</v>
      </c>
      <c r="B48" s="354">
        <f>'1. FilerInfo'!$H$18</f>
        <v>0</v>
      </c>
      <c r="C48" s="354">
        <f>'1. FilerInfo'!$C$18</f>
        <v>0</v>
      </c>
      <c r="D48" s="354">
        <v>6</v>
      </c>
      <c r="E48" s="354" t="s">
        <v>95</v>
      </c>
      <c r="F48" s="354" t="s">
        <v>96</v>
      </c>
      <c r="G48" s="356">
        <f>'6. SCO'!H25</f>
        <v>0</v>
      </c>
    </row>
    <row r="49" spans="1:7" x14ac:dyDescent="0.25">
      <c r="A49" s="354" t="s">
        <v>521</v>
      </c>
      <c r="B49" s="354">
        <f>'1. FilerInfo'!$H$18</f>
        <v>0</v>
      </c>
      <c r="C49" s="354">
        <f>'1. FilerInfo'!$C$18</f>
        <v>0</v>
      </c>
      <c r="D49" s="354">
        <v>6</v>
      </c>
      <c r="E49" s="354" t="s">
        <v>95</v>
      </c>
      <c r="F49" s="354" t="s">
        <v>97</v>
      </c>
      <c r="G49" s="356">
        <f>'6. SCO'!I25</f>
        <v>0</v>
      </c>
    </row>
    <row r="50" spans="1:7" x14ac:dyDescent="0.25">
      <c r="A50" s="354" t="s">
        <v>521</v>
      </c>
      <c r="B50" s="354">
        <f>'1. FilerInfo'!$H$18</f>
        <v>0</v>
      </c>
      <c r="C50" s="354">
        <f>'1. FilerInfo'!$C$18</f>
        <v>0</v>
      </c>
      <c r="D50" s="354">
        <v>6</v>
      </c>
      <c r="E50" s="354" t="s">
        <v>95</v>
      </c>
      <c r="F50" s="354" t="s">
        <v>629</v>
      </c>
      <c r="G50" s="356">
        <f>'6. SCO'!J25</f>
        <v>0</v>
      </c>
    </row>
    <row r="51" spans="1:7" x14ac:dyDescent="0.25">
      <c r="A51" s="354" t="s">
        <v>521</v>
      </c>
      <c r="B51" s="354">
        <f>'1. FilerInfo'!$H$18</f>
        <v>0</v>
      </c>
      <c r="C51" s="354">
        <f>'1. FilerInfo'!$C$18</f>
        <v>0</v>
      </c>
      <c r="D51" s="354">
        <v>6</v>
      </c>
      <c r="E51" s="354" t="s">
        <v>95</v>
      </c>
      <c r="F51" s="354" t="s">
        <v>98</v>
      </c>
      <c r="G51" s="356">
        <f>'6. SCO'!K25</f>
        <v>0</v>
      </c>
    </row>
    <row r="52" spans="1:7" x14ac:dyDescent="0.25">
      <c r="A52" s="354" t="s">
        <v>521</v>
      </c>
      <c r="B52" s="354">
        <f>'1. FilerInfo'!$H$18</f>
        <v>0</v>
      </c>
      <c r="C52" s="354">
        <f>'1. FilerInfo'!$C$18</f>
        <v>0</v>
      </c>
      <c r="D52" s="354">
        <v>6</v>
      </c>
      <c r="E52" s="354" t="s">
        <v>95</v>
      </c>
      <c r="F52" s="354" t="s">
        <v>630</v>
      </c>
      <c r="G52" s="356">
        <f>'6. SCO'!L25</f>
        <v>0</v>
      </c>
    </row>
    <row r="53" spans="1:7" x14ac:dyDescent="0.25">
      <c r="A53" s="354" t="s">
        <v>521</v>
      </c>
      <c r="B53" s="354">
        <f>'1. FilerInfo'!$H$18</f>
        <v>0</v>
      </c>
      <c r="C53" s="354">
        <f>'1. FilerInfo'!$C$18</f>
        <v>0</v>
      </c>
      <c r="D53" s="354">
        <v>6</v>
      </c>
      <c r="E53" s="354" t="s">
        <v>95</v>
      </c>
      <c r="F53" s="354" t="s">
        <v>631</v>
      </c>
      <c r="G53" s="356">
        <f>'6. SCO'!M25</f>
        <v>0</v>
      </c>
    </row>
    <row r="54" spans="1:7" x14ac:dyDescent="0.25">
      <c r="A54" s="354" t="s">
        <v>521</v>
      </c>
      <c r="B54" s="354">
        <f>'1. FilerInfo'!$H$18</f>
        <v>0</v>
      </c>
      <c r="C54" s="354">
        <f>'1. FilerInfo'!$C$18</f>
        <v>0</v>
      </c>
      <c r="D54" s="354">
        <v>7</v>
      </c>
      <c r="E54" s="354" t="s">
        <v>99</v>
      </c>
      <c r="F54" s="354" t="s">
        <v>538</v>
      </c>
      <c r="G54" s="356">
        <f>'7. SCO-II'!C25</f>
        <v>0</v>
      </c>
    </row>
    <row r="55" spans="1:7" x14ac:dyDescent="0.25">
      <c r="A55" s="354" t="s">
        <v>521</v>
      </c>
      <c r="B55" s="354">
        <f>'1. FilerInfo'!$H$18</f>
        <v>0</v>
      </c>
      <c r="C55" s="354">
        <f>'1. FilerInfo'!$C$18</f>
        <v>0</v>
      </c>
      <c r="D55" s="354">
        <v>7</v>
      </c>
      <c r="E55" s="354" t="s">
        <v>99</v>
      </c>
      <c r="F55" s="354" t="s">
        <v>622</v>
      </c>
      <c r="G55" s="356">
        <f>'7. SCO-II'!D25</f>
        <v>0</v>
      </c>
    </row>
    <row r="56" spans="1:7" x14ac:dyDescent="0.25">
      <c r="A56" s="354" t="s">
        <v>521</v>
      </c>
      <c r="B56" s="354">
        <f>'1. FilerInfo'!$H$18</f>
        <v>0</v>
      </c>
      <c r="C56" s="354">
        <f>'1. FilerInfo'!$C$18</f>
        <v>0</v>
      </c>
      <c r="D56" s="354">
        <v>8</v>
      </c>
      <c r="E56" s="354" t="s">
        <v>99</v>
      </c>
      <c r="F56" s="354" t="s">
        <v>623</v>
      </c>
      <c r="G56" s="356">
        <f>'7. SCO-II'!E25</f>
        <v>0</v>
      </c>
    </row>
    <row r="57" spans="1:7" x14ac:dyDescent="0.25">
      <c r="A57" s="354" t="s">
        <v>521</v>
      </c>
      <c r="B57" s="354">
        <f>'1. FilerInfo'!$H$18</f>
        <v>0</v>
      </c>
      <c r="C57" s="354">
        <f>'1. FilerInfo'!$C$18</f>
        <v>0</v>
      </c>
      <c r="D57" s="354">
        <v>7</v>
      </c>
      <c r="E57" s="354" t="s">
        <v>99</v>
      </c>
      <c r="F57" s="354" t="s">
        <v>624</v>
      </c>
      <c r="G57" s="356">
        <f>'7. SCO-II'!F25</f>
        <v>0</v>
      </c>
    </row>
    <row r="58" spans="1:7" x14ac:dyDescent="0.25">
      <c r="A58" s="354" t="s">
        <v>521</v>
      </c>
      <c r="B58" s="354">
        <f>'1. FilerInfo'!$H$18</f>
        <v>0</v>
      </c>
      <c r="C58" s="354">
        <f>'1. FilerInfo'!$C$18</f>
        <v>0</v>
      </c>
      <c r="D58" s="354">
        <v>7</v>
      </c>
      <c r="E58" s="354" t="s">
        <v>99</v>
      </c>
      <c r="F58" s="354" t="s">
        <v>625</v>
      </c>
      <c r="G58" s="356">
        <f>'7. SCO-II'!G25</f>
        <v>0</v>
      </c>
    </row>
    <row r="59" spans="1:7" x14ac:dyDescent="0.25">
      <c r="A59" s="354" t="s">
        <v>521</v>
      </c>
      <c r="B59" s="354">
        <f>'1. FilerInfo'!$H$18</f>
        <v>0</v>
      </c>
      <c r="C59" s="354">
        <f>'1. FilerInfo'!$C$18</f>
        <v>0</v>
      </c>
      <c r="D59" s="354">
        <v>7</v>
      </c>
      <c r="E59" s="354" t="s">
        <v>99</v>
      </c>
      <c r="F59" s="354" t="s">
        <v>626</v>
      </c>
      <c r="G59" s="356">
        <f>'7. SCO-II'!H25</f>
        <v>0</v>
      </c>
    </row>
    <row r="60" spans="1:7" x14ac:dyDescent="0.25">
      <c r="A60" s="354" t="s">
        <v>521</v>
      </c>
      <c r="B60" s="354">
        <f>'1. FilerInfo'!$H$18</f>
        <v>0</v>
      </c>
      <c r="C60" s="354">
        <f>'1. FilerInfo'!$C$18</f>
        <v>0</v>
      </c>
      <c r="D60" s="354">
        <v>7</v>
      </c>
      <c r="E60" s="354" t="s">
        <v>99</v>
      </c>
      <c r="F60" s="354" t="s">
        <v>682</v>
      </c>
      <c r="G60" s="356">
        <f>'7. SCO-II'!I25</f>
        <v>0</v>
      </c>
    </row>
    <row r="61" spans="1:7" x14ac:dyDescent="0.25">
      <c r="A61" s="354" t="s">
        <v>521</v>
      </c>
      <c r="B61" s="354">
        <f>'1. FilerInfo'!$H$18</f>
        <v>0</v>
      </c>
      <c r="C61" s="354">
        <f>'1. FilerInfo'!$C$18</f>
        <v>0</v>
      </c>
      <c r="D61" s="354">
        <v>7</v>
      </c>
      <c r="E61" s="354" t="s">
        <v>99</v>
      </c>
      <c r="F61" s="354" t="s">
        <v>683</v>
      </c>
      <c r="G61" s="356">
        <f>'7. SCO-II'!J25</f>
        <v>0</v>
      </c>
    </row>
    <row r="62" spans="1:7" x14ac:dyDescent="0.25">
      <c r="A62" s="354" t="s">
        <v>521</v>
      </c>
      <c r="B62" s="354">
        <f>'1. FilerInfo'!$H$18</f>
        <v>0</v>
      </c>
      <c r="C62" s="354">
        <f>'1. FilerInfo'!$C$18</f>
        <v>0</v>
      </c>
      <c r="D62" s="354">
        <v>7</v>
      </c>
      <c r="E62" s="354" t="s">
        <v>99</v>
      </c>
      <c r="F62" s="354" t="s">
        <v>100</v>
      </c>
      <c r="G62" s="356">
        <f>'7. SCO-II'!K25</f>
        <v>0</v>
      </c>
    </row>
    <row r="63" spans="1:7" x14ac:dyDescent="0.25">
      <c r="A63" s="354" t="s">
        <v>521</v>
      </c>
      <c r="B63" s="354">
        <f>'1. FilerInfo'!$H$18</f>
        <v>0</v>
      </c>
      <c r="C63" s="354">
        <f>'1. FilerInfo'!$C$18</f>
        <v>0</v>
      </c>
      <c r="D63" s="354">
        <v>7</v>
      </c>
      <c r="E63" s="354" t="s">
        <v>99</v>
      </c>
      <c r="F63" s="354" t="s">
        <v>101</v>
      </c>
      <c r="G63" s="356">
        <f>'7. SCO-II'!L25</f>
        <v>0</v>
      </c>
    </row>
    <row r="64" spans="1:7" x14ac:dyDescent="0.25">
      <c r="A64" s="354" t="s">
        <v>521</v>
      </c>
      <c r="B64" s="354">
        <f>'1. FilerInfo'!$H$18</f>
        <v>0</v>
      </c>
      <c r="C64" s="354">
        <f>'1. FilerInfo'!$C$18</f>
        <v>0</v>
      </c>
      <c r="D64" s="354">
        <v>7</v>
      </c>
      <c r="E64" s="354" t="s">
        <v>99</v>
      </c>
      <c r="F64" s="354" t="s">
        <v>680</v>
      </c>
      <c r="G64" s="356">
        <f>'7. SCO-II'!M25</f>
        <v>0</v>
      </c>
    </row>
    <row r="65" spans="1:7" x14ac:dyDescent="0.25">
      <c r="A65" s="354" t="s">
        <v>521</v>
      </c>
      <c r="B65" s="354">
        <f>'1. FilerInfo'!$H$18</f>
        <v>0</v>
      </c>
      <c r="C65" s="354">
        <f>'1. FilerInfo'!$C$18</f>
        <v>0</v>
      </c>
      <c r="D65" s="354">
        <v>7</v>
      </c>
      <c r="E65" s="354" t="s">
        <v>99</v>
      </c>
      <c r="F65" s="354" t="s">
        <v>681</v>
      </c>
      <c r="G65" s="356">
        <f>'7. SCO-II'!N25</f>
        <v>0</v>
      </c>
    </row>
    <row r="66" spans="1:7" x14ac:dyDescent="0.25">
      <c r="A66" s="354" t="s">
        <v>521</v>
      </c>
      <c r="B66" s="354">
        <f>'1. FilerInfo'!$H$18</f>
        <v>0</v>
      </c>
      <c r="C66" s="354">
        <f>'1. FilerInfo'!$C$18</f>
        <v>0</v>
      </c>
      <c r="D66" s="354">
        <v>7</v>
      </c>
      <c r="E66" s="354" t="s">
        <v>99</v>
      </c>
      <c r="F66" s="354" t="s">
        <v>102</v>
      </c>
      <c r="G66" s="356">
        <f>'7. SCO-II'!O25</f>
        <v>0</v>
      </c>
    </row>
    <row r="67" spans="1:7" x14ac:dyDescent="0.25">
      <c r="A67" s="354" t="s">
        <v>521</v>
      </c>
      <c r="B67" s="354">
        <f>'1. FilerInfo'!$H$18</f>
        <v>0</v>
      </c>
      <c r="C67" s="354">
        <f>'1. FilerInfo'!$C$18</f>
        <v>0</v>
      </c>
      <c r="D67" s="354">
        <v>7</v>
      </c>
      <c r="E67" s="354" t="s">
        <v>99</v>
      </c>
      <c r="F67" s="354" t="s">
        <v>684</v>
      </c>
      <c r="G67" s="356">
        <f>'7. SCO-II'!P25</f>
        <v>0</v>
      </c>
    </row>
    <row r="68" spans="1:7" x14ac:dyDescent="0.25">
      <c r="A68" s="354" t="s">
        <v>521</v>
      </c>
      <c r="B68" s="354">
        <f>'1. FilerInfo'!$H$18</f>
        <v>0</v>
      </c>
      <c r="C68" s="354">
        <f>'1. FilerInfo'!$C$18</f>
        <v>0</v>
      </c>
      <c r="D68" s="354">
        <v>7</v>
      </c>
      <c r="E68" s="354" t="s">
        <v>99</v>
      </c>
      <c r="F68" s="354" t="s">
        <v>685</v>
      </c>
      <c r="G68" s="356">
        <f>'7. SCO-II'!Q25</f>
        <v>0</v>
      </c>
    </row>
    <row r="69" spans="1:7" x14ac:dyDescent="0.25">
      <c r="A69" s="354" t="s">
        <v>521</v>
      </c>
      <c r="B69" s="354">
        <f>'1. FilerInfo'!$H$18</f>
        <v>0</v>
      </c>
      <c r="C69" s="354">
        <f>'1. FilerInfo'!$C$18</f>
        <v>0</v>
      </c>
      <c r="D69" s="354">
        <v>7</v>
      </c>
      <c r="E69" s="354" t="s">
        <v>99</v>
      </c>
      <c r="F69" s="354" t="s">
        <v>686</v>
      </c>
      <c r="G69" s="356">
        <f>'7. SCO-II'!R25</f>
        <v>0</v>
      </c>
    </row>
    <row r="70" spans="1:7" x14ac:dyDescent="0.25">
      <c r="A70" s="354" t="s">
        <v>521</v>
      </c>
      <c r="B70" s="354">
        <f>'1. FilerInfo'!$H$18</f>
        <v>0</v>
      </c>
      <c r="C70" s="354">
        <f>'1. FilerInfo'!$C$18</f>
        <v>0</v>
      </c>
      <c r="D70" s="354">
        <v>8</v>
      </c>
      <c r="E70" s="354" t="s">
        <v>688</v>
      </c>
      <c r="F70" s="354" t="s">
        <v>538</v>
      </c>
      <c r="G70" s="356">
        <f>'8. RPS II RenEn'!C25</f>
        <v>0</v>
      </c>
    </row>
    <row r="71" spans="1:7" x14ac:dyDescent="0.25">
      <c r="A71" s="354" t="s">
        <v>521</v>
      </c>
      <c r="B71" s="354">
        <f>'1. FilerInfo'!$H$18</f>
        <v>0</v>
      </c>
      <c r="C71" s="354">
        <f>'1. FilerInfo'!$C$18</f>
        <v>0</v>
      </c>
      <c r="D71" s="354">
        <v>8</v>
      </c>
      <c r="E71" s="354" t="s">
        <v>688</v>
      </c>
      <c r="F71" s="354" t="s">
        <v>601</v>
      </c>
      <c r="G71" s="356">
        <f>'8. RPS II RenEn'!D25</f>
        <v>0</v>
      </c>
    </row>
    <row r="72" spans="1:7" x14ac:dyDescent="0.25">
      <c r="A72" s="354" t="s">
        <v>521</v>
      </c>
      <c r="B72" s="354">
        <f>'1. FilerInfo'!$H$18</f>
        <v>0</v>
      </c>
      <c r="C72" s="354">
        <f>'1. FilerInfo'!$C$18</f>
        <v>0</v>
      </c>
      <c r="D72" s="354">
        <v>8</v>
      </c>
      <c r="E72" s="354" t="s">
        <v>688</v>
      </c>
      <c r="F72" s="354" t="s">
        <v>634</v>
      </c>
      <c r="G72" s="356">
        <f>'8. RPS II RenEn'!E25</f>
        <v>0</v>
      </c>
    </row>
    <row r="73" spans="1:7" x14ac:dyDescent="0.25">
      <c r="A73" s="354" t="s">
        <v>521</v>
      </c>
      <c r="B73" s="354">
        <f>'1. FilerInfo'!$H$18</f>
        <v>0</v>
      </c>
      <c r="C73" s="354">
        <f>'1. FilerInfo'!$C$18</f>
        <v>0</v>
      </c>
      <c r="D73" s="354">
        <v>8</v>
      </c>
      <c r="E73" s="354" t="s">
        <v>688</v>
      </c>
      <c r="F73" s="354" t="s">
        <v>602</v>
      </c>
      <c r="G73" s="356">
        <f>'8. RPS II RenEn'!F25</f>
        <v>0</v>
      </c>
    </row>
    <row r="74" spans="1:7" x14ac:dyDescent="0.25">
      <c r="A74" s="354" t="s">
        <v>521</v>
      </c>
      <c r="B74" s="354">
        <f>'1. FilerInfo'!$H$18</f>
        <v>0</v>
      </c>
      <c r="C74" s="354">
        <f>'1. FilerInfo'!$C$18</f>
        <v>0</v>
      </c>
      <c r="D74" s="354">
        <v>8</v>
      </c>
      <c r="E74" s="354" t="s">
        <v>688</v>
      </c>
      <c r="F74" s="354" t="s">
        <v>603</v>
      </c>
      <c r="G74" s="356">
        <f>'8. RPS II RenEn'!G25</f>
        <v>0</v>
      </c>
    </row>
    <row r="75" spans="1:7" x14ac:dyDescent="0.25">
      <c r="A75" s="354" t="s">
        <v>521</v>
      </c>
      <c r="B75" s="354">
        <f>'1. FilerInfo'!$H$18</f>
        <v>0</v>
      </c>
      <c r="C75" s="354">
        <f>'1. FilerInfo'!$C$18</f>
        <v>0</v>
      </c>
      <c r="D75" s="354">
        <v>8</v>
      </c>
      <c r="E75" s="354" t="s">
        <v>688</v>
      </c>
      <c r="F75" s="354" t="s">
        <v>103</v>
      </c>
      <c r="G75" s="356">
        <f>'8. RPS II RenEn'!H25</f>
        <v>0</v>
      </c>
    </row>
    <row r="76" spans="1:7" x14ac:dyDescent="0.25">
      <c r="A76" s="354" t="s">
        <v>521</v>
      </c>
      <c r="B76" s="354">
        <f>'1. FilerInfo'!$H$18</f>
        <v>0</v>
      </c>
      <c r="C76" s="354">
        <f>'1. FilerInfo'!$C$18</f>
        <v>0</v>
      </c>
      <c r="D76" s="354">
        <v>8</v>
      </c>
      <c r="E76" s="354" t="s">
        <v>688</v>
      </c>
      <c r="F76" s="354" t="s">
        <v>606</v>
      </c>
      <c r="G76" s="356">
        <f>'8. RPS II RenEn'!I25</f>
        <v>0</v>
      </c>
    </row>
    <row r="77" spans="1:7" x14ac:dyDescent="0.25">
      <c r="A77" s="354" t="s">
        <v>521</v>
      </c>
      <c r="B77" s="354">
        <f>'1. FilerInfo'!$H$18</f>
        <v>0</v>
      </c>
      <c r="C77" s="354">
        <f>'1. FilerInfo'!$C$18</f>
        <v>0</v>
      </c>
      <c r="D77" s="354">
        <v>8</v>
      </c>
      <c r="E77" s="354" t="s">
        <v>688</v>
      </c>
      <c r="F77" s="354" t="s">
        <v>104</v>
      </c>
      <c r="G77" s="356">
        <f>'8. RPS II RenEn'!J25</f>
        <v>0</v>
      </c>
    </row>
    <row r="78" spans="1:7" x14ac:dyDescent="0.25">
      <c r="A78" s="354" t="s">
        <v>521</v>
      </c>
      <c r="B78" s="354">
        <f>'1. FilerInfo'!$H$18</f>
        <v>0</v>
      </c>
      <c r="C78" s="354">
        <f>'1. FilerInfo'!$C$18</f>
        <v>0</v>
      </c>
      <c r="D78" s="354">
        <v>8</v>
      </c>
      <c r="E78" s="354" t="s">
        <v>688</v>
      </c>
      <c r="F78" s="354" t="s">
        <v>105</v>
      </c>
      <c r="G78" s="356">
        <f>'8. RPS II RenEn'!K25</f>
        <v>0</v>
      </c>
    </row>
    <row r="79" spans="1:7" x14ac:dyDescent="0.25">
      <c r="A79" s="354" t="s">
        <v>521</v>
      </c>
      <c r="B79" s="354">
        <f>'1. FilerInfo'!$H$18</f>
        <v>0</v>
      </c>
      <c r="C79" s="354">
        <f>'1. FilerInfo'!$C$18</f>
        <v>0</v>
      </c>
      <c r="D79" s="354">
        <v>8</v>
      </c>
      <c r="E79" s="354" t="s">
        <v>688</v>
      </c>
      <c r="F79" s="354" t="s">
        <v>605</v>
      </c>
      <c r="G79" s="356">
        <f>'8. RPS II RenEn'!L25</f>
        <v>0</v>
      </c>
    </row>
    <row r="80" spans="1:7" x14ac:dyDescent="0.25">
      <c r="A80" s="354" t="s">
        <v>521</v>
      </c>
      <c r="B80" s="354">
        <f>'1. FilerInfo'!$H$18</f>
        <v>0</v>
      </c>
      <c r="C80" s="354">
        <f>'1. FilerInfo'!$C$18</f>
        <v>0</v>
      </c>
      <c r="D80" s="354">
        <v>8</v>
      </c>
      <c r="E80" s="354" t="s">
        <v>688</v>
      </c>
      <c r="F80" s="354" t="s">
        <v>604</v>
      </c>
      <c r="G80" s="356">
        <f>'8. RPS II RenEn'!M25</f>
        <v>0</v>
      </c>
    </row>
    <row r="81" spans="1:7" x14ac:dyDescent="0.25">
      <c r="A81" s="354" t="s">
        <v>521</v>
      </c>
      <c r="B81" s="354">
        <f>'1. FilerInfo'!$H$18</f>
        <v>0</v>
      </c>
      <c r="C81" s="354">
        <f>'1. FilerInfo'!$C$18</f>
        <v>0</v>
      </c>
      <c r="D81" s="354">
        <v>9</v>
      </c>
      <c r="E81" s="354" t="s">
        <v>687</v>
      </c>
      <c r="F81" s="354" t="s">
        <v>538</v>
      </c>
      <c r="G81" s="356">
        <f>'9. RPS II WasteEn'!C25</f>
        <v>0</v>
      </c>
    </row>
    <row r="82" spans="1:7" x14ac:dyDescent="0.25">
      <c r="A82" s="354" t="s">
        <v>521</v>
      </c>
      <c r="B82" s="354">
        <f>'1. FilerInfo'!$H$18</f>
        <v>0</v>
      </c>
      <c r="C82" s="354">
        <f>'1. FilerInfo'!$C$18</f>
        <v>0</v>
      </c>
      <c r="D82" s="354">
        <v>9</v>
      </c>
      <c r="E82" s="354" t="s">
        <v>687</v>
      </c>
      <c r="F82" s="354" t="s">
        <v>607</v>
      </c>
      <c r="G82" s="356">
        <f>'9. RPS II WasteEn'!D25</f>
        <v>0</v>
      </c>
    </row>
    <row r="83" spans="1:7" x14ac:dyDescent="0.25">
      <c r="A83" s="354" t="s">
        <v>521</v>
      </c>
      <c r="B83" s="354">
        <f>'1. FilerInfo'!$H$18</f>
        <v>0</v>
      </c>
      <c r="C83" s="354">
        <f>'1. FilerInfo'!$C$18</f>
        <v>0</v>
      </c>
      <c r="D83" s="354">
        <v>9</v>
      </c>
      <c r="E83" s="354" t="s">
        <v>687</v>
      </c>
      <c r="F83" s="354" t="s">
        <v>635</v>
      </c>
      <c r="G83" s="356">
        <f>'9. RPS II WasteEn'!E25</f>
        <v>0</v>
      </c>
    </row>
    <row r="84" spans="1:7" x14ac:dyDescent="0.25">
      <c r="A84" s="354" t="s">
        <v>521</v>
      </c>
      <c r="B84" s="354">
        <f>'1. FilerInfo'!$H$18</f>
        <v>0</v>
      </c>
      <c r="C84" s="354">
        <f>'1. FilerInfo'!$C$18</f>
        <v>0</v>
      </c>
      <c r="D84" s="354">
        <v>9</v>
      </c>
      <c r="E84" s="354" t="s">
        <v>687</v>
      </c>
      <c r="F84" s="354" t="s">
        <v>608</v>
      </c>
      <c r="G84" s="356">
        <f>'9. RPS II WasteEn'!F25</f>
        <v>0</v>
      </c>
    </row>
    <row r="85" spans="1:7" x14ac:dyDescent="0.25">
      <c r="A85" s="354" t="s">
        <v>521</v>
      </c>
      <c r="B85" s="354">
        <f>'1. FilerInfo'!$H$18</f>
        <v>0</v>
      </c>
      <c r="C85" s="354">
        <f>'1. FilerInfo'!$C$18</f>
        <v>0</v>
      </c>
      <c r="D85" s="354">
        <v>9</v>
      </c>
      <c r="E85" s="354" t="s">
        <v>687</v>
      </c>
      <c r="F85" s="354" t="s">
        <v>609</v>
      </c>
      <c r="G85" s="356">
        <f>'9. RPS II WasteEn'!G25</f>
        <v>0</v>
      </c>
    </row>
    <row r="86" spans="1:7" x14ac:dyDescent="0.25">
      <c r="A86" s="354" t="s">
        <v>521</v>
      </c>
      <c r="B86" s="354">
        <f>'1. FilerInfo'!$H$18</f>
        <v>0</v>
      </c>
      <c r="C86" s="354">
        <f>'1. FilerInfo'!$C$18</f>
        <v>0</v>
      </c>
      <c r="D86" s="354">
        <v>9</v>
      </c>
      <c r="E86" s="354" t="s">
        <v>687</v>
      </c>
      <c r="F86" s="354" t="s">
        <v>610</v>
      </c>
      <c r="G86" s="356">
        <f>'9. RPS II WasteEn'!H25</f>
        <v>0</v>
      </c>
    </row>
    <row r="87" spans="1:7" x14ac:dyDescent="0.25">
      <c r="A87" s="354" t="s">
        <v>521</v>
      </c>
      <c r="B87" s="354">
        <f>'1. FilerInfo'!$H$18</f>
        <v>0</v>
      </c>
      <c r="C87" s="354">
        <f>'1. FilerInfo'!$C$18</f>
        <v>0</v>
      </c>
      <c r="D87" s="354">
        <v>9</v>
      </c>
      <c r="E87" s="354" t="s">
        <v>687</v>
      </c>
      <c r="F87" s="354" t="s">
        <v>611</v>
      </c>
      <c r="G87" s="356">
        <f>'9. RPS II WasteEn'!I25</f>
        <v>0</v>
      </c>
    </row>
    <row r="88" spans="1:7" x14ac:dyDescent="0.25">
      <c r="A88" s="354" t="s">
        <v>521</v>
      </c>
      <c r="B88" s="354">
        <f>'1. FilerInfo'!$H$18</f>
        <v>0</v>
      </c>
      <c r="C88" s="354">
        <f>'1. FilerInfo'!$C$18</f>
        <v>0</v>
      </c>
      <c r="D88" s="354">
        <v>9</v>
      </c>
      <c r="E88" s="354" t="s">
        <v>687</v>
      </c>
      <c r="F88" s="354" t="s">
        <v>612</v>
      </c>
      <c r="G88" s="356">
        <f>'9. RPS II WasteEn'!J25</f>
        <v>0</v>
      </c>
    </row>
    <row r="89" spans="1:7" x14ac:dyDescent="0.25">
      <c r="A89" s="354" t="s">
        <v>521</v>
      </c>
      <c r="B89" s="354">
        <f>'1. FilerInfo'!$H$18</f>
        <v>0</v>
      </c>
      <c r="C89" s="354">
        <f>'1. FilerInfo'!$C$18</f>
        <v>0</v>
      </c>
      <c r="D89" s="354">
        <v>9</v>
      </c>
      <c r="E89" s="354" t="s">
        <v>687</v>
      </c>
      <c r="F89" s="354" t="s">
        <v>613</v>
      </c>
      <c r="G89" s="356">
        <f>'9. RPS II WasteEn'!K25</f>
        <v>0</v>
      </c>
    </row>
    <row r="90" spans="1:7" x14ac:dyDescent="0.25">
      <c r="A90" s="354" t="s">
        <v>521</v>
      </c>
      <c r="B90" s="354">
        <f>'1. FilerInfo'!$H$18</f>
        <v>0</v>
      </c>
      <c r="C90" s="354">
        <f>'1. FilerInfo'!$C$18</f>
        <v>0</v>
      </c>
      <c r="D90" s="354">
        <v>9</v>
      </c>
      <c r="E90" s="354" t="s">
        <v>687</v>
      </c>
      <c r="F90" s="354" t="s">
        <v>614</v>
      </c>
      <c r="G90" s="356">
        <f>'9. RPS II WasteEn'!L25</f>
        <v>0</v>
      </c>
    </row>
    <row r="91" spans="1:7" x14ac:dyDescent="0.25">
      <c r="A91" s="354" t="s">
        <v>521</v>
      </c>
      <c r="B91" s="354">
        <f>'1. FilerInfo'!$H$18</f>
        <v>0</v>
      </c>
      <c r="C91" s="354">
        <f>'1. FilerInfo'!$C$18</f>
        <v>0</v>
      </c>
      <c r="D91" s="354">
        <v>9</v>
      </c>
      <c r="E91" s="354" t="s">
        <v>687</v>
      </c>
      <c r="F91" s="354" t="s">
        <v>615</v>
      </c>
      <c r="G91" s="356">
        <f>'9. RPS II WasteEn'!M25</f>
        <v>0</v>
      </c>
    </row>
    <row r="92" spans="1:7" x14ac:dyDescent="0.25">
      <c r="A92" s="354" t="s">
        <v>521</v>
      </c>
      <c r="B92" s="354">
        <f>'1. FilerInfo'!$H$18</f>
        <v>0</v>
      </c>
      <c r="C92" s="354">
        <f>'1. FilerInfo'!$C$18</f>
        <v>0</v>
      </c>
      <c r="D92" s="354">
        <v>10</v>
      </c>
      <c r="E92" s="354" t="s">
        <v>106</v>
      </c>
      <c r="F92" s="354" t="s">
        <v>538</v>
      </c>
      <c r="G92" s="356">
        <f>'10. APS'!C25</f>
        <v>0</v>
      </c>
    </row>
    <row r="93" spans="1:7" x14ac:dyDescent="0.25">
      <c r="A93" s="354" t="s">
        <v>521</v>
      </c>
      <c r="B93" s="354">
        <f>'1. FilerInfo'!$H$18</f>
        <v>0</v>
      </c>
      <c r="C93" s="354">
        <f>'1. FilerInfo'!$C$18</f>
        <v>0</v>
      </c>
      <c r="D93" s="354">
        <v>10</v>
      </c>
      <c r="E93" s="354" t="s">
        <v>106</v>
      </c>
      <c r="F93" s="354" t="s">
        <v>616</v>
      </c>
      <c r="G93" s="356">
        <f>'10. APS'!D25</f>
        <v>0</v>
      </c>
    </row>
    <row r="94" spans="1:7" x14ac:dyDescent="0.25">
      <c r="A94" s="354" t="s">
        <v>521</v>
      </c>
      <c r="B94" s="354">
        <f>'1. FilerInfo'!$H$18</f>
        <v>0</v>
      </c>
      <c r="C94" s="354">
        <f>'1. FilerInfo'!$C$18</f>
        <v>0</v>
      </c>
      <c r="D94" s="354">
        <v>10</v>
      </c>
      <c r="E94" s="354" t="s">
        <v>106</v>
      </c>
      <c r="F94" s="354" t="s">
        <v>636</v>
      </c>
      <c r="G94" s="356">
        <f>'10. APS'!E25</f>
        <v>0</v>
      </c>
    </row>
    <row r="95" spans="1:7" x14ac:dyDescent="0.25">
      <c r="A95" s="354" t="s">
        <v>521</v>
      </c>
      <c r="B95" s="354">
        <f>'1. FilerInfo'!$H$18</f>
        <v>0</v>
      </c>
      <c r="C95" s="354">
        <f>'1. FilerInfo'!$C$18</f>
        <v>0</v>
      </c>
      <c r="D95" s="354">
        <v>10</v>
      </c>
      <c r="E95" s="354" t="s">
        <v>106</v>
      </c>
      <c r="F95" s="354" t="s">
        <v>617</v>
      </c>
      <c r="G95" s="356">
        <f>'10. APS'!F25</f>
        <v>0</v>
      </c>
    </row>
    <row r="96" spans="1:7" x14ac:dyDescent="0.25">
      <c r="A96" s="354" t="s">
        <v>521</v>
      </c>
      <c r="B96" s="354">
        <f>'1. FilerInfo'!$H$18</f>
        <v>0</v>
      </c>
      <c r="C96" s="354">
        <f>'1. FilerInfo'!$C$18</f>
        <v>0</v>
      </c>
      <c r="D96" s="354">
        <v>10</v>
      </c>
      <c r="E96" s="354" t="s">
        <v>106</v>
      </c>
      <c r="F96" s="354" t="s">
        <v>618</v>
      </c>
      <c r="G96" s="356">
        <f>'10. APS'!G25</f>
        <v>0</v>
      </c>
    </row>
    <row r="97" spans="1:7" x14ac:dyDescent="0.25">
      <c r="A97" s="354" t="s">
        <v>521</v>
      </c>
      <c r="B97" s="354">
        <f>'1. FilerInfo'!$H$18</f>
        <v>0</v>
      </c>
      <c r="C97" s="354">
        <f>'1. FilerInfo'!$C$18</f>
        <v>0</v>
      </c>
      <c r="D97" s="354">
        <v>10</v>
      </c>
      <c r="E97" s="354" t="s">
        <v>106</v>
      </c>
      <c r="F97" s="354" t="s">
        <v>619</v>
      </c>
      <c r="G97" s="356">
        <f>'10. APS'!H25</f>
        <v>0</v>
      </c>
    </row>
    <row r="98" spans="1:7" x14ac:dyDescent="0.25">
      <c r="A98" s="354" t="s">
        <v>521</v>
      </c>
      <c r="B98" s="354">
        <f>'1. FilerInfo'!$H$18</f>
        <v>0</v>
      </c>
      <c r="C98" s="354">
        <f>'1. FilerInfo'!$C$18</f>
        <v>0</v>
      </c>
      <c r="D98" s="354">
        <v>10</v>
      </c>
      <c r="E98" s="354" t="s">
        <v>106</v>
      </c>
      <c r="F98" s="354" t="s">
        <v>107</v>
      </c>
      <c r="G98" s="356">
        <f>'10. APS'!I25</f>
        <v>0</v>
      </c>
    </row>
    <row r="99" spans="1:7" x14ac:dyDescent="0.25">
      <c r="A99" s="354" t="s">
        <v>521</v>
      </c>
      <c r="B99" s="354">
        <f>'1. FilerInfo'!$H$18</f>
        <v>0</v>
      </c>
      <c r="C99" s="354">
        <f>'1. FilerInfo'!$C$18</f>
        <v>0</v>
      </c>
      <c r="D99" s="354">
        <v>10</v>
      </c>
      <c r="E99" s="354" t="s">
        <v>106</v>
      </c>
      <c r="F99" s="354" t="s">
        <v>108</v>
      </c>
      <c r="G99" s="356">
        <f>'10. APS'!J25</f>
        <v>0</v>
      </c>
    </row>
    <row r="100" spans="1:7" x14ac:dyDescent="0.25">
      <c r="A100" s="354" t="s">
        <v>521</v>
      </c>
      <c r="B100" s="354">
        <f>'1. FilerInfo'!$H$18</f>
        <v>0</v>
      </c>
      <c r="C100" s="354">
        <f>'1. FilerInfo'!$C$18</f>
        <v>0</v>
      </c>
      <c r="D100" s="354">
        <v>10</v>
      </c>
      <c r="E100" s="354" t="s">
        <v>106</v>
      </c>
      <c r="F100" s="354" t="s">
        <v>109</v>
      </c>
      <c r="G100" s="356">
        <f>'10. APS'!K25</f>
        <v>0</v>
      </c>
    </row>
    <row r="101" spans="1:7" x14ac:dyDescent="0.25">
      <c r="A101" s="354" t="s">
        <v>521</v>
      </c>
      <c r="B101" s="354">
        <f>'1. FilerInfo'!$H$18</f>
        <v>0</v>
      </c>
      <c r="C101" s="354">
        <f>'1. FilerInfo'!$C$18</f>
        <v>0</v>
      </c>
      <c r="D101" s="354">
        <v>10</v>
      </c>
      <c r="E101" s="354" t="s">
        <v>106</v>
      </c>
      <c r="F101" s="354" t="s">
        <v>620</v>
      </c>
      <c r="G101" s="356">
        <f>'10. APS'!L25</f>
        <v>0</v>
      </c>
    </row>
    <row r="102" spans="1:7" x14ac:dyDescent="0.25">
      <c r="A102" s="354" t="s">
        <v>521</v>
      </c>
      <c r="B102" s="354">
        <f>'1. FilerInfo'!$H$18</f>
        <v>0</v>
      </c>
      <c r="C102" s="354">
        <f>'1. FilerInfo'!$C$18</f>
        <v>0</v>
      </c>
      <c r="D102" s="354">
        <v>10</v>
      </c>
      <c r="E102" s="354" t="s">
        <v>106</v>
      </c>
      <c r="F102" s="354" t="s">
        <v>621</v>
      </c>
      <c r="G102" s="356">
        <f>'10. APS'!M25</f>
        <v>0</v>
      </c>
    </row>
    <row r="103" spans="1:7" x14ac:dyDescent="0.25">
      <c r="A103" s="354" t="s">
        <v>521</v>
      </c>
      <c r="B103" s="354">
        <f>'1. FilerInfo'!$H$18</f>
        <v>0</v>
      </c>
      <c r="C103" s="354">
        <f>'1. FilerInfo'!$C$18</f>
        <v>0</v>
      </c>
      <c r="D103" s="340">
        <v>11</v>
      </c>
      <c r="E103" s="340" t="s">
        <v>110</v>
      </c>
      <c r="F103" s="354" t="s">
        <v>538</v>
      </c>
      <c r="G103" s="356">
        <f>'11. CPS'!C25</f>
        <v>0</v>
      </c>
    </row>
    <row r="104" spans="1:7" x14ac:dyDescent="0.25">
      <c r="A104" s="354" t="s">
        <v>521</v>
      </c>
      <c r="B104" s="354">
        <f>'1. FilerInfo'!$H$18</f>
        <v>0</v>
      </c>
      <c r="C104" s="354">
        <f>'1. FilerInfo'!$C$18</f>
        <v>0</v>
      </c>
      <c r="D104" s="340">
        <v>11</v>
      </c>
      <c r="E104" s="340" t="s">
        <v>110</v>
      </c>
      <c r="F104" s="354" t="s">
        <v>638</v>
      </c>
      <c r="G104" s="356">
        <f>'11. CPS'!D25</f>
        <v>0</v>
      </c>
    </row>
    <row r="105" spans="1:7" x14ac:dyDescent="0.25">
      <c r="A105" s="354" t="s">
        <v>521</v>
      </c>
      <c r="B105" s="354">
        <f>'1. FilerInfo'!$H$18</f>
        <v>0</v>
      </c>
      <c r="C105" s="354">
        <f>'1. FilerInfo'!$C$18</f>
        <v>0</v>
      </c>
      <c r="D105" s="340">
        <v>11</v>
      </c>
      <c r="E105" s="340" t="s">
        <v>110</v>
      </c>
      <c r="F105" s="354" t="s">
        <v>639</v>
      </c>
      <c r="G105" s="356">
        <f>'11. CPS'!E25</f>
        <v>0</v>
      </c>
    </row>
    <row r="106" spans="1:7" x14ac:dyDescent="0.25">
      <c r="A106" s="354" t="s">
        <v>521</v>
      </c>
      <c r="B106" s="354">
        <f>'1. FilerInfo'!$H$18</f>
        <v>0</v>
      </c>
      <c r="C106" s="354">
        <f>'1. FilerInfo'!$C$18</f>
        <v>0</v>
      </c>
      <c r="D106" s="340">
        <v>11</v>
      </c>
      <c r="E106" s="340" t="s">
        <v>110</v>
      </c>
      <c r="F106" s="354" t="s">
        <v>637</v>
      </c>
      <c r="G106" s="356">
        <f>'11. CPS'!F25</f>
        <v>0</v>
      </c>
    </row>
    <row r="107" spans="1:7" x14ac:dyDescent="0.25">
      <c r="A107" s="354" t="s">
        <v>521</v>
      </c>
      <c r="B107" s="354">
        <f>'1. FilerInfo'!$H$18</f>
        <v>0</v>
      </c>
      <c r="C107" s="354">
        <f>'1. FilerInfo'!$C$18</f>
        <v>0</v>
      </c>
      <c r="D107" s="340">
        <v>11</v>
      </c>
      <c r="E107" s="340" t="s">
        <v>110</v>
      </c>
      <c r="F107" s="354" t="s">
        <v>640</v>
      </c>
      <c r="G107" s="356">
        <f>'11. CPS'!G25</f>
        <v>0</v>
      </c>
    </row>
    <row r="108" spans="1:7" x14ac:dyDescent="0.25">
      <c r="A108" s="354" t="s">
        <v>521</v>
      </c>
      <c r="B108" s="354">
        <f>'1. FilerInfo'!$H$18</f>
        <v>0</v>
      </c>
      <c r="C108" s="354">
        <f>'1. FilerInfo'!$C$18</f>
        <v>0</v>
      </c>
      <c r="D108" s="340">
        <v>11</v>
      </c>
      <c r="E108" s="340" t="s">
        <v>110</v>
      </c>
      <c r="F108" s="354" t="s">
        <v>641</v>
      </c>
      <c r="G108" s="356">
        <f>'11. CPS'!H25</f>
        <v>0</v>
      </c>
    </row>
    <row r="109" spans="1:7" x14ac:dyDescent="0.25">
      <c r="A109" s="354" t="s">
        <v>521</v>
      </c>
      <c r="B109" s="354">
        <f>'1. FilerInfo'!$H$18</f>
        <v>0</v>
      </c>
      <c r="C109" s="354">
        <f>'1. FilerInfo'!$C$18</f>
        <v>0</v>
      </c>
      <c r="D109" s="340">
        <v>11</v>
      </c>
      <c r="E109" s="340" t="s">
        <v>110</v>
      </c>
      <c r="F109" s="354" t="s">
        <v>642</v>
      </c>
      <c r="G109" s="356">
        <f>'11. CPS'!I25</f>
        <v>0</v>
      </c>
    </row>
    <row r="110" spans="1:7" x14ac:dyDescent="0.25">
      <c r="A110" s="354" t="s">
        <v>521</v>
      </c>
      <c r="B110" s="354">
        <f>'1. FilerInfo'!$H$18</f>
        <v>0</v>
      </c>
      <c r="C110" s="354">
        <f>'1. FilerInfo'!$C$18</f>
        <v>0</v>
      </c>
      <c r="D110" s="340">
        <v>11</v>
      </c>
      <c r="E110" s="340" t="s">
        <v>110</v>
      </c>
      <c r="F110" s="354" t="s">
        <v>111</v>
      </c>
      <c r="G110" s="356">
        <f>'11. CPS'!J25</f>
        <v>0</v>
      </c>
    </row>
    <row r="111" spans="1:7" x14ac:dyDescent="0.25">
      <c r="A111" s="354" t="s">
        <v>521</v>
      </c>
      <c r="B111" s="354">
        <f>'1. FilerInfo'!$H$18</f>
        <v>0</v>
      </c>
      <c r="C111" s="354">
        <f>'1. FilerInfo'!$C$18</f>
        <v>0</v>
      </c>
      <c r="D111" s="340">
        <v>11</v>
      </c>
      <c r="E111" s="340" t="s">
        <v>110</v>
      </c>
      <c r="F111" s="354" t="s">
        <v>112</v>
      </c>
      <c r="G111" s="356">
        <f>'11. CPS'!K25</f>
        <v>0</v>
      </c>
    </row>
    <row r="112" spans="1:7" x14ac:dyDescent="0.25">
      <c r="A112" s="354" t="s">
        <v>521</v>
      </c>
      <c r="B112" s="354">
        <f>'1. FilerInfo'!$H$18</f>
        <v>0</v>
      </c>
      <c r="C112" s="354">
        <f>'1. FilerInfo'!$C$18</f>
        <v>0</v>
      </c>
      <c r="D112" s="340">
        <v>11</v>
      </c>
      <c r="E112" s="340" t="s">
        <v>110</v>
      </c>
      <c r="F112" s="354" t="s">
        <v>113</v>
      </c>
      <c r="G112" s="356">
        <f>'11. CPS'!L25</f>
        <v>0</v>
      </c>
    </row>
    <row r="113" spans="1:7" x14ac:dyDescent="0.25">
      <c r="A113" s="354" t="s">
        <v>521</v>
      </c>
      <c r="B113" s="354">
        <f>'1. FilerInfo'!$H$18</f>
        <v>0</v>
      </c>
      <c r="C113" s="354">
        <f>'1. FilerInfo'!$C$18</f>
        <v>0</v>
      </c>
      <c r="D113" s="340">
        <v>11</v>
      </c>
      <c r="E113" s="340" t="s">
        <v>110</v>
      </c>
      <c r="F113" s="354" t="s">
        <v>114</v>
      </c>
      <c r="G113" s="356">
        <f>'11. CPS'!M25</f>
        <v>0</v>
      </c>
    </row>
    <row r="114" spans="1:7" x14ac:dyDescent="0.25">
      <c r="A114" s="354" t="s">
        <v>521</v>
      </c>
      <c r="B114" s="354">
        <f>'1. FilerInfo'!$H$18</f>
        <v>0</v>
      </c>
      <c r="C114" s="354">
        <f>'1. FilerInfo'!$C$18</f>
        <v>0</v>
      </c>
      <c r="D114" s="340">
        <v>11</v>
      </c>
      <c r="E114" s="340" t="s">
        <v>110</v>
      </c>
      <c r="F114" s="354" t="s">
        <v>643</v>
      </c>
      <c r="G114" s="356">
        <f>'11. CPS'!N25</f>
        <v>0</v>
      </c>
    </row>
    <row r="115" spans="1:7" x14ac:dyDescent="0.25">
      <c r="A115" s="354" t="s">
        <v>521</v>
      </c>
      <c r="B115" s="354">
        <f>'1. FilerInfo'!$H$18</f>
        <v>0</v>
      </c>
      <c r="C115" s="354">
        <f>'1. FilerInfo'!$C$18</f>
        <v>0</v>
      </c>
      <c r="D115" s="340">
        <v>11</v>
      </c>
      <c r="E115" s="340" t="s">
        <v>110</v>
      </c>
      <c r="F115" s="354" t="s">
        <v>644</v>
      </c>
      <c r="G115" s="356">
        <f>'11. CPS'!O25</f>
        <v>0</v>
      </c>
    </row>
    <row r="116" spans="1:7" x14ac:dyDescent="0.25">
      <c r="A116" s="354" t="s">
        <v>521</v>
      </c>
      <c r="B116" s="354">
        <f>'1. FilerInfo'!$H$18</f>
        <v>0</v>
      </c>
      <c r="C116" s="354">
        <f>'1. FilerInfo'!$C$18</f>
        <v>0</v>
      </c>
      <c r="D116" s="354">
        <v>12</v>
      </c>
      <c r="E116" s="354" t="s">
        <v>115</v>
      </c>
      <c r="F116" s="354" t="s">
        <v>538</v>
      </c>
      <c r="G116" s="356">
        <f>'12. CES'!C25</f>
        <v>0</v>
      </c>
    </row>
    <row r="117" spans="1:7" x14ac:dyDescent="0.25">
      <c r="A117" s="354" t="s">
        <v>521</v>
      </c>
      <c r="B117" s="354">
        <f>'1. FilerInfo'!$H$18</f>
        <v>0</v>
      </c>
      <c r="C117" s="354">
        <f>'1. FilerInfo'!$C$18</f>
        <v>0</v>
      </c>
      <c r="D117" s="354">
        <v>12</v>
      </c>
      <c r="E117" s="354" t="s">
        <v>115</v>
      </c>
      <c r="F117" s="354" t="s">
        <v>116</v>
      </c>
      <c r="G117" s="356">
        <f>'12. CES'!D25</f>
        <v>0</v>
      </c>
    </row>
    <row r="118" spans="1:7" x14ac:dyDescent="0.25">
      <c r="A118" s="354" t="s">
        <v>521</v>
      </c>
      <c r="B118" s="354">
        <f>'1. FilerInfo'!$H$18</f>
        <v>0</v>
      </c>
      <c r="C118" s="354">
        <f>'1. FilerInfo'!$C$18</f>
        <v>0</v>
      </c>
      <c r="D118" s="354">
        <v>12</v>
      </c>
      <c r="E118" s="354" t="s">
        <v>115</v>
      </c>
      <c r="F118" s="354" t="s">
        <v>645</v>
      </c>
      <c r="G118" s="356">
        <f>'12. CES'!E25</f>
        <v>0</v>
      </c>
    </row>
    <row r="119" spans="1:7" x14ac:dyDescent="0.25">
      <c r="A119" s="354" t="s">
        <v>521</v>
      </c>
      <c r="B119" s="354">
        <f>'1. FilerInfo'!$H$18</f>
        <v>0</v>
      </c>
      <c r="C119" s="354">
        <f>'1. FilerInfo'!$C$18</f>
        <v>0</v>
      </c>
      <c r="D119" s="354">
        <v>12</v>
      </c>
      <c r="E119" s="354" t="s">
        <v>115</v>
      </c>
      <c r="F119" s="354" t="s">
        <v>646</v>
      </c>
      <c r="G119" s="356">
        <f>'12. CES'!F25</f>
        <v>0</v>
      </c>
    </row>
    <row r="120" spans="1:7" x14ac:dyDescent="0.25">
      <c r="A120" s="354" t="s">
        <v>521</v>
      </c>
      <c r="B120" s="354">
        <f>'1. FilerInfo'!$H$18</f>
        <v>0</v>
      </c>
      <c r="C120" s="354">
        <f>'1. FilerInfo'!$C$18</f>
        <v>0</v>
      </c>
      <c r="D120" s="354">
        <v>12</v>
      </c>
      <c r="E120" s="354" t="s">
        <v>115</v>
      </c>
      <c r="F120" s="354" t="s">
        <v>647</v>
      </c>
      <c r="G120" s="356">
        <f>'12. CES'!G25</f>
        <v>0</v>
      </c>
    </row>
    <row r="121" spans="1:7" x14ac:dyDescent="0.25">
      <c r="A121" s="354" t="s">
        <v>521</v>
      </c>
      <c r="B121" s="354">
        <f>'1. FilerInfo'!$H$18</f>
        <v>0</v>
      </c>
      <c r="C121" s="354">
        <f>'1. FilerInfo'!$C$18</f>
        <v>0</v>
      </c>
      <c r="D121" s="354">
        <v>12</v>
      </c>
      <c r="E121" s="354" t="s">
        <v>115</v>
      </c>
      <c r="F121" s="354" t="s">
        <v>117</v>
      </c>
      <c r="G121" s="356">
        <f>'12. CES'!H25</f>
        <v>0</v>
      </c>
    </row>
    <row r="122" spans="1:7" x14ac:dyDescent="0.25">
      <c r="A122" s="354" t="s">
        <v>521</v>
      </c>
      <c r="B122" s="354">
        <f>'1. FilerInfo'!$H$18</f>
        <v>0</v>
      </c>
      <c r="C122" s="354">
        <f>'1. FilerInfo'!$C$18</f>
        <v>0</v>
      </c>
      <c r="D122" s="354">
        <v>12</v>
      </c>
      <c r="E122" s="354" t="s">
        <v>115</v>
      </c>
      <c r="F122" s="354" t="s">
        <v>118</v>
      </c>
      <c r="G122" s="356">
        <f>'12. CES'!I25</f>
        <v>0</v>
      </c>
    </row>
    <row r="123" spans="1:7" x14ac:dyDescent="0.25">
      <c r="A123" s="354" t="s">
        <v>521</v>
      </c>
      <c r="B123" s="354">
        <f>'1. FilerInfo'!$H$18</f>
        <v>0</v>
      </c>
      <c r="C123" s="354">
        <f>'1. FilerInfo'!$C$18</f>
        <v>0</v>
      </c>
      <c r="D123" s="354">
        <v>12</v>
      </c>
      <c r="E123" s="354" t="s">
        <v>115</v>
      </c>
      <c r="F123" s="354" t="s">
        <v>648</v>
      </c>
      <c r="G123" s="356">
        <f>'12. CES'!J25</f>
        <v>0</v>
      </c>
    </row>
    <row r="124" spans="1:7" x14ac:dyDescent="0.25">
      <c r="A124" s="354" t="s">
        <v>521</v>
      </c>
      <c r="B124" s="354">
        <f>'1. FilerInfo'!$H$18</f>
        <v>0</v>
      </c>
      <c r="C124" s="354">
        <f>'1. FilerInfo'!$C$18</f>
        <v>0</v>
      </c>
      <c r="D124" s="354">
        <v>12</v>
      </c>
      <c r="E124" s="354" t="s">
        <v>115</v>
      </c>
      <c r="F124" s="354" t="s">
        <v>540</v>
      </c>
      <c r="G124" s="356">
        <f>'12. CES'!K25</f>
        <v>0</v>
      </c>
    </row>
    <row r="125" spans="1:7" x14ac:dyDescent="0.25">
      <c r="A125" s="354" t="s">
        <v>521</v>
      </c>
      <c r="B125" s="354">
        <f>'1. FilerInfo'!$H$18</f>
        <v>0</v>
      </c>
      <c r="C125" s="354">
        <f>'1. FilerInfo'!$C$18</f>
        <v>0</v>
      </c>
      <c r="D125" s="354">
        <v>12</v>
      </c>
      <c r="E125" s="354" t="s">
        <v>115</v>
      </c>
      <c r="F125" s="354" t="s">
        <v>119</v>
      </c>
      <c r="G125" s="356">
        <f>'12. CES'!L25</f>
        <v>0</v>
      </c>
    </row>
    <row r="126" spans="1:7" x14ac:dyDescent="0.25">
      <c r="A126" s="354" t="s">
        <v>521</v>
      </c>
      <c r="B126" s="354">
        <f>'1. FilerInfo'!$H$18</f>
        <v>0</v>
      </c>
      <c r="C126" s="354">
        <f>'1. FilerInfo'!$C$18</f>
        <v>0</v>
      </c>
      <c r="D126" s="354">
        <v>12</v>
      </c>
      <c r="E126" s="354" t="s">
        <v>115</v>
      </c>
      <c r="F126" s="354" t="s">
        <v>120</v>
      </c>
      <c r="G126" s="356">
        <f>'12. CES'!M25</f>
        <v>0</v>
      </c>
    </row>
    <row r="127" spans="1:7" x14ac:dyDescent="0.25">
      <c r="A127" s="354" t="s">
        <v>521</v>
      </c>
      <c r="B127" s="354">
        <f>'1. FilerInfo'!$H$18</f>
        <v>0</v>
      </c>
      <c r="C127" s="354">
        <f>'1. FilerInfo'!$C$18</f>
        <v>0</v>
      </c>
      <c r="D127" s="354">
        <v>12</v>
      </c>
      <c r="E127" s="354" t="s">
        <v>115</v>
      </c>
      <c r="F127" s="354" t="s">
        <v>649</v>
      </c>
      <c r="G127" s="356">
        <f>'12. CES'!N25</f>
        <v>0</v>
      </c>
    </row>
    <row r="128" spans="1:7" x14ac:dyDescent="0.25">
      <c r="A128" s="354" t="s">
        <v>521</v>
      </c>
      <c r="B128" s="354">
        <f>'1. FilerInfo'!$H$18</f>
        <v>0</v>
      </c>
      <c r="C128" s="354">
        <f>'1. FilerInfo'!$C$18</f>
        <v>0</v>
      </c>
      <c r="D128" s="354">
        <v>12</v>
      </c>
      <c r="E128" s="354" t="s">
        <v>115</v>
      </c>
      <c r="F128" s="354" t="s">
        <v>650</v>
      </c>
      <c r="G128" s="356">
        <f>'12. CES'!O25</f>
        <v>0</v>
      </c>
    </row>
    <row r="129" spans="1:7" x14ac:dyDescent="0.25">
      <c r="A129" s="354" t="s">
        <v>521</v>
      </c>
      <c r="B129" s="354">
        <f>'1. FilerInfo'!$H$18</f>
        <v>0</v>
      </c>
      <c r="C129" s="354">
        <f>'1. FilerInfo'!$C$18</f>
        <v>0</v>
      </c>
      <c r="D129" s="354">
        <v>13</v>
      </c>
      <c r="E129" s="354" t="s">
        <v>121</v>
      </c>
      <c r="F129" s="354" t="s">
        <v>538</v>
      </c>
      <c r="G129" s="356">
        <f>'13. CES-E'!C25</f>
        <v>0</v>
      </c>
    </row>
    <row r="130" spans="1:7" x14ac:dyDescent="0.25">
      <c r="A130" s="354" t="s">
        <v>521</v>
      </c>
      <c r="B130" s="354">
        <f>'1. FilerInfo'!$H$18</f>
        <v>0</v>
      </c>
      <c r="C130" s="354">
        <f>'1. FilerInfo'!$C$18</f>
        <v>0</v>
      </c>
      <c r="D130" s="354">
        <v>13</v>
      </c>
      <c r="E130" s="354" t="s">
        <v>121</v>
      </c>
      <c r="F130" s="354" t="s">
        <v>651</v>
      </c>
      <c r="G130" s="356">
        <f>'13. CES-E'!D25</f>
        <v>0</v>
      </c>
    </row>
    <row r="131" spans="1:7" x14ac:dyDescent="0.25">
      <c r="A131" s="354" t="s">
        <v>521</v>
      </c>
      <c r="B131" s="354">
        <f>'1. FilerInfo'!$H$18</f>
        <v>0</v>
      </c>
      <c r="C131" s="354">
        <f>'1. FilerInfo'!$C$18</f>
        <v>0</v>
      </c>
      <c r="D131" s="354">
        <v>13</v>
      </c>
      <c r="E131" s="354" t="s">
        <v>121</v>
      </c>
      <c r="F131" s="354" t="s">
        <v>652</v>
      </c>
      <c r="G131" s="356">
        <f>'13. CES-E'!E25</f>
        <v>0</v>
      </c>
    </row>
    <row r="132" spans="1:7" x14ac:dyDescent="0.25">
      <c r="A132" s="354" t="s">
        <v>521</v>
      </c>
      <c r="B132" s="354">
        <f>'1. FilerInfo'!$H$18</f>
        <v>0</v>
      </c>
      <c r="C132" s="354">
        <f>'1. FilerInfo'!$C$18</f>
        <v>0</v>
      </c>
      <c r="D132" s="354">
        <v>13</v>
      </c>
      <c r="E132" s="354" t="s">
        <v>121</v>
      </c>
      <c r="F132" s="354" t="s">
        <v>653</v>
      </c>
      <c r="G132" s="356">
        <f>'13. CES-E'!F25</f>
        <v>0</v>
      </c>
    </row>
    <row r="133" spans="1:7" x14ac:dyDescent="0.25">
      <c r="A133" s="354" t="s">
        <v>521</v>
      </c>
      <c r="B133" s="354">
        <f>'1. FilerInfo'!$H$18</f>
        <v>0</v>
      </c>
      <c r="C133" s="354">
        <f>'1. FilerInfo'!$C$18</f>
        <v>0</v>
      </c>
      <c r="D133" s="354">
        <v>13</v>
      </c>
      <c r="E133" s="354" t="s">
        <v>121</v>
      </c>
      <c r="F133" s="354" t="s">
        <v>654</v>
      </c>
      <c r="G133" s="356">
        <f>'13. CES-E'!G25</f>
        <v>0</v>
      </c>
    </row>
    <row r="134" spans="1:7" x14ac:dyDescent="0.25">
      <c r="A134" s="354" t="s">
        <v>521</v>
      </c>
      <c r="B134" s="354">
        <f>'1. FilerInfo'!$H$18</f>
        <v>0</v>
      </c>
      <c r="C134" s="354">
        <f>'1. FilerInfo'!$C$18</f>
        <v>0</v>
      </c>
      <c r="D134" s="354">
        <v>13</v>
      </c>
      <c r="E134" s="354" t="s">
        <v>121</v>
      </c>
      <c r="F134" s="354" t="s">
        <v>655</v>
      </c>
      <c r="G134" s="356">
        <f>'13. CES-E'!H25</f>
        <v>0</v>
      </c>
    </row>
    <row r="135" spans="1:7" x14ac:dyDescent="0.25">
      <c r="A135" s="354" t="s">
        <v>521</v>
      </c>
      <c r="B135" s="354">
        <f>'1. FilerInfo'!$H$18</f>
        <v>0</v>
      </c>
      <c r="C135" s="354">
        <f>'1. FilerInfo'!$C$18</f>
        <v>0</v>
      </c>
      <c r="D135" s="354">
        <v>13</v>
      </c>
      <c r="E135" s="354" t="s">
        <v>121</v>
      </c>
      <c r="F135" s="354" t="s">
        <v>656</v>
      </c>
      <c r="G135" s="356">
        <f>'13. CES-E'!I25</f>
        <v>0</v>
      </c>
    </row>
    <row r="136" spans="1:7" x14ac:dyDescent="0.25">
      <c r="A136" s="354" t="s">
        <v>521</v>
      </c>
      <c r="B136" s="354">
        <f>'1. FilerInfo'!$H$18</f>
        <v>0</v>
      </c>
      <c r="C136" s="354">
        <f>'1. FilerInfo'!$C$18</f>
        <v>0</v>
      </c>
      <c r="D136" s="354">
        <v>13</v>
      </c>
      <c r="E136" s="354" t="s">
        <v>121</v>
      </c>
      <c r="F136" s="354" t="s">
        <v>657</v>
      </c>
      <c r="G136" s="356">
        <f>'13. CES-E'!J25</f>
        <v>0</v>
      </c>
    </row>
    <row r="137" spans="1:7" x14ac:dyDescent="0.25">
      <c r="A137" s="354" t="s">
        <v>521</v>
      </c>
      <c r="B137" s="354">
        <f>'1. FilerInfo'!$H$18</f>
        <v>0</v>
      </c>
      <c r="C137" s="354">
        <f>'1. FilerInfo'!$C$18</f>
        <v>0</v>
      </c>
      <c r="D137" s="354">
        <v>13</v>
      </c>
      <c r="E137" s="354" t="s">
        <v>121</v>
      </c>
      <c r="F137" s="354" t="s">
        <v>658</v>
      </c>
      <c r="G137" s="356">
        <f>'13. CES-E'!K25</f>
        <v>0</v>
      </c>
    </row>
    <row r="138" spans="1:7" x14ac:dyDescent="0.25">
      <c r="A138" s="354" t="s">
        <v>521</v>
      </c>
      <c r="B138" s="354">
        <f>'1. FilerInfo'!$H$18</f>
        <v>0</v>
      </c>
      <c r="C138" s="354">
        <f>'1. FilerInfo'!$C$18</f>
        <v>0</v>
      </c>
      <c r="D138" s="354">
        <v>13</v>
      </c>
      <c r="E138" s="354" t="s">
        <v>121</v>
      </c>
      <c r="F138" s="354" t="s">
        <v>659</v>
      </c>
      <c r="G138" s="356">
        <f>'13. CES-E'!L25</f>
        <v>0</v>
      </c>
    </row>
    <row r="139" spans="1:7" x14ac:dyDescent="0.25">
      <c r="A139" s="354" t="s">
        <v>521</v>
      </c>
      <c r="B139" s="354">
        <f>'1. FilerInfo'!$H$18</f>
        <v>0</v>
      </c>
      <c r="C139" s="354">
        <f>'1. FilerInfo'!$C$18</f>
        <v>0</v>
      </c>
      <c r="D139" s="354">
        <v>13</v>
      </c>
      <c r="E139" s="354" t="s">
        <v>121</v>
      </c>
      <c r="F139" s="354" t="s">
        <v>660</v>
      </c>
      <c r="G139" s="356">
        <f>'13. CES-E'!M25</f>
        <v>0</v>
      </c>
    </row>
    <row r="140" spans="1:7" x14ac:dyDescent="0.25">
      <c r="A140" s="354" t="s">
        <v>521</v>
      </c>
      <c r="B140" s="354">
        <f>'1. FilerInfo'!$H$18</f>
        <v>0</v>
      </c>
      <c r="C140" s="354">
        <f>'1. FilerInfo'!$C$18</f>
        <v>0</v>
      </c>
      <c r="D140" s="354">
        <v>15</v>
      </c>
      <c r="E140" s="354" t="s">
        <v>123</v>
      </c>
      <c r="F140" s="354" t="s">
        <v>124</v>
      </c>
      <c r="G140" s="356">
        <f>'15. Green'!D25</f>
        <v>0</v>
      </c>
    </row>
    <row r="141" spans="1:7" x14ac:dyDescent="0.25">
      <c r="A141" s="354" t="s">
        <v>521</v>
      </c>
      <c r="B141" s="354">
        <f>'1. FilerInfo'!$H$18</f>
        <v>0</v>
      </c>
      <c r="C141" s="354">
        <f>'1. FilerInfo'!$C$18</f>
        <v>0</v>
      </c>
      <c r="D141" s="354">
        <v>15</v>
      </c>
      <c r="E141" s="354" t="s">
        <v>123</v>
      </c>
      <c r="F141" s="354" t="s">
        <v>125</v>
      </c>
      <c r="G141" s="356">
        <f>'15. Green'!E25</f>
        <v>0</v>
      </c>
    </row>
    <row r="142" spans="1:7" x14ac:dyDescent="0.25">
      <c r="A142" s="354" t="s">
        <v>521</v>
      </c>
      <c r="B142" s="354">
        <f>'1. FilerInfo'!$H$18</f>
        <v>0</v>
      </c>
      <c r="C142" s="354">
        <f>'1. FilerInfo'!$C$18</f>
        <v>0</v>
      </c>
      <c r="D142" s="354">
        <v>16</v>
      </c>
      <c r="E142" s="354" t="s">
        <v>126</v>
      </c>
      <c r="F142" s="354" t="s">
        <v>661</v>
      </c>
      <c r="G142" s="354">
        <f>'16. All ACPs'!F20</f>
        <v>0</v>
      </c>
    </row>
    <row r="143" spans="1:7" x14ac:dyDescent="0.25">
      <c r="A143" s="354" t="s">
        <v>521</v>
      </c>
      <c r="B143" s="354">
        <f>'1. FilerInfo'!$H$18</f>
        <v>0</v>
      </c>
      <c r="C143" s="354">
        <f>'1. FilerInfo'!$C$18</f>
        <v>0</v>
      </c>
      <c r="D143" s="354">
        <v>16</v>
      </c>
      <c r="E143" s="354" t="s">
        <v>126</v>
      </c>
      <c r="F143" s="354" t="s">
        <v>662</v>
      </c>
      <c r="G143" s="354">
        <f>'16. All ACPs'!F21</f>
        <v>0</v>
      </c>
    </row>
    <row r="144" spans="1:7" x14ac:dyDescent="0.25">
      <c r="A144" s="354" t="s">
        <v>521</v>
      </c>
      <c r="B144" s="354">
        <f>'1. FilerInfo'!$H$18</f>
        <v>0</v>
      </c>
      <c r="C144" s="354">
        <f>'1. FilerInfo'!$C$18</f>
        <v>0</v>
      </c>
      <c r="D144" s="354">
        <v>16</v>
      </c>
      <c r="E144" s="354" t="s">
        <v>126</v>
      </c>
      <c r="F144" s="354" t="s">
        <v>663</v>
      </c>
      <c r="G144" s="354">
        <f>'16. All ACPs'!F22</f>
        <v>0</v>
      </c>
    </row>
    <row r="145" spans="1:7" x14ac:dyDescent="0.25">
      <c r="A145" s="354" t="s">
        <v>521</v>
      </c>
      <c r="B145" s="354">
        <f>'1. FilerInfo'!$H$18</f>
        <v>0</v>
      </c>
      <c r="C145" s="354">
        <f>'1. FilerInfo'!$C$18</f>
        <v>0</v>
      </c>
      <c r="D145" s="354">
        <v>16</v>
      </c>
      <c r="E145" s="354" t="s">
        <v>126</v>
      </c>
      <c r="F145" s="354" t="s">
        <v>664</v>
      </c>
      <c r="G145" s="354">
        <f>'16. All ACPs'!F23</f>
        <v>0</v>
      </c>
    </row>
    <row r="146" spans="1:7" x14ac:dyDescent="0.25">
      <c r="A146" s="354" t="s">
        <v>521</v>
      </c>
      <c r="B146" s="354">
        <f>'1. FilerInfo'!$H$18</f>
        <v>0</v>
      </c>
      <c r="C146" s="354">
        <f>'1. FilerInfo'!$C$18</f>
        <v>0</v>
      </c>
      <c r="D146" s="354">
        <v>16</v>
      </c>
      <c r="E146" s="354" t="s">
        <v>126</v>
      </c>
      <c r="F146" s="354" t="s">
        <v>665</v>
      </c>
      <c r="G146" s="354">
        <f>'16. All ACPs'!F24</f>
        <v>0</v>
      </c>
    </row>
    <row r="147" spans="1:7" x14ac:dyDescent="0.25">
      <c r="A147" s="354" t="s">
        <v>521</v>
      </c>
      <c r="B147" s="354">
        <f>'1. FilerInfo'!$H$18</f>
        <v>0</v>
      </c>
      <c r="C147" s="354">
        <f>'1. FilerInfo'!$C$18</f>
        <v>0</v>
      </c>
      <c r="D147" s="354">
        <v>16</v>
      </c>
      <c r="E147" s="354" t="s">
        <v>126</v>
      </c>
      <c r="F147" s="354" t="s">
        <v>666</v>
      </c>
      <c r="G147" s="354">
        <f>'16. All ACPs'!F25</f>
        <v>0</v>
      </c>
    </row>
    <row r="148" spans="1:7" x14ac:dyDescent="0.25">
      <c r="A148" s="354" t="s">
        <v>521</v>
      </c>
      <c r="B148" s="354">
        <f>'1. FilerInfo'!$H$18</f>
        <v>0</v>
      </c>
      <c r="C148" s="354">
        <f>'1. FilerInfo'!$C$18</f>
        <v>0</v>
      </c>
      <c r="D148" s="354">
        <v>16</v>
      </c>
      <c r="E148" s="354" t="s">
        <v>126</v>
      </c>
      <c r="F148" s="354" t="s">
        <v>667</v>
      </c>
      <c r="G148" s="354">
        <f>'16. All ACPs'!F26</f>
        <v>0</v>
      </c>
    </row>
    <row r="149" spans="1:7" x14ac:dyDescent="0.25">
      <c r="A149" s="354" t="s">
        <v>521</v>
      </c>
      <c r="B149" s="354">
        <f>'1. FilerInfo'!$H$18</f>
        <v>0</v>
      </c>
      <c r="C149" s="354">
        <f>'1. FilerInfo'!$C$18</f>
        <v>0</v>
      </c>
      <c r="D149" s="354">
        <v>16</v>
      </c>
      <c r="E149" s="354" t="s">
        <v>126</v>
      </c>
      <c r="F149" s="354" t="s">
        <v>691</v>
      </c>
      <c r="G149" s="354">
        <f>'16. All ACPs'!F27</f>
        <v>0</v>
      </c>
    </row>
    <row r="150" spans="1:7" x14ac:dyDescent="0.25">
      <c r="A150" s="354" t="s">
        <v>521</v>
      </c>
      <c r="B150" s="354">
        <f>'1. FilerInfo'!$H$18</f>
        <v>0</v>
      </c>
      <c r="C150" s="354">
        <f>'1. FilerInfo'!$C$18</f>
        <v>0</v>
      </c>
      <c r="D150" s="354">
        <v>16</v>
      </c>
      <c r="E150" s="354" t="s">
        <v>126</v>
      </c>
      <c r="F150" s="354" t="s">
        <v>668</v>
      </c>
      <c r="G150" s="354">
        <f>'16. All ACPs'!F32</f>
        <v>0</v>
      </c>
    </row>
    <row r="151" spans="1:7" x14ac:dyDescent="0.25">
      <c r="A151" s="354" t="s">
        <v>521</v>
      </c>
      <c r="B151" s="354">
        <f>'1. FilerInfo'!$H$18</f>
        <v>0</v>
      </c>
      <c r="C151" s="354">
        <f>'1. FilerInfo'!$C$18</f>
        <v>0</v>
      </c>
      <c r="D151" s="354">
        <v>16</v>
      </c>
      <c r="E151" s="354" t="s">
        <v>126</v>
      </c>
      <c r="F151" s="354" t="s">
        <v>669</v>
      </c>
      <c r="G151" s="354">
        <f>'16. All ACPs'!F33</f>
        <v>0</v>
      </c>
    </row>
    <row r="152" spans="1:7" x14ac:dyDescent="0.25">
      <c r="A152" s="354" t="s">
        <v>521</v>
      </c>
      <c r="B152" s="354">
        <f>'1. FilerInfo'!$H$18</f>
        <v>0</v>
      </c>
      <c r="C152" s="354">
        <f>'1. FilerInfo'!$C$18</f>
        <v>0</v>
      </c>
      <c r="D152" s="354">
        <v>16</v>
      </c>
      <c r="E152" s="354" t="s">
        <v>126</v>
      </c>
      <c r="F152" s="354" t="s">
        <v>692</v>
      </c>
      <c r="G152" s="354">
        <f>'16. All ACPs'!F34</f>
        <v>0</v>
      </c>
    </row>
    <row r="153" spans="1:7" x14ac:dyDescent="0.25">
      <c r="A153" s="354" t="s">
        <v>521</v>
      </c>
      <c r="B153" s="354">
        <f>'1. FilerInfo'!$H$18</f>
        <v>0</v>
      </c>
      <c r="C153" s="354">
        <f>'1. FilerInfo'!$C$18</f>
        <v>0</v>
      </c>
      <c r="D153" s="354">
        <v>50</v>
      </c>
      <c r="E153" s="354" t="s">
        <v>127</v>
      </c>
      <c r="F153" s="354" t="s">
        <v>127</v>
      </c>
      <c r="G153" s="356">
        <f>'4. Errant'!F14</f>
        <v>0</v>
      </c>
    </row>
    <row r="154" spans="1:7" x14ac:dyDescent="0.25">
      <c r="A154" s="354" t="s">
        <v>521</v>
      </c>
      <c r="B154" s="354">
        <f>'1. FilerInfo'!$H$18</f>
        <v>0</v>
      </c>
      <c r="C154" s="354">
        <f>'1. FilerInfo'!$C$18</f>
        <v>0</v>
      </c>
      <c r="D154" s="354">
        <v>51</v>
      </c>
      <c r="E154" s="354" t="s">
        <v>127</v>
      </c>
      <c r="F154" s="354" t="s">
        <v>127</v>
      </c>
      <c r="G154" s="356">
        <f>'4. Errant'!G14</f>
        <v>0</v>
      </c>
    </row>
    <row r="155" spans="1:7" x14ac:dyDescent="0.25">
      <c r="A155" s="354" t="s">
        <v>521</v>
      </c>
      <c r="B155" s="354">
        <f>'1. FilerInfo'!$H$18</f>
        <v>0</v>
      </c>
      <c r="C155" s="354">
        <f>'1. FilerInfo'!$C$18</f>
        <v>0</v>
      </c>
      <c r="D155" s="354">
        <v>52</v>
      </c>
      <c r="E155" s="354" t="s">
        <v>127</v>
      </c>
      <c r="F155" s="354" t="s">
        <v>127</v>
      </c>
      <c r="G155" s="356">
        <f>'4. Errant'!H14</f>
        <v>0</v>
      </c>
    </row>
    <row r="156" spans="1:7" x14ac:dyDescent="0.25">
      <c r="A156" s="354" t="s">
        <v>521</v>
      </c>
      <c r="B156" s="354">
        <f>'1. FilerInfo'!$H$18</f>
        <v>0</v>
      </c>
      <c r="C156" s="354">
        <f>'1. FilerInfo'!$C$18</f>
        <v>0</v>
      </c>
      <c r="D156" s="354">
        <v>53</v>
      </c>
      <c r="E156" s="354" t="s">
        <v>127</v>
      </c>
      <c r="F156" s="354" t="s">
        <v>127</v>
      </c>
      <c r="G156" s="356">
        <f>'4. Errant'!I14</f>
        <v>0</v>
      </c>
    </row>
    <row r="157" spans="1:7" x14ac:dyDescent="0.25">
      <c r="A157" s="354" t="s">
        <v>521</v>
      </c>
      <c r="B157" s="354">
        <f>'1. FilerInfo'!$H$18</f>
        <v>0</v>
      </c>
      <c r="C157" s="354">
        <f>'1. FilerInfo'!$C$18</f>
        <v>0</v>
      </c>
      <c r="D157" s="354">
        <v>54</v>
      </c>
      <c r="E157" s="354" t="s">
        <v>127</v>
      </c>
      <c r="F157" s="354" t="s">
        <v>127</v>
      </c>
      <c r="G157" s="356">
        <f>'4. Errant'!J14</f>
        <v>0</v>
      </c>
    </row>
    <row r="158" spans="1:7" x14ac:dyDescent="0.25">
      <c r="A158" s="354" t="s">
        <v>521</v>
      </c>
      <c r="B158" s="354">
        <f>'1. FilerInfo'!$H$18</f>
        <v>0</v>
      </c>
      <c r="C158" s="354">
        <f>'1. FilerInfo'!$C$18</f>
        <v>0</v>
      </c>
      <c r="D158" s="354">
        <v>55</v>
      </c>
      <c r="E158" s="354" t="s">
        <v>127</v>
      </c>
      <c r="F158" s="354" t="s">
        <v>127</v>
      </c>
      <c r="G158" s="356">
        <f>'4. Errant'!K14</f>
        <v>0</v>
      </c>
    </row>
    <row r="159" spans="1:7" x14ac:dyDescent="0.25">
      <c r="A159" s="354" t="s">
        <v>521</v>
      </c>
      <c r="B159" s="354">
        <f>'1. FilerInfo'!$H$18</f>
        <v>0</v>
      </c>
      <c r="C159" s="354">
        <f>'1. FilerInfo'!$C$18</f>
        <v>0</v>
      </c>
      <c r="D159" s="354">
        <v>56</v>
      </c>
      <c r="E159" s="354" t="s">
        <v>127</v>
      </c>
      <c r="F159" s="354" t="s">
        <v>127</v>
      </c>
      <c r="G159" s="356">
        <f>'4. Errant'!F16</f>
        <v>0</v>
      </c>
    </row>
    <row r="160" spans="1:7" x14ac:dyDescent="0.25">
      <c r="A160" s="354" t="s">
        <v>521</v>
      </c>
      <c r="B160" s="354">
        <f>'1. FilerInfo'!$H$18</f>
        <v>0</v>
      </c>
      <c r="C160" s="354">
        <f>'1. FilerInfo'!$C$18</f>
        <v>0</v>
      </c>
      <c r="D160" s="354">
        <v>57</v>
      </c>
      <c r="E160" s="354" t="s">
        <v>127</v>
      </c>
      <c r="F160" s="354" t="s">
        <v>127</v>
      </c>
      <c r="G160" s="356">
        <f>'4. Errant'!G16</f>
        <v>0</v>
      </c>
    </row>
    <row r="161" spans="1:7" x14ac:dyDescent="0.25">
      <c r="A161" s="354" t="s">
        <v>521</v>
      </c>
      <c r="B161" s="354">
        <f>'1. FilerInfo'!$H$18</f>
        <v>0</v>
      </c>
      <c r="C161" s="354">
        <f>'1. FilerInfo'!$C$18</f>
        <v>0</v>
      </c>
      <c r="D161" s="354">
        <v>58</v>
      </c>
      <c r="E161" s="354" t="s">
        <v>127</v>
      </c>
      <c r="F161" s="354" t="s">
        <v>127</v>
      </c>
      <c r="G161" s="356">
        <f>'4. Errant'!H16</f>
        <v>0</v>
      </c>
    </row>
  </sheetData>
  <sheetProtection algorithmName="SHA-512" hashValue="fexwVerZltxO0v19PxVyU3yA34qpirRjYrho9bRTiaojvtwE+p9bAFRg5MmX2XwoyhqiTlNTOcXCbk48LB3nrQ==" saltValue="pKvbalg4OPLKsAOOesNxcw==" spinCount="100000" sheet="1" objects="1" scenarios="1"/>
  <phoneticPr fontId="159" type="noConversion"/>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1975-F503-4C4D-B480-9FE628437EAC}">
  <sheetPr codeName="Sheet16">
    <tabColor rgb="FFFF9966"/>
    <pageSetUpPr fitToPage="1"/>
  </sheetPr>
  <dimension ref="A1:U39"/>
  <sheetViews>
    <sheetView showGridLines="0" workbookViewId="0"/>
  </sheetViews>
  <sheetFormatPr defaultColWidth="10.42578125" defaultRowHeight="15.75" x14ac:dyDescent="0.25"/>
  <cols>
    <col min="1" max="1" width="2.42578125" style="33" customWidth="1"/>
    <col min="2" max="2" width="13.42578125" style="32" customWidth="1"/>
    <col min="3" max="3" width="33" style="31" customWidth="1"/>
    <col min="4" max="4" width="17.42578125" style="31" customWidth="1"/>
    <col min="5" max="5" width="13.42578125" style="31" customWidth="1"/>
    <col min="6" max="6" width="21.42578125" style="31" customWidth="1"/>
    <col min="7" max="7" width="11.5703125" style="31" bestFit="1" customWidth="1"/>
    <col min="8" max="16384" width="10.42578125" style="31"/>
  </cols>
  <sheetData>
    <row r="1" spans="1:21" s="70" customFormat="1" ht="18.75" customHeight="1" x14ac:dyDescent="0.2">
      <c r="A1" s="71"/>
      <c r="B1" s="856" t="str">
        <f>'2. Prelim'!B1:E1</f>
        <v>RPS/APS/CPS/CES 2024 Annual Compliance Workbook</v>
      </c>
      <c r="C1" s="856"/>
      <c r="D1" s="856"/>
      <c r="E1" s="856"/>
      <c r="F1" s="856"/>
      <c r="G1" s="856"/>
      <c r="H1" s="294"/>
      <c r="I1" s="294"/>
      <c r="J1" s="294"/>
      <c r="K1" s="294"/>
      <c r="L1" s="294"/>
      <c r="M1" s="294"/>
      <c r="N1" s="294"/>
      <c r="O1" s="294"/>
      <c r="P1" s="295"/>
      <c r="Q1" s="295"/>
    </row>
    <row r="2" spans="1:21" s="70" customFormat="1" ht="11.25" customHeight="1" thickBot="1" x14ac:dyDescent="0.3">
      <c r="A2" s="97"/>
      <c r="B2" s="62"/>
      <c r="C2" s="62"/>
      <c r="D2" s="62"/>
      <c r="E2" s="96"/>
      <c r="F2" s="62"/>
    </row>
    <row r="3" spans="1:21" s="239" customFormat="1" ht="19.5" customHeight="1" thickBot="1" x14ac:dyDescent="0.25">
      <c r="A3" s="238"/>
      <c r="B3" s="937" t="s">
        <v>402</v>
      </c>
      <c r="C3" s="938"/>
      <c r="D3" s="938"/>
      <c r="E3" s="938"/>
      <c r="F3" s="938"/>
      <c r="G3" s="939"/>
      <c r="H3" s="296"/>
      <c r="I3" s="296"/>
      <c r="J3" s="296"/>
      <c r="K3" s="296"/>
      <c r="L3" s="296"/>
      <c r="M3" s="296"/>
      <c r="N3" s="296"/>
      <c r="O3" s="296"/>
      <c r="P3" s="296"/>
      <c r="Q3" s="296"/>
    </row>
    <row r="4" spans="1:21" s="238" customFormat="1" ht="21.75" customHeight="1" x14ac:dyDescent="0.2">
      <c r="B4" s="381" t="s">
        <v>201</v>
      </c>
      <c r="C4" s="381"/>
      <c r="D4" s="381"/>
      <c r="E4" s="381"/>
      <c r="F4" s="381"/>
      <c r="G4" s="239"/>
      <c r="H4" s="239"/>
      <c r="I4" s="239"/>
      <c r="J4" s="239"/>
      <c r="K4" s="239"/>
      <c r="L4" s="239"/>
      <c r="M4" s="239"/>
      <c r="N4" s="239"/>
      <c r="O4" s="239"/>
      <c r="P4" s="239"/>
      <c r="Q4" s="239"/>
      <c r="R4" s="239"/>
      <c r="S4" s="239"/>
      <c r="T4" s="239"/>
      <c r="U4" s="239"/>
    </row>
    <row r="5" spans="1:21" s="70" customFormat="1" ht="22.5" customHeight="1" x14ac:dyDescent="0.25">
      <c r="A5" s="277"/>
      <c r="B5" s="886">
        <f>'1. FilerInfo'!C18</f>
        <v>0</v>
      </c>
      <c r="C5" s="887"/>
      <c r="D5" s="887"/>
      <c r="E5" s="887"/>
      <c r="F5" s="887"/>
      <c r="G5" s="887"/>
      <c r="H5" s="297"/>
      <c r="I5" s="297"/>
      <c r="J5" s="297"/>
      <c r="K5" s="297"/>
      <c r="L5" s="297"/>
      <c r="M5" s="297"/>
      <c r="N5" s="297"/>
      <c r="O5" s="297"/>
      <c r="P5" s="297"/>
      <c r="Q5" s="297"/>
    </row>
    <row r="6" spans="1:21" ht="11.25" customHeight="1" x14ac:dyDescent="0.25">
      <c r="A6" s="277"/>
      <c r="B6" s="888"/>
      <c r="C6" s="888"/>
      <c r="D6" s="888"/>
      <c r="E6" s="888"/>
      <c r="F6" s="888"/>
    </row>
    <row r="7" spans="1:21" ht="9" customHeight="1" x14ac:dyDescent="0.25">
      <c r="A7" s="61"/>
      <c r="B7" s="98"/>
      <c r="C7" s="99"/>
      <c r="D7" s="99"/>
      <c r="E7" s="99"/>
      <c r="F7" s="99"/>
    </row>
    <row r="8" spans="1:21" ht="18.75" customHeight="1" x14ac:dyDescent="0.25">
      <c r="A8" s="61"/>
      <c r="B8" s="940" t="s">
        <v>408</v>
      </c>
      <c r="C8" s="940"/>
      <c r="D8" s="940"/>
      <c r="E8" s="940"/>
      <c r="F8" s="940"/>
      <c r="G8" s="940"/>
    </row>
    <row r="9" spans="1:21" ht="7.5" customHeight="1" x14ac:dyDescent="0.25">
      <c r="A9" s="61"/>
      <c r="B9" s="888"/>
      <c r="C9" s="888"/>
      <c r="D9" s="888"/>
      <c r="E9" s="888"/>
      <c r="F9" s="888"/>
      <c r="G9" s="888"/>
    </row>
    <row r="10" spans="1:21" ht="9" customHeight="1" x14ac:dyDescent="0.25">
      <c r="A10" s="61"/>
      <c r="B10" s="151"/>
      <c r="C10" s="151"/>
      <c r="D10" s="151"/>
      <c r="E10" s="151"/>
      <c r="F10" s="151"/>
    </row>
    <row r="11" spans="1:21" ht="15.75" customHeight="1" x14ac:dyDescent="0.25">
      <c r="A11" s="61"/>
      <c r="B11" s="868" t="s">
        <v>259</v>
      </c>
      <c r="C11" s="868"/>
      <c r="D11" s="868"/>
      <c r="E11" s="868"/>
      <c r="F11" s="868"/>
      <c r="G11" s="868"/>
    </row>
    <row r="12" spans="1:21" x14ac:dyDescent="0.25">
      <c r="A12" s="61"/>
      <c r="B12" s="100"/>
      <c r="C12" s="100"/>
      <c r="D12" s="100"/>
      <c r="E12" s="100"/>
      <c r="F12" s="100"/>
    </row>
    <row r="13" spans="1:21" x14ac:dyDescent="0.25">
      <c r="A13" s="61"/>
      <c r="B13" s="928" t="s">
        <v>409</v>
      </c>
      <c r="C13" s="929"/>
      <c r="D13" s="929"/>
      <c r="E13" s="929"/>
      <c r="F13" s="929"/>
      <c r="G13" s="930"/>
    </row>
    <row r="14" spans="1:21" x14ac:dyDescent="0.25">
      <c r="A14" s="61"/>
      <c r="B14" s="103"/>
      <c r="C14" s="103"/>
      <c r="D14" s="103"/>
      <c r="E14" s="103"/>
      <c r="F14" s="62"/>
    </row>
    <row r="15" spans="1:21" ht="7.5" hidden="1" customHeight="1" x14ac:dyDescent="0.25">
      <c r="A15" s="61"/>
      <c r="B15" s="931"/>
      <c r="C15" s="931"/>
      <c r="D15" s="931"/>
      <c r="E15" s="931"/>
      <c r="F15" s="931"/>
      <c r="G15" s="931"/>
      <c r="H15" s="931"/>
    </row>
    <row r="16" spans="1:21" x14ac:dyDescent="0.25">
      <c r="A16" s="61"/>
      <c r="B16" s="107"/>
      <c r="C16" s="107"/>
      <c r="D16" s="107"/>
      <c r="E16" s="107"/>
      <c r="F16" s="107"/>
    </row>
    <row r="17" spans="1:7" ht="19.5" customHeight="1" x14ac:dyDescent="0.25">
      <c r="A17" s="62"/>
      <c r="B17" s="62"/>
      <c r="C17" s="932" t="s">
        <v>573</v>
      </c>
      <c r="D17" s="932"/>
      <c r="E17" s="932"/>
      <c r="F17" s="932"/>
    </row>
    <row r="18" spans="1:7" ht="19.5" hidden="1" customHeight="1" x14ac:dyDescent="0.25">
      <c r="A18" s="62"/>
      <c r="B18" s="62"/>
      <c r="C18" s="688" t="s">
        <v>158</v>
      </c>
      <c r="D18" s="688" t="s">
        <v>194</v>
      </c>
      <c r="E18" s="688" t="s">
        <v>195</v>
      </c>
      <c r="F18" s="688" t="s">
        <v>196</v>
      </c>
    </row>
    <row r="19" spans="1:7" s="36" customFormat="1" ht="75" customHeight="1" x14ac:dyDescent="0.25">
      <c r="A19" s="152"/>
      <c r="B19" s="63"/>
      <c r="C19" s="689" t="s">
        <v>410</v>
      </c>
      <c r="D19" s="690" t="s">
        <v>411</v>
      </c>
      <c r="E19" s="690" t="s">
        <v>412</v>
      </c>
      <c r="F19" s="690" t="s">
        <v>413</v>
      </c>
    </row>
    <row r="20" spans="1:7" s="37" customFormat="1" x14ac:dyDescent="0.25">
      <c r="A20" s="96"/>
      <c r="B20" s="231" t="s">
        <v>140</v>
      </c>
      <c r="C20" s="691" t="s">
        <v>238</v>
      </c>
      <c r="D20" s="692">
        <f>'5. RPS I non-SCO'!K25</f>
        <v>0</v>
      </c>
      <c r="E20" s="298">
        <v>40</v>
      </c>
      <c r="F20" s="693">
        <f t="shared" ref="F20:F25" si="0">ROUND(D20*E20,2)</f>
        <v>0</v>
      </c>
      <c r="G20" s="335">
        <v>1</v>
      </c>
    </row>
    <row r="21" spans="1:7" s="37" customFormat="1" x14ac:dyDescent="0.25">
      <c r="A21" s="96"/>
      <c r="B21" s="231" t="s">
        <v>141</v>
      </c>
      <c r="C21" s="691" t="s">
        <v>241</v>
      </c>
      <c r="D21" s="692">
        <f>'6. SCO'!H25</f>
        <v>0</v>
      </c>
      <c r="E21" s="298">
        <v>330</v>
      </c>
      <c r="F21" s="693">
        <f t="shared" si="0"/>
        <v>0</v>
      </c>
      <c r="G21" s="335">
        <v>2</v>
      </c>
    </row>
    <row r="22" spans="1:7" s="37" customFormat="1" x14ac:dyDescent="0.25">
      <c r="A22" s="96"/>
      <c r="B22" s="231" t="s">
        <v>143</v>
      </c>
      <c r="C22" s="691" t="s">
        <v>244</v>
      </c>
      <c r="D22" s="692">
        <f>'7. SCO-II'!K25</f>
        <v>0</v>
      </c>
      <c r="E22" s="298">
        <v>257</v>
      </c>
      <c r="F22" s="693">
        <f t="shared" si="0"/>
        <v>0</v>
      </c>
      <c r="G22" s="335">
        <v>3</v>
      </c>
    </row>
    <row r="23" spans="1:7" s="37" customFormat="1" x14ac:dyDescent="0.25">
      <c r="A23" s="96"/>
      <c r="B23" s="231" t="s">
        <v>144</v>
      </c>
      <c r="C23" s="691" t="s">
        <v>246</v>
      </c>
      <c r="D23" s="692">
        <f>'8. RPS II RenEn'!H25</f>
        <v>0</v>
      </c>
      <c r="E23" s="298">
        <v>34.200000000000003</v>
      </c>
      <c r="F23" s="693">
        <f t="shared" si="0"/>
        <v>0</v>
      </c>
      <c r="G23" s="335">
        <v>4</v>
      </c>
    </row>
    <row r="24" spans="1:7" s="37" customFormat="1" x14ac:dyDescent="0.25">
      <c r="A24" s="96"/>
      <c r="B24" s="231" t="s">
        <v>145</v>
      </c>
      <c r="C24" s="691" t="s">
        <v>248</v>
      </c>
      <c r="D24" s="692">
        <f>'9. RPS II WasteEn'!H25</f>
        <v>0</v>
      </c>
      <c r="E24" s="298">
        <v>34.200000000000003</v>
      </c>
      <c r="F24" s="693">
        <f t="shared" si="0"/>
        <v>0</v>
      </c>
      <c r="G24" s="335">
        <v>5</v>
      </c>
    </row>
    <row r="25" spans="1:7" s="37" customFormat="1" x14ac:dyDescent="0.25">
      <c r="A25" s="96"/>
      <c r="B25" s="231" t="s">
        <v>146</v>
      </c>
      <c r="C25" s="691" t="s">
        <v>414</v>
      </c>
      <c r="D25" s="692">
        <f>'10. APS'!H25</f>
        <v>0</v>
      </c>
      <c r="E25" s="298">
        <v>27.37</v>
      </c>
      <c r="F25" s="693">
        <f t="shared" si="0"/>
        <v>0</v>
      </c>
      <c r="G25" s="335">
        <v>6</v>
      </c>
    </row>
    <row r="26" spans="1:7" s="37" customFormat="1" x14ac:dyDescent="0.25">
      <c r="A26" s="96"/>
      <c r="B26" s="231"/>
      <c r="C26" s="691" t="s">
        <v>415</v>
      </c>
      <c r="D26" s="692">
        <f>'11. CPS'!J25</f>
        <v>0</v>
      </c>
      <c r="E26" s="298">
        <v>45</v>
      </c>
      <c r="F26" s="693">
        <f>ROUND(D26*E26,2)</f>
        <v>0</v>
      </c>
      <c r="G26" s="335">
        <v>7</v>
      </c>
    </row>
    <row r="27" spans="1:7" s="35" customFormat="1" ht="21" customHeight="1" x14ac:dyDescent="0.25">
      <c r="A27" s="109"/>
      <c r="B27" s="231">
        <v>7</v>
      </c>
      <c r="C27" s="153"/>
      <c r="D27" s="154"/>
      <c r="E27" s="694" t="s">
        <v>416</v>
      </c>
      <c r="F27" s="693">
        <f>SUM(F20:F26)</f>
        <v>0</v>
      </c>
      <c r="G27" s="336" t="s">
        <v>162</v>
      </c>
    </row>
    <row r="28" spans="1:7" s="35" customFormat="1" ht="12.75" x14ac:dyDescent="0.2">
      <c r="A28" s="109"/>
      <c r="B28" s="61"/>
      <c r="C28" s="153"/>
      <c r="D28" s="154"/>
      <c r="E28" s="155"/>
      <c r="F28" s="155"/>
    </row>
    <row r="29" spans="1:7" s="35" customFormat="1" ht="12.75" x14ac:dyDescent="0.2">
      <c r="A29" s="109"/>
      <c r="B29" s="61"/>
      <c r="C29" s="153"/>
      <c r="D29" s="154"/>
      <c r="E29" s="155"/>
      <c r="F29" s="155"/>
    </row>
    <row r="30" spans="1:7" s="35" customFormat="1" x14ac:dyDescent="0.2">
      <c r="A30" s="109"/>
      <c r="B30" s="61"/>
      <c r="C30" s="932" t="s">
        <v>574</v>
      </c>
      <c r="D30" s="932"/>
      <c r="E30" s="932"/>
      <c r="F30" s="932"/>
    </row>
    <row r="31" spans="1:7" s="159" customFormat="1" ht="45" x14ac:dyDescent="0.25">
      <c r="A31" s="156"/>
      <c r="B31" s="158"/>
      <c r="C31" s="689" t="s">
        <v>417</v>
      </c>
      <c r="D31" s="690" t="s">
        <v>411</v>
      </c>
      <c r="E31" s="690" t="s">
        <v>412</v>
      </c>
      <c r="F31" s="690" t="s">
        <v>418</v>
      </c>
    </row>
    <row r="32" spans="1:7" x14ac:dyDescent="0.25">
      <c r="A32" s="61"/>
      <c r="B32" s="307" t="s">
        <v>140</v>
      </c>
      <c r="C32" s="691" t="s">
        <v>417</v>
      </c>
      <c r="D32" s="692">
        <f>'12. CES'!H25</f>
        <v>0</v>
      </c>
      <c r="E32" s="298">
        <v>35</v>
      </c>
      <c r="F32" s="693">
        <f>ROUND(D32*E32,2)</f>
        <v>0</v>
      </c>
      <c r="G32" s="337">
        <v>1</v>
      </c>
    </row>
    <row r="33" spans="1:7" x14ac:dyDescent="0.25">
      <c r="A33" s="61"/>
      <c r="B33" s="307" t="s">
        <v>140</v>
      </c>
      <c r="C33" s="691" t="s">
        <v>419</v>
      </c>
      <c r="D33" s="692">
        <f>'13. CES-E'!H25</f>
        <v>0</v>
      </c>
      <c r="E33" s="298">
        <v>10</v>
      </c>
      <c r="F33" s="693">
        <f>ROUND(D33*E33,2)</f>
        <v>0</v>
      </c>
      <c r="G33" s="337">
        <v>1</v>
      </c>
    </row>
    <row r="34" spans="1:7" s="34" customFormat="1" x14ac:dyDescent="0.25">
      <c r="A34" s="63"/>
      <c r="B34" s="64"/>
      <c r="C34" s="153"/>
      <c r="D34" s="154"/>
      <c r="E34" s="694" t="s">
        <v>416</v>
      </c>
      <c r="F34" s="693">
        <f>SUM(F32:F33)</f>
        <v>0</v>
      </c>
      <c r="G34" s="338" t="s">
        <v>162</v>
      </c>
    </row>
    <row r="35" spans="1:7" s="34" customFormat="1" ht="6" customHeight="1" x14ac:dyDescent="0.25">
      <c r="A35" s="63"/>
      <c r="B35" s="64"/>
      <c r="C35" s="153"/>
      <c r="D35" s="154"/>
      <c r="E35" s="299"/>
      <c r="F35" s="300"/>
    </row>
    <row r="36" spans="1:7" s="159" customFormat="1" ht="83.25" customHeight="1" x14ac:dyDescent="0.25">
      <c r="A36" s="156"/>
      <c r="B36" s="157"/>
      <c r="C36" s="933" t="s">
        <v>420</v>
      </c>
      <c r="D36" s="933"/>
      <c r="E36" s="933"/>
      <c r="F36" s="933"/>
    </row>
    <row r="37" spans="1:7" s="159" customFormat="1" ht="6.75" customHeight="1" x14ac:dyDescent="0.25">
      <c r="A37" s="156"/>
      <c r="B37" s="157"/>
      <c r="C37" s="157"/>
      <c r="D37" s="158"/>
      <c r="E37" s="158"/>
      <c r="F37" s="158"/>
    </row>
    <row r="38" spans="1:7" ht="15.75" customHeight="1" x14ac:dyDescent="0.25">
      <c r="A38" s="61"/>
      <c r="B38" s="62"/>
      <c r="C38" s="934" t="s">
        <v>421</v>
      </c>
      <c r="D38" s="935"/>
      <c r="E38" s="935"/>
      <c r="F38" s="936"/>
    </row>
    <row r="39" spans="1:7" ht="33.75" customHeight="1" x14ac:dyDescent="0.25">
      <c r="A39" s="61"/>
      <c r="B39" s="97"/>
      <c r="C39" s="925" t="s">
        <v>422</v>
      </c>
      <c r="D39" s="926"/>
      <c r="E39" s="926"/>
      <c r="F39" s="927"/>
    </row>
  </sheetData>
  <sheetProtection algorithmName="SHA-512" hashValue="4r37ijUIoSZngSULNk7S1PXnYl5WpiBm2tvmhD2+m13Vol0WQhRrt6ZNREQdllQHSWu3fWwssQBxAmLYJnkTzw==" saltValue="eNatFAco0LgigN9ir91Fzg==" spinCount="100000" sheet="1" objects="1" scenarios="1"/>
  <protectedRanges>
    <protectedRange sqref="E28 E38:E39 F20:F26 F32:F33" name="Range1"/>
  </protectedRanges>
  <mergeCells count="14">
    <mergeCell ref="B9:G9"/>
    <mergeCell ref="B1:G1"/>
    <mergeCell ref="B3:G3"/>
    <mergeCell ref="B5:G5"/>
    <mergeCell ref="B6:F6"/>
    <mergeCell ref="B8:G8"/>
    <mergeCell ref="B11:G11"/>
    <mergeCell ref="C39:F39"/>
    <mergeCell ref="B13:G13"/>
    <mergeCell ref="B15:H15"/>
    <mergeCell ref="C17:F17"/>
    <mergeCell ref="C30:F30"/>
    <mergeCell ref="C36:F36"/>
    <mergeCell ref="C38:F38"/>
  </mergeCells>
  <printOptions horizontalCentered="1"/>
  <pageMargins left="0.25" right="0.25" top="0.75" bottom="0.75" header="0.3" footer="0.3"/>
  <pageSetup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F3AA-4EE1-45CA-B3CB-547B7371C7B8}">
  <sheetPr codeName="Sheet18">
    <tabColor theme="0"/>
    <pageSetUpPr fitToPage="1"/>
  </sheetPr>
  <dimension ref="A1:CH43"/>
  <sheetViews>
    <sheetView showGridLines="0" showWhiteSpace="0" zoomScale="80" zoomScaleNormal="70" zoomScaleSheetLayoutView="100" zoomScalePageLayoutView="70" workbookViewId="0"/>
  </sheetViews>
  <sheetFormatPr defaultColWidth="8.85546875" defaultRowHeight="12.75" x14ac:dyDescent="0.2"/>
  <cols>
    <col min="1" max="1" width="14.85546875" style="70" customWidth="1"/>
    <col min="2" max="2" width="30.42578125" style="70" customWidth="1"/>
    <col min="3" max="3" width="47.85546875" style="70" customWidth="1"/>
    <col min="4" max="4" width="11" style="70" customWidth="1"/>
    <col min="5" max="5" width="24.42578125" style="70" customWidth="1"/>
    <col min="6" max="6" width="14.42578125" style="70" customWidth="1"/>
    <col min="7" max="7" width="7" style="70" customWidth="1"/>
    <col min="8" max="16384" width="8.85546875" style="70"/>
  </cols>
  <sheetData>
    <row r="1" spans="1:86" s="239" customFormat="1" ht="15.75" x14ac:dyDescent="0.2">
      <c r="A1" s="238"/>
      <c r="B1" s="948" t="s">
        <v>128</v>
      </c>
      <c r="C1" s="948"/>
      <c r="D1" s="948"/>
      <c r="E1" s="948"/>
      <c r="F1" s="223"/>
    </row>
    <row r="2" spans="1:86" s="239" customFormat="1" ht="15.75" x14ac:dyDescent="0.2">
      <c r="A2" s="238"/>
      <c r="B2" s="948" t="s">
        <v>129</v>
      </c>
      <c r="C2" s="948"/>
      <c r="D2" s="948"/>
      <c r="E2" s="948"/>
      <c r="F2" s="240"/>
    </row>
    <row r="3" spans="1:86" s="239" customFormat="1" ht="15.75" x14ac:dyDescent="0.2">
      <c r="A3" s="238"/>
      <c r="B3" s="949" t="s">
        <v>130</v>
      </c>
      <c r="C3" s="949"/>
      <c r="D3" s="949"/>
      <c r="E3" s="949"/>
      <c r="F3" s="223"/>
    </row>
    <row r="4" spans="1:86" s="239" customFormat="1" ht="18.75" x14ac:dyDescent="0.2">
      <c r="A4" s="241"/>
      <c r="B4" s="950" t="s">
        <v>423</v>
      </c>
      <c r="C4" s="950"/>
      <c r="D4" s="950"/>
      <c r="E4" s="950"/>
      <c r="F4" s="238"/>
    </row>
    <row r="5" spans="1:86" s="239" customFormat="1" ht="18.75" x14ac:dyDescent="0.2">
      <c r="A5" s="238"/>
      <c r="B5" s="382"/>
      <c r="C5" s="383" t="s">
        <v>132</v>
      </c>
      <c r="D5" s="382"/>
      <c r="E5" s="382"/>
      <c r="F5" s="243"/>
    </row>
    <row r="6" spans="1:86" s="239" customFormat="1" ht="18.75" x14ac:dyDescent="0.2">
      <c r="A6" s="238"/>
      <c r="B6" s="856" t="str">
        <f>'2. Prelim'!B1:E1</f>
        <v>RPS/APS/CPS/CES 2024 Annual Compliance Workbook</v>
      </c>
      <c r="C6" s="856"/>
      <c r="D6" s="856"/>
      <c r="E6" s="856"/>
      <c r="F6" s="116"/>
      <c r="G6" s="116"/>
    </row>
    <row r="7" spans="1:86" s="239" customFormat="1" ht="18.75" x14ac:dyDescent="0.2">
      <c r="A7" s="238"/>
      <c r="B7" s="737"/>
      <c r="C7" s="737"/>
      <c r="D7" s="737"/>
      <c r="E7" s="737"/>
      <c r="F7" s="116"/>
      <c r="G7" s="116"/>
      <c r="H7" s="70"/>
      <c r="I7" s="70"/>
    </row>
    <row r="8" spans="1:86" s="239" customFormat="1" ht="16.5" x14ac:dyDescent="0.2">
      <c r="A8" s="238"/>
      <c r="B8" s="943" t="s">
        <v>137</v>
      </c>
      <c r="C8" s="943"/>
      <c r="D8" s="943"/>
      <c r="E8" s="943"/>
      <c r="F8" s="224"/>
    </row>
    <row r="9" spans="1:86" s="239" customFormat="1" ht="16.5" x14ac:dyDescent="0.2">
      <c r="A9" s="238"/>
      <c r="B9" s="943" t="s">
        <v>592</v>
      </c>
      <c r="C9" s="943"/>
      <c r="D9" s="943"/>
      <c r="E9" s="943"/>
      <c r="F9" s="224"/>
    </row>
    <row r="10" spans="1:86" s="239" customFormat="1" ht="16.5" x14ac:dyDescent="0.2">
      <c r="A10" s="238"/>
      <c r="B10" s="943" t="s">
        <v>136</v>
      </c>
      <c r="C10" s="943"/>
      <c r="D10" s="943"/>
      <c r="E10" s="943"/>
      <c r="F10" s="224"/>
    </row>
    <row r="11" spans="1:86" s="239" customFormat="1" ht="16.5" x14ac:dyDescent="0.2">
      <c r="A11" s="238"/>
      <c r="B11" s="943"/>
      <c r="C11" s="943" t="s">
        <v>135</v>
      </c>
      <c r="D11" s="943"/>
      <c r="E11" s="943"/>
      <c r="F11" s="224"/>
    </row>
    <row r="12" spans="1:86" s="239" customFormat="1" ht="13.5" thickBot="1" x14ac:dyDescent="0.25">
      <c r="A12" s="241"/>
      <c r="B12" s="242"/>
      <c r="C12" s="238"/>
      <c r="D12" s="238"/>
      <c r="E12" s="238"/>
      <c r="F12" s="238"/>
    </row>
    <row r="13" spans="1:86" s="239" customFormat="1" ht="17.25" thickBot="1" x14ac:dyDescent="0.25">
      <c r="A13" s="238"/>
      <c r="B13" s="944" t="s">
        <v>424</v>
      </c>
      <c r="C13" s="945"/>
      <c r="D13" s="945"/>
      <c r="E13" s="946"/>
      <c r="F13" s="223"/>
    </row>
    <row r="14" spans="1:86" s="238" customFormat="1" x14ac:dyDescent="0.2">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39"/>
      <c r="CB14" s="239"/>
      <c r="CC14" s="239"/>
      <c r="CD14" s="239"/>
      <c r="CE14" s="239"/>
      <c r="CF14" s="239"/>
      <c r="CG14" s="239"/>
      <c r="CH14" s="239"/>
    </row>
    <row r="15" spans="1:86" s="238" customFormat="1" ht="15" x14ac:dyDescent="0.2">
      <c r="B15" s="952" t="s">
        <v>593</v>
      </c>
      <c r="C15" s="953"/>
      <c r="D15" s="953"/>
      <c r="E15" s="954"/>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CA15" s="239"/>
      <c r="CB15" s="239"/>
      <c r="CC15" s="239"/>
      <c r="CD15" s="239"/>
      <c r="CE15" s="239"/>
      <c r="CF15" s="239"/>
      <c r="CG15" s="239"/>
      <c r="CH15" s="239"/>
    </row>
    <row r="16" spans="1:86" s="238" customFormat="1" x14ac:dyDescent="0.2">
      <c r="B16" s="244"/>
      <c r="C16" s="244"/>
      <c r="D16" s="244"/>
      <c r="E16" s="244"/>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CA16" s="239"/>
      <c r="CB16" s="239"/>
      <c r="CC16" s="239"/>
      <c r="CD16" s="239"/>
      <c r="CE16" s="239"/>
      <c r="CF16" s="239"/>
      <c r="CG16" s="239"/>
      <c r="CH16" s="239"/>
    </row>
    <row r="17" spans="1:86" s="239" customFormat="1" ht="93" customHeight="1" x14ac:dyDescent="0.2">
      <c r="A17" s="217"/>
      <c r="B17" s="955" t="s">
        <v>594</v>
      </c>
      <c r="C17" s="956"/>
      <c r="D17" s="956"/>
      <c r="E17" s="957"/>
      <c r="H17" s="245"/>
    </row>
    <row r="18" spans="1:86" s="238" customFormat="1" ht="13.5" thickBot="1" x14ac:dyDescent="0.25">
      <c r="A18" s="217"/>
      <c r="B18" s="246"/>
      <c r="C18" s="246"/>
      <c r="D18" s="246"/>
      <c r="E18" s="246"/>
      <c r="G18" s="239"/>
      <c r="H18" s="245"/>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39"/>
      <c r="BY18" s="239"/>
      <c r="BZ18" s="239"/>
      <c r="CA18" s="239"/>
      <c r="CB18" s="239"/>
      <c r="CC18" s="239"/>
      <c r="CD18" s="239"/>
      <c r="CE18" s="239"/>
      <c r="CF18" s="239"/>
      <c r="CG18" s="239"/>
      <c r="CH18" s="239"/>
    </row>
    <row r="19" spans="1:86" s="239" customFormat="1" ht="17.25" thickBot="1" x14ac:dyDescent="0.25">
      <c r="A19" s="217"/>
      <c r="B19" s="783">
        <f>'1. FilerInfo'!C18</f>
        <v>0</v>
      </c>
      <c r="C19" s="857"/>
      <c r="D19" s="857"/>
      <c r="E19" s="858"/>
      <c r="F19"/>
      <c r="G19"/>
      <c r="H19"/>
      <c r="I19"/>
      <c r="J19"/>
    </row>
    <row r="20" spans="1:86" s="239" customFormat="1" ht="16.5" x14ac:dyDescent="0.2">
      <c r="A20" s="217"/>
      <c r="B20" s="248"/>
      <c r="D20" s="217"/>
      <c r="E20" s="217"/>
      <c r="F20" s="247"/>
      <c r="G20" s="247"/>
      <c r="H20" s="245"/>
    </row>
    <row r="21" spans="1:86" s="239" customFormat="1" ht="18.75" x14ac:dyDescent="0.2">
      <c r="A21" s="217"/>
      <c r="B21" s="941" t="s">
        <v>425</v>
      </c>
      <c r="C21" s="941"/>
      <c r="D21" s="941"/>
      <c r="E21" s="941"/>
      <c r="F21" s="247"/>
      <c r="G21" s="247"/>
      <c r="H21" s="245"/>
    </row>
    <row r="22" spans="1:86" s="239" customFormat="1" x14ac:dyDescent="0.2">
      <c r="A22" s="217"/>
      <c r="B22" s="249"/>
      <c r="D22" s="238"/>
      <c r="E22" s="238"/>
      <c r="F22" s="238"/>
      <c r="H22" s="245"/>
    </row>
    <row r="23" spans="1:86" s="250" customFormat="1" ht="57.95" customHeight="1" x14ac:dyDescent="0.2">
      <c r="A23" s="960" t="s">
        <v>426</v>
      </c>
      <c r="B23" s="960"/>
      <c r="C23" s="960"/>
      <c r="D23" s="960"/>
      <c r="E23" s="960"/>
      <c r="F23" s="960"/>
    </row>
    <row r="24" spans="1:86" s="250" customFormat="1" ht="15.75" x14ac:dyDescent="0.25">
      <c r="A24" s="251"/>
      <c r="B24" s="252"/>
      <c r="C24" s="253"/>
      <c r="D24" s="253"/>
      <c r="E24" s="253"/>
      <c r="F24" s="253"/>
    </row>
    <row r="25" spans="1:86" s="250" customFormat="1" ht="16.5" thickBot="1" x14ac:dyDescent="0.25">
      <c r="A25" s="947" t="s">
        <v>427</v>
      </c>
      <c r="B25" s="947"/>
      <c r="C25" s="254"/>
      <c r="D25" s="255" t="s">
        <v>428</v>
      </c>
      <c r="E25" s="951"/>
      <c r="F25" s="951"/>
    </row>
    <row r="26" spans="1:86" s="257" customFormat="1" ht="15.75" x14ac:dyDescent="0.2">
      <c r="A26" s="947" t="s">
        <v>429</v>
      </c>
      <c r="B26" s="947"/>
      <c r="C26" s="259">
        <f>'1. FilerInfo'!C44</f>
        <v>0</v>
      </c>
      <c r="D26" s="256"/>
      <c r="E26" s="256"/>
      <c r="F26" s="256"/>
    </row>
    <row r="27" spans="1:86" s="250" customFormat="1" ht="15.75" x14ac:dyDescent="0.25">
      <c r="A27" s="258"/>
      <c r="B27" s="253"/>
      <c r="C27" s="253"/>
      <c r="D27" s="253"/>
      <c r="E27" s="253"/>
      <c r="F27" s="253"/>
    </row>
    <row r="28" spans="1:86" s="250" customFormat="1" ht="41.1" customHeight="1" x14ac:dyDescent="0.2">
      <c r="A28" s="960" t="s">
        <v>430</v>
      </c>
      <c r="B28" s="960"/>
      <c r="C28" s="960"/>
      <c r="D28" s="960"/>
      <c r="E28" s="960"/>
      <c r="F28" s="960"/>
    </row>
    <row r="29" spans="1:86" s="250" customFormat="1" ht="48.6" customHeight="1" x14ac:dyDescent="0.2">
      <c r="A29" s="942" t="s">
        <v>431</v>
      </c>
      <c r="B29" s="942"/>
      <c r="C29" s="942"/>
      <c r="D29" s="942"/>
      <c r="E29" s="942"/>
      <c r="F29" s="942"/>
    </row>
    <row r="30" spans="1:86" s="250" customFormat="1" ht="15" customHeight="1" x14ac:dyDescent="0.25">
      <c r="A30" s="251"/>
      <c r="B30" s="252"/>
      <c r="C30" s="253"/>
      <c r="D30" s="253"/>
      <c r="E30" s="253"/>
      <c r="F30" s="253"/>
    </row>
    <row r="31" spans="1:86" s="250" customFormat="1" ht="16.5" thickBot="1" x14ac:dyDescent="0.25">
      <c r="A31" s="947" t="s">
        <v>427</v>
      </c>
      <c r="B31" s="947"/>
      <c r="C31" s="254"/>
      <c r="D31" s="255" t="s">
        <v>428</v>
      </c>
      <c r="E31" s="951"/>
      <c r="F31" s="951"/>
    </row>
    <row r="32" spans="1:86" s="261" customFormat="1" ht="15.75" x14ac:dyDescent="0.2">
      <c r="A32" s="947" t="s">
        <v>429</v>
      </c>
      <c r="B32" s="947"/>
      <c r="C32" s="259">
        <f>'1. FilerInfo'!C44</f>
        <v>0</v>
      </c>
      <c r="D32" s="260"/>
      <c r="E32" s="260"/>
      <c r="F32" s="260"/>
    </row>
    <row r="33" spans="1:6" x14ac:dyDescent="0.2">
      <c r="A33" s="262"/>
      <c r="B33" s="262"/>
      <c r="C33" s="262"/>
      <c r="D33" s="262"/>
      <c r="E33" s="262"/>
      <c r="F33" s="262"/>
    </row>
    <row r="34" spans="1:6" ht="12" customHeight="1" x14ac:dyDescent="0.2">
      <c r="A34" s="262"/>
      <c r="B34" s="262"/>
      <c r="C34" s="262"/>
      <c r="D34" s="262"/>
      <c r="E34" s="262"/>
      <c r="F34" s="262"/>
    </row>
    <row r="35" spans="1:6" ht="18.75" x14ac:dyDescent="0.3">
      <c r="A35" s="303"/>
      <c r="B35" s="303"/>
      <c r="C35" s="304" t="s">
        <v>432</v>
      </c>
      <c r="D35" s="303"/>
      <c r="E35" s="303"/>
      <c r="F35" s="303"/>
    </row>
    <row r="36" spans="1:6" x14ac:dyDescent="0.2">
      <c r="A36" s="303"/>
      <c r="B36" s="303"/>
      <c r="C36" s="303"/>
      <c r="D36" s="303"/>
      <c r="E36" s="303"/>
      <c r="F36" s="303"/>
    </row>
    <row r="37" spans="1:6" ht="103.5" customHeight="1" x14ac:dyDescent="0.2">
      <c r="A37" s="942" t="s">
        <v>600</v>
      </c>
      <c r="B37" s="942"/>
      <c r="C37" s="942"/>
      <c r="D37" s="942"/>
      <c r="E37" s="942"/>
      <c r="F37" s="942"/>
    </row>
    <row r="38" spans="1:6" ht="14.1" customHeight="1" x14ac:dyDescent="0.2">
      <c r="A38" s="738"/>
      <c r="B38" s="738"/>
      <c r="C38" s="738"/>
      <c r="D38" s="738"/>
      <c r="E38" s="738"/>
      <c r="F38" s="738"/>
    </row>
    <row r="39" spans="1:6" ht="16.5" thickBot="1" x14ac:dyDescent="0.25">
      <c r="A39" s="958" t="s">
        <v>427</v>
      </c>
      <c r="B39" s="958"/>
      <c r="C39" s="305"/>
      <c r="D39" s="306" t="s">
        <v>428</v>
      </c>
      <c r="E39" s="959"/>
      <c r="F39" s="959"/>
    </row>
    <row r="40" spans="1:6" ht="15.75" x14ac:dyDescent="0.2">
      <c r="A40" s="947" t="s">
        <v>429</v>
      </c>
      <c r="B40" s="947"/>
      <c r="C40" s="259">
        <f>'1. FilerInfo'!C44</f>
        <v>0</v>
      </c>
      <c r="D40" s="260"/>
      <c r="E40" s="260"/>
      <c r="F40" s="260"/>
    </row>
    <row r="41" spans="1:6" x14ac:dyDescent="0.2">
      <c r="A41" s="71"/>
      <c r="B41" s="71"/>
      <c r="C41" s="71"/>
      <c r="D41" s="71"/>
      <c r="E41" s="71"/>
      <c r="F41" s="71"/>
    </row>
    <row r="42" spans="1:6" x14ac:dyDescent="0.2">
      <c r="A42" s="71"/>
      <c r="B42" s="71"/>
      <c r="C42" s="71"/>
      <c r="D42" s="71"/>
      <c r="E42" s="71"/>
      <c r="F42" s="71"/>
    </row>
    <row r="43" spans="1:6" x14ac:dyDescent="0.2">
      <c r="A43" s="71"/>
      <c r="B43" s="71"/>
      <c r="C43" s="71"/>
      <c r="D43" s="71"/>
      <c r="E43" s="71"/>
      <c r="F43" s="71"/>
    </row>
  </sheetData>
  <mergeCells count="27">
    <mergeCell ref="B8:E8"/>
    <mergeCell ref="B11:E11"/>
    <mergeCell ref="A40:B40"/>
    <mergeCell ref="A31:B31"/>
    <mergeCell ref="E31:F31"/>
    <mergeCell ref="B15:E15"/>
    <mergeCell ref="B17:E17"/>
    <mergeCell ref="B19:E19"/>
    <mergeCell ref="A39:B39"/>
    <mergeCell ref="E39:F39"/>
    <mergeCell ref="A29:F29"/>
    <mergeCell ref="A32:B32"/>
    <mergeCell ref="E25:F25"/>
    <mergeCell ref="A26:B26"/>
    <mergeCell ref="A28:F28"/>
    <mergeCell ref="A23:F23"/>
    <mergeCell ref="B1:E1"/>
    <mergeCell ref="B2:E2"/>
    <mergeCell ref="B3:E3"/>
    <mergeCell ref="B4:E4"/>
    <mergeCell ref="B6:E6"/>
    <mergeCell ref="B21:E21"/>
    <mergeCell ref="A37:F37"/>
    <mergeCell ref="B9:E9"/>
    <mergeCell ref="B13:E13"/>
    <mergeCell ref="B10:E10"/>
    <mergeCell ref="A25:B25"/>
  </mergeCells>
  <printOptions horizontalCentered="1"/>
  <pageMargins left="0.25" right="0.25" top="0.75" bottom="0.75" header="0.3" footer="0.3"/>
  <pageSetup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B194-B3C1-48BE-8640-12848FF12173}">
  <sheetPr codeName="Sheet19">
    <tabColor theme="0"/>
    <pageSetUpPr fitToPage="1"/>
  </sheetPr>
  <dimension ref="A1:I60"/>
  <sheetViews>
    <sheetView showGridLines="0" showWhiteSpace="0" zoomScale="80" zoomScaleNormal="80" workbookViewId="0"/>
  </sheetViews>
  <sheetFormatPr defaultColWidth="8.85546875" defaultRowHeight="12.75" x14ac:dyDescent="0.2"/>
  <cols>
    <col min="1" max="1" width="4.42578125" style="70" customWidth="1"/>
    <col min="2" max="2" width="14.85546875" style="70" customWidth="1"/>
    <col min="3" max="3" width="13" style="70" customWidth="1"/>
    <col min="4" max="4" width="24.85546875" style="70" customWidth="1"/>
    <col min="5" max="5" width="2.140625" style="70" customWidth="1"/>
    <col min="6" max="6" width="20.140625" style="70" customWidth="1"/>
    <col min="7" max="7" width="23.42578125" style="70" customWidth="1"/>
    <col min="8" max="8" width="11.140625" style="70" customWidth="1"/>
    <col min="9" max="9" width="14.42578125" style="70" customWidth="1"/>
    <col min="10" max="16384" width="8.85546875" style="70"/>
  </cols>
  <sheetData>
    <row r="1" spans="1:9" s="239" customFormat="1" ht="15.75" x14ac:dyDescent="0.2">
      <c r="A1" s="238"/>
      <c r="B1" s="949" t="s">
        <v>128</v>
      </c>
      <c r="C1" s="949"/>
      <c r="D1" s="949"/>
      <c r="E1" s="949"/>
      <c r="F1" s="949"/>
      <c r="G1" s="949"/>
      <c r="H1" s="949"/>
      <c r="I1" s="949"/>
    </row>
    <row r="2" spans="1:9" s="239" customFormat="1" ht="15.75" x14ac:dyDescent="0.2">
      <c r="A2" s="238"/>
      <c r="B2" s="949" t="s">
        <v>129</v>
      </c>
      <c r="C2" s="949"/>
      <c r="D2" s="949"/>
      <c r="E2" s="949"/>
      <c r="F2" s="949"/>
      <c r="G2" s="949"/>
      <c r="H2" s="949"/>
      <c r="I2" s="949"/>
    </row>
    <row r="3" spans="1:9" s="239" customFormat="1" ht="15.75" x14ac:dyDescent="0.2">
      <c r="A3" s="238"/>
      <c r="B3" s="949" t="s">
        <v>130</v>
      </c>
      <c r="C3" s="949"/>
      <c r="D3" s="949"/>
      <c r="E3" s="949"/>
      <c r="F3" s="949"/>
      <c r="G3" s="949"/>
      <c r="H3" s="949"/>
      <c r="I3" s="949"/>
    </row>
    <row r="4" spans="1:9" s="238" customFormat="1" ht="9.75" customHeight="1" x14ac:dyDescent="0.2">
      <c r="B4" s="263"/>
      <c r="C4" s="242"/>
    </row>
    <row r="5" spans="1:9" s="239" customFormat="1" ht="16.5" customHeight="1" x14ac:dyDescent="0.2">
      <c r="A5" s="238"/>
      <c r="B5" s="950" t="s">
        <v>131</v>
      </c>
      <c r="C5" s="950"/>
      <c r="D5" s="950"/>
      <c r="E5" s="950"/>
      <c r="F5" s="950"/>
      <c r="G5" s="950"/>
      <c r="H5" s="950"/>
      <c r="I5" s="950"/>
    </row>
    <row r="6" spans="1:9" s="239" customFormat="1" ht="15.75" customHeight="1" x14ac:dyDescent="0.2">
      <c r="A6" s="238"/>
      <c r="B6" s="964" t="s">
        <v>433</v>
      </c>
      <c r="C6" s="964"/>
      <c r="D6" s="964"/>
      <c r="E6" s="964"/>
      <c r="F6" s="964"/>
      <c r="G6" s="964"/>
      <c r="H6" s="964"/>
      <c r="I6" s="964"/>
    </row>
    <row r="7" spans="1:9" s="239" customFormat="1" ht="15.75" customHeight="1" x14ac:dyDescent="0.2">
      <c r="A7" s="238"/>
      <c r="B7" s="964" t="s">
        <v>133</v>
      </c>
      <c r="C7" s="964"/>
      <c r="D7" s="964"/>
      <c r="E7" s="964"/>
      <c r="F7" s="964"/>
      <c r="G7" s="964"/>
      <c r="H7" s="964"/>
      <c r="I7" s="964"/>
    </row>
    <row r="8" spans="1:9" s="239" customFormat="1" ht="12.6" customHeight="1" x14ac:dyDescent="0.2">
      <c r="A8" s="238"/>
      <c r="B8" s="964"/>
      <c r="C8" s="964"/>
      <c r="D8" s="964"/>
      <c r="E8" s="964"/>
      <c r="F8" s="964"/>
      <c r="G8" s="964"/>
      <c r="H8" s="964"/>
      <c r="I8" s="964"/>
    </row>
    <row r="9" spans="1:9" s="239" customFormat="1" ht="23.25" x14ac:dyDescent="0.3">
      <c r="A9" s="238"/>
      <c r="B9" s="238"/>
      <c r="D9" s="775" t="s">
        <v>558</v>
      </c>
      <c r="E9" s="775"/>
      <c r="F9" s="775"/>
      <c r="G9" s="775"/>
      <c r="H9" s="116"/>
      <c r="I9" s="264"/>
    </row>
    <row r="10" spans="1:9" s="239" customFormat="1" ht="16.5" x14ac:dyDescent="0.2">
      <c r="A10" s="238"/>
      <c r="B10" s="965" t="s">
        <v>137</v>
      </c>
      <c r="C10" s="965"/>
      <c r="D10" s="965"/>
      <c r="E10" s="965"/>
      <c r="F10" s="965"/>
      <c r="G10" s="965"/>
      <c r="H10" s="965"/>
      <c r="I10" s="965"/>
    </row>
    <row r="11" spans="1:9" s="239" customFormat="1" ht="15.95" customHeight="1" x14ac:dyDescent="0.2">
      <c r="A11" s="238"/>
      <c r="B11" s="943" t="s">
        <v>434</v>
      </c>
      <c r="C11" s="943"/>
      <c r="D11" s="943"/>
      <c r="E11" s="943"/>
      <c r="F11" s="943"/>
      <c r="G11" s="943"/>
      <c r="H11" s="943"/>
      <c r="I11" s="943"/>
    </row>
    <row r="12" spans="1:9" s="239" customFormat="1" ht="15.95" customHeight="1" x14ac:dyDescent="0.2">
      <c r="A12" s="238"/>
      <c r="B12" s="943" t="s">
        <v>135</v>
      </c>
      <c r="C12" s="943"/>
      <c r="D12" s="943"/>
      <c r="E12" s="943"/>
      <c r="F12" s="943"/>
      <c r="G12" s="943"/>
      <c r="H12" s="943"/>
      <c r="I12" s="943"/>
    </row>
    <row r="13" spans="1:9" s="239" customFormat="1" ht="15.95" customHeight="1" x14ac:dyDescent="0.2">
      <c r="A13" s="238"/>
      <c r="B13" s="943" t="s">
        <v>136</v>
      </c>
      <c r="C13" s="943"/>
      <c r="D13" s="943"/>
      <c r="E13" s="943"/>
      <c r="F13" s="943"/>
      <c r="G13" s="943"/>
      <c r="H13" s="943"/>
      <c r="I13" s="943"/>
    </row>
    <row r="14" spans="1:9" s="239" customFormat="1" ht="12" customHeight="1" x14ac:dyDescent="0.2">
      <c r="A14" s="238"/>
      <c r="B14" s="241"/>
      <c r="C14" s="242"/>
      <c r="D14" s="238"/>
      <c r="E14" s="238"/>
      <c r="F14" s="238"/>
      <c r="G14" s="238"/>
      <c r="H14" s="238"/>
      <c r="I14" s="238"/>
    </row>
    <row r="15" spans="1:9" s="239" customFormat="1" ht="16.5" x14ac:dyDescent="0.2">
      <c r="A15" s="238"/>
      <c r="B15" s="238"/>
      <c r="C15" s="966" t="s">
        <v>424</v>
      </c>
      <c r="D15" s="966"/>
      <c r="E15" s="966"/>
      <c r="F15" s="966"/>
      <c r="G15" s="966"/>
      <c r="H15" s="966"/>
      <c r="I15" s="381"/>
    </row>
    <row r="16" spans="1:9" s="238" customFormat="1" ht="7.5" customHeight="1" x14ac:dyDescent="0.2"/>
    <row r="17" spans="1:9" s="239" customFormat="1" ht="7.5" customHeight="1" thickBot="1" x14ac:dyDescent="0.25">
      <c r="A17" s="238"/>
      <c r="B17" s="217"/>
      <c r="C17" s="241"/>
      <c r="D17" s="242"/>
      <c r="E17" s="242"/>
      <c r="F17" s="238"/>
      <c r="G17" s="238"/>
      <c r="H17" s="238"/>
      <c r="I17" s="238"/>
    </row>
    <row r="18" spans="1:9" s="239" customFormat="1" ht="28.5" customHeight="1" thickBot="1" x14ac:dyDescent="0.25">
      <c r="A18" s="238"/>
      <c r="B18" s="217"/>
      <c r="C18" s="961">
        <f>'1. FilerInfo'!C18</f>
        <v>0</v>
      </c>
      <c r="D18" s="962"/>
      <c r="E18" s="962"/>
      <c r="F18" s="962"/>
      <c r="G18" s="962"/>
      <c r="H18" s="962"/>
      <c r="I18" s="963"/>
    </row>
    <row r="19" spans="1:9" ht="21.75" customHeight="1" x14ac:dyDescent="0.2">
      <c r="A19" s="238"/>
      <c r="B19" s="217"/>
      <c r="C19" s="241"/>
      <c r="D19" s="242"/>
      <c r="E19" s="242"/>
      <c r="F19" s="238"/>
      <c r="G19" s="238"/>
      <c r="H19" s="238"/>
      <c r="I19" s="238"/>
    </row>
    <row r="20" spans="1:9" ht="18" customHeight="1" x14ac:dyDescent="0.2">
      <c r="A20" s="252"/>
      <c r="B20" s="968" t="s">
        <v>435</v>
      </c>
      <c r="C20" s="968"/>
      <c r="D20" s="969">
        <f>'1. FilerInfo'!C44</f>
        <v>0</v>
      </c>
      <c r="E20" s="969"/>
      <c r="F20" s="970"/>
      <c r="G20" s="970"/>
      <c r="H20" s="71" t="s">
        <v>436</v>
      </c>
      <c r="I20" s="71"/>
    </row>
    <row r="21" spans="1:9" ht="34.5" customHeight="1" x14ac:dyDescent="0.2">
      <c r="A21" s="252"/>
      <c r="B21" s="971" t="s">
        <v>591</v>
      </c>
      <c r="C21" s="971"/>
      <c r="D21" s="971"/>
      <c r="E21" s="971"/>
      <c r="F21" s="971"/>
      <c r="G21" s="971"/>
      <c r="H21" s="971"/>
      <c r="I21" s="971"/>
    </row>
    <row r="22" spans="1:9" ht="20.25" customHeight="1" x14ac:dyDescent="0.2">
      <c r="A22" s="71"/>
      <c r="B22" s="969">
        <f>'1. FilerInfo'!C18</f>
        <v>0</v>
      </c>
      <c r="C22" s="970"/>
      <c r="D22" s="970"/>
      <c r="E22" s="970"/>
      <c r="F22" s="970"/>
      <c r="G22" s="379" t="s">
        <v>437</v>
      </c>
      <c r="H22" s="260"/>
      <c r="I22" s="260"/>
    </row>
    <row r="23" spans="1:9" ht="23.25" customHeight="1" x14ac:dyDescent="0.25">
      <c r="A23" s="252"/>
      <c r="B23" s="251" t="s">
        <v>438</v>
      </c>
      <c r="C23" s="265"/>
      <c r="D23" s="266"/>
      <c r="E23" s="266"/>
      <c r="F23" s="267"/>
      <c r="G23" s="256"/>
      <c r="H23" s="256"/>
      <c r="I23" s="256"/>
    </row>
    <row r="24" spans="1:9" ht="15.75" customHeight="1" x14ac:dyDescent="0.2">
      <c r="A24" s="256"/>
      <c r="B24" s="972"/>
      <c r="C24" s="973"/>
      <c r="D24" s="973"/>
      <c r="E24" s="973"/>
      <c r="F24" s="973"/>
      <c r="G24" s="973"/>
      <c r="H24" s="973"/>
      <c r="I24" s="974"/>
    </row>
    <row r="25" spans="1:9" ht="132" customHeight="1" x14ac:dyDescent="0.2">
      <c r="A25" s="252"/>
      <c r="B25" s="975"/>
      <c r="C25" s="976"/>
      <c r="D25" s="976"/>
      <c r="E25" s="976"/>
      <c r="F25" s="976"/>
      <c r="G25" s="976"/>
      <c r="H25" s="976"/>
      <c r="I25" s="977"/>
    </row>
    <row r="26" spans="1:9" ht="6" customHeight="1" x14ac:dyDescent="0.2">
      <c r="A26" s="252"/>
      <c r="B26" s="947"/>
      <c r="C26" s="947"/>
      <c r="D26" s="947"/>
      <c r="E26" s="947"/>
      <c r="F26" s="947"/>
      <c r="G26" s="380"/>
      <c r="H26" s="380"/>
      <c r="I26" s="380"/>
    </row>
    <row r="27" spans="1:9" ht="25.5" customHeight="1" x14ac:dyDescent="0.2">
      <c r="A27" s="252"/>
      <c r="B27" s="967"/>
      <c r="C27" s="967"/>
      <c r="D27" s="967"/>
      <c r="E27" s="967"/>
      <c r="F27" s="967"/>
      <c r="G27" s="380"/>
      <c r="H27" s="978"/>
      <c r="I27" s="978"/>
    </row>
    <row r="28" spans="1:9" ht="17.25" customHeight="1" x14ac:dyDescent="0.2">
      <c r="A28" s="252"/>
      <c r="B28" s="268" t="s">
        <v>439</v>
      </c>
      <c r="C28" s="268"/>
      <c r="D28" s="379"/>
      <c r="E28" s="379"/>
      <c r="F28" s="379"/>
      <c r="H28" s="347" t="s">
        <v>428</v>
      </c>
      <c r="I28" s="380"/>
    </row>
    <row r="29" spans="1:9" ht="22.5" customHeight="1" x14ac:dyDescent="0.2">
      <c r="A29" s="252"/>
      <c r="B29"/>
      <c r="C29"/>
      <c r="D29"/>
      <c r="E29"/>
      <c r="F29"/>
      <c r="G29"/>
      <c r="H29"/>
      <c r="I29"/>
    </row>
    <row r="30" spans="1:9" ht="21" customHeight="1" x14ac:dyDescent="0.2">
      <c r="A30" s="252"/>
      <c r="B30" s="269" t="s">
        <v>440</v>
      </c>
      <c r="C30" s="269"/>
      <c r="D30" s="269"/>
      <c r="E30"/>
      <c r="F30" s="347" t="s">
        <v>441</v>
      </c>
      <c r="G30" s="269"/>
      <c r="H30" s="269"/>
      <c r="I30" s="252"/>
    </row>
    <row r="31" spans="1:9" ht="16.5" thickBot="1" x14ac:dyDescent="0.3">
      <c r="A31" s="270"/>
      <c r="B31" s="271"/>
      <c r="C31" s="271"/>
      <c r="D31" s="271"/>
      <c r="E31" s="271"/>
      <c r="F31" s="271"/>
      <c r="G31" s="271"/>
      <c r="H31" s="271"/>
      <c r="I31" s="271"/>
    </row>
    <row r="32" spans="1:9" ht="13.5" thickTop="1" x14ac:dyDescent="0.2"/>
    <row r="35" s="272" customFormat="1" ht="20.25" customHeight="1" x14ac:dyDescent="0.25"/>
    <row r="36" s="272" customFormat="1" ht="23.25" customHeight="1" x14ac:dyDescent="0.25"/>
    <row r="37" s="272" customFormat="1" ht="22.5" customHeight="1" x14ac:dyDescent="0.25"/>
    <row r="38" s="272" customFormat="1" ht="15.75" x14ac:dyDescent="0.25"/>
    <row r="39" s="272" customFormat="1" ht="15.75" x14ac:dyDescent="0.25"/>
    <row r="40" s="272" customFormat="1" ht="15.75" x14ac:dyDescent="0.25"/>
    <row r="41" customFormat="1" x14ac:dyDescent="0.2"/>
    <row r="42" customFormat="1" x14ac:dyDescent="0.2"/>
    <row r="43" customFormat="1" x14ac:dyDescent="0.2"/>
    <row r="44" customFormat="1" x14ac:dyDescent="0.2"/>
    <row r="45" customFormat="1" ht="1.5" customHeigh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sheetData>
  <protectedRanges>
    <protectedRange sqref="F29:I29" name="Range1"/>
  </protectedRanges>
  <mergeCells count="22">
    <mergeCell ref="B26:F26"/>
    <mergeCell ref="B27:F27"/>
    <mergeCell ref="B20:C20"/>
    <mergeCell ref="D20:G20"/>
    <mergeCell ref="B21:I21"/>
    <mergeCell ref="B22:F22"/>
    <mergeCell ref="B24:I25"/>
    <mergeCell ref="H27:I27"/>
    <mergeCell ref="B1:I1"/>
    <mergeCell ref="B2:I2"/>
    <mergeCell ref="B3:I3"/>
    <mergeCell ref="B5:I5"/>
    <mergeCell ref="B6:I6"/>
    <mergeCell ref="C18:I18"/>
    <mergeCell ref="B8:I8"/>
    <mergeCell ref="B7:I7"/>
    <mergeCell ref="B10:I10"/>
    <mergeCell ref="B11:I11"/>
    <mergeCell ref="B12:I12"/>
    <mergeCell ref="C15:H15"/>
    <mergeCell ref="B13:I13"/>
    <mergeCell ref="D9:G9"/>
  </mergeCells>
  <printOptions horizontalCentered="1"/>
  <pageMargins left="0.25" right="0.25" top="0.75" bottom="0.75" header="0.3" footer="0.3"/>
  <pageSetup scale="74"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pageSetUpPr fitToPage="1"/>
  </sheetPr>
  <dimension ref="A1:O269"/>
  <sheetViews>
    <sheetView showGridLines="0" showWhiteSpace="0" zoomScale="80" zoomScaleNormal="80" workbookViewId="0"/>
  </sheetViews>
  <sheetFormatPr defaultColWidth="10.42578125" defaultRowHeight="15.75" x14ac:dyDescent="0.25"/>
  <cols>
    <col min="1" max="1" width="1.42578125" style="191" customWidth="1"/>
    <col min="2" max="2" width="16.42578125" style="190" customWidth="1"/>
    <col min="3" max="3" width="30.140625" style="189" customWidth="1"/>
    <col min="4" max="4" width="16.42578125" style="189" customWidth="1"/>
    <col min="5" max="5" width="13.42578125" style="189" customWidth="1"/>
    <col min="6" max="6" width="28.42578125" style="189" customWidth="1"/>
    <col min="7" max="7" width="16.42578125" style="189" customWidth="1"/>
    <col min="8" max="8" width="1.42578125" style="189" customWidth="1"/>
    <col min="9" max="15" width="10.42578125" style="189"/>
    <col min="16" max="16" width="10.42578125" style="189" customWidth="1"/>
    <col min="17" max="16384" width="10.42578125" style="189"/>
  </cols>
  <sheetData>
    <row r="1" spans="1:15" s="217" customFormat="1" ht="18.75" customHeight="1" x14ac:dyDescent="0.2">
      <c r="B1" s="856" t="str">
        <f>'2. Prelim'!B1:E1</f>
        <v>RPS/APS/CPS/CES 2024 Annual Compliance Workbook</v>
      </c>
      <c r="C1" s="856"/>
      <c r="D1" s="856"/>
      <c r="E1" s="856"/>
      <c r="F1" s="856"/>
      <c r="G1" s="856"/>
      <c r="H1" s="116"/>
      <c r="I1" s="116"/>
      <c r="J1" s="116"/>
      <c r="K1" s="116"/>
      <c r="L1" s="116"/>
      <c r="M1" s="116"/>
      <c r="N1" s="116"/>
      <c r="O1" s="116"/>
    </row>
    <row r="2" spans="1:15" s="217" customFormat="1" ht="8.25" customHeight="1" thickBot="1" x14ac:dyDescent="0.3">
      <c r="A2" s="368"/>
      <c r="B2" s="369"/>
      <c r="C2" s="369"/>
      <c r="D2" s="369"/>
      <c r="E2" s="200"/>
      <c r="F2" s="369"/>
      <c r="G2" s="369"/>
      <c r="H2" s="369"/>
    </row>
    <row r="3" spans="1:15" s="222" customFormat="1" ht="27.75" customHeight="1" thickBot="1" x14ac:dyDescent="0.25">
      <c r="B3" s="434" t="s">
        <v>442</v>
      </c>
      <c r="C3" s="435"/>
      <c r="D3" s="435"/>
      <c r="E3" s="435"/>
      <c r="F3" s="435"/>
      <c r="G3" s="436"/>
      <c r="H3" s="224"/>
      <c r="I3" s="223"/>
      <c r="J3" s="223"/>
      <c r="K3" s="223"/>
      <c r="L3" s="223"/>
      <c r="M3" s="223"/>
      <c r="N3" s="223"/>
    </row>
    <row r="4" spans="1:15" ht="24" customHeight="1" x14ac:dyDescent="0.25">
      <c r="B4" s="990" t="s">
        <v>443</v>
      </c>
      <c r="C4" s="990"/>
      <c r="D4" s="990"/>
      <c r="E4" s="990"/>
      <c r="F4" s="990"/>
      <c r="G4" s="990"/>
      <c r="H4" s="210"/>
      <c r="I4" s="369"/>
      <c r="J4" s="369"/>
      <c r="K4" s="369"/>
      <c r="L4" s="369"/>
      <c r="M4" s="369"/>
      <c r="N4" s="369"/>
      <c r="O4" s="369"/>
    </row>
    <row r="5" spans="1:15" ht="12.75" customHeight="1" x14ac:dyDescent="0.25">
      <c r="B5" s="986" t="s">
        <v>153</v>
      </c>
      <c r="C5" s="986"/>
      <c r="D5" s="986"/>
      <c r="E5" s="986"/>
      <c r="F5" s="986"/>
      <c r="G5" s="986"/>
      <c r="H5" s="210"/>
      <c r="I5" s="369"/>
      <c r="J5" s="369"/>
      <c r="K5" s="369"/>
      <c r="L5" s="369"/>
      <c r="M5" s="369"/>
      <c r="N5" s="369"/>
      <c r="O5" s="369"/>
    </row>
    <row r="6" spans="1:15" ht="12.75" customHeight="1" x14ac:dyDescent="0.25">
      <c r="B6" s="384"/>
      <c r="C6" s="384"/>
      <c r="D6" s="384"/>
      <c r="E6" s="384"/>
      <c r="F6" s="384"/>
      <c r="G6" s="384"/>
      <c r="H6" s="210"/>
      <c r="I6" s="369"/>
      <c r="J6" s="369"/>
      <c r="K6" s="369"/>
      <c r="L6" s="369"/>
      <c r="M6" s="369"/>
      <c r="N6" s="369"/>
      <c r="O6" s="369"/>
    </row>
    <row r="7" spans="1:15" ht="14.25" customHeight="1" x14ac:dyDescent="0.25">
      <c r="B7" s="384"/>
      <c r="C7" s="384"/>
      <c r="D7" s="384"/>
      <c r="E7" s="384"/>
      <c r="F7" s="723" t="s">
        <v>553</v>
      </c>
      <c r="G7" s="384"/>
      <c r="H7" s="210"/>
      <c r="I7" s="369"/>
      <c r="J7" s="369"/>
      <c r="K7" s="369"/>
      <c r="L7" s="369"/>
      <c r="M7" s="369"/>
      <c r="N7" s="369"/>
      <c r="O7" s="369"/>
    </row>
    <row r="8" spans="1:15" ht="14.25" customHeight="1" x14ac:dyDescent="0.25">
      <c r="B8" s="384"/>
      <c r="C8" s="384"/>
      <c r="D8" s="384"/>
      <c r="E8" s="384"/>
      <c r="F8" s="723" t="s">
        <v>554</v>
      </c>
      <c r="G8" s="384"/>
      <c r="H8" s="210"/>
      <c r="I8" s="369"/>
      <c r="J8" s="369"/>
      <c r="K8" s="369"/>
      <c r="L8" s="369"/>
      <c r="M8" s="369"/>
      <c r="N8" s="369"/>
      <c r="O8" s="369"/>
    </row>
    <row r="9" spans="1:15" ht="14.25" customHeight="1" x14ac:dyDescent="0.25">
      <c r="B9" s="384"/>
      <c r="C9" s="384"/>
      <c r="D9" s="384"/>
      <c r="E9" s="384"/>
      <c r="F9" s="723" t="s">
        <v>555</v>
      </c>
      <c r="G9" s="384"/>
      <c r="H9" s="210"/>
      <c r="I9" s="369"/>
      <c r="J9" s="369"/>
      <c r="K9" s="369"/>
      <c r="L9" s="369"/>
      <c r="M9" s="369"/>
      <c r="N9" s="369"/>
      <c r="O9" s="369"/>
    </row>
    <row r="10" spans="1:15" ht="14.25" customHeight="1" x14ac:dyDescent="0.25">
      <c r="B10" s="384"/>
      <c r="C10" s="384"/>
      <c r="D10" s="384"/>
      <c r="E10" s="384"/>
      <c r="F10" s="723" t="s">
        <v>556</v>
      </c>
      <c r="G10" s="384"/>
      <c r="H10" s="210"/>
      <c r="I10" s="369"/>
      <c r="J10" s="369"/>
      <c r="K10" s="369"/>
      <c r="L10" s="369"/>
      <c r="M10" s="369"/>
      <c r="N10" s="369"/>
      <c r="O10" s="369"/>
    </row>
    <row r="11" spans="1:15" ht="10.5" customHeight="1" x14ac:dyDescent="0.25">
      <c r="B11" s="384"/>
      <c r="C11" s="384"/>
      <c r="D11" s="384"/>
      <c r="E11" s="384"/>
      <c r="F11" s="723" t="s">
        <v>557</v>
      </c>
      <c r="G11" s="384"/>
      <c r="H11" s="210"/>
      <c r="I11" s="369"/>
      <c r="J11" s="369"/>
      <c r="K11" s="369"/>
      <c r="L11" s="369"/>
      <c r="M11" s="369"/>
      <c r="N11" s="369"/>
      <c r="O11" s="369"/>
    </row>
    <row r="12" spans="1:15" ht="10.5" customHeight="1" thickBot="1" x14ac:dyDescent="0.3">
      <c r="B12" s="384"/>
      <c r="C12" s="384"/>
      <c r="D12" s="384"/>
      <c r="E12" s="384"/>
      <c r="F12" s="722"/>
      <c r="G12" s="384"/>
      <c r="H12" s="210"/>
      <c r="I12" s="369"/>
      <c r="J12" s="369"/>
      <c r="K12" s="369"/>
      <c r="L12" s="369"/>
      <c r="M12" s="369"/>
      <c r="N12" s="369"/>
      <c r="O12" s="369"/>
    </row>
    <row r="13" spans="1:15" s="217" customFormat="1" ht="16.5" thickBot="1" x14ac:dyDescent="0.3">
      <c r="A13" s="370"/>
      <c r="B13" s="221" t="s">
        <v>444</v>
      </c>
      <c r="C13" s="982">
        <f>'1. FilerInfo'!C18</f>
        <v>0</v>
      </c>
      <c r="D13" s="983"/>
      <c r="E13" s="983"/>
      <c r="F13" s="984"/>
      <c r="G13" s="219"/>
      <c r="H13" s="219"/>
      <c r="I13" s="218"/>
      <c r="J13" s="218"/>
      <c r="K13" s="218"/>
      <c r="L13" s="218"/>
      <c r="M13" s="218"/>
      <c r="N13" s="218"/>
    </row>
    <row r="14" spans="1:15" s="217" customFormat="1" ht="3.75" customHeight="1" x14ac:dyDescent="0.25">
      <c r="A14" s="370"/>
      <c r="B14" s="220"/>
      <c r="C14" s="220"/>
      <c r="D14" s="220"/>
      <c r="E14" s="220"/>
      <c r="F14" s="220"/>
      <c r="G14" s="220"/>
      <c r="H14" s="219"/>
      <c r="I14" s="218"/>
      <c r="J14" s="218"/>
      <c r="K14" s="218"/>
      <c r="L14" s="218"/>
      <c r="M14" s="218"/>
      <c r="N14" s="218"/>
    </row>
    <row r="15" spans="1:15" ht="17.25" customHeight="1" x14ac:dyDescent="0.25">
      <c r="A15" s="370"/>
      <c r="B15" s="212" t="s">
        <v>140</v>
      </c>
      <c r="C15" s="214" t="s">
        <v>19</v>
      </c>
      <c r="D15" s="163"/>
      <c r="E15" s="309"/>
      <c r="F15" s="310"/>
      <c r="G15" s="212"/>
      <c r="H15" s="369"/>
      <c r="I15" s="369"/>
      <c r="J15" s="369"/>
      <c r="K15" s="369"/>
      <c r="L15" s="369"/>
      <c r="M15" s="369"/>
      <c r="N15" s="369"/>
      <c r="O15" s="369"/>
    </row>
    <row r="16" spans="1:15" ht="17.25" customHeight="1" x14ac:dyDescent="0.25">
      <c r="B16" s="212" t="s">
        <v>141</v>
      </c>
      <c r="C16" s="216" t="s">
        <v>445</v>
      </c>
      <c r="D16" s="387"/>
      <c r="E16" s="309"/>
      <c r="F16" s="310"/>
      <c r="G16" s="212"/>
      <c r="H16" s="215"/>
      <c r="I16" s="369"/>
      <c r="J16" s="369"/>
      <c r="K16" s="369"/>
      <c r="L16" s="369"/>
      <c r="M16" s="369"/>
      <c r="N16" s="369"/>
      <c r="O16" s="369"/>
    </row>
    <row r="17" spans="1:15" ht="17.25" customHeight="1" x14ac:dyDescent="0.25">
      <c r="B17" s="212" t="s">
        <v>143</v>
      </c>
      <c r="C17" s="214" t="s">
        <v>446</v>
      </c>
      <c r="D17" s="308"/>
      <c r="E17" s="309"/>
      <c r="F17" s="310"/>
      <c r="G17" s="212"/>
      <c r="H17" s="369"/>
      <c r="I17" s="369"/>
      <c r="J17" s="369"/>
      <c r="K17" s="369"/>
      <c r="L17" s="369"/>
      <c r="M17" s="369"/>
      <c r="N17" s="369"/>
      <c r="O17" s="369"/>
    </row>
    <row r="18" spans="1:15" ht="17.25" customHeight="1" x14ac:dyDescent="0.25">
      <c r="B18" s="212" t="s">
        <v>144</v>
      </c>
      <c r="C18" s="214" t="s">
        <v>447</v>
      </c>
      <c r="D18" s="386"/>
      <c r="E18" s="309"/>
      <c r="F18" s="310"/>
      <c r="G18" s="212"/>
      <c r="H18" s="369"/>
      <c r="I18" s="369"/>
      <c r="J18" s="369"/>
      <c r="K18" s="369"/>
      <c r="L18" s="369"/>
      <c r="M18" s="369"/>
      <c r="N18" s="369"/>
      <c r="O18" s="369"/>
    </row>
    <row r="19" spans="1:15" ht="17.25" customHeight="1" x14ac:dyDescent="0.25">
      <c r="B19" s="212" t="s">
        <v>145</v>
      </c>
      <c r="C19" s="214" t="s">
        <v>448</v>
      </c>
      <c r="D19" s="308"/>
      <c r="E19" s="309"/>
      <c r="F19" s="310"/>
      <c r="G19" s="212"/>
      <c r="H19" s="369"/>
    </row>
    <row r="20" spans="1:15" ht="31.5" x14ac:dyDescent="0.25">
      <c r="B20" s="212" t="s">
        <v>146</v>
      </c>
      <c r="C20" s="213" t="s">
        <v>449</v>
      </c>
      <c r="D20" s="308"/>
      <c r="E20" s="309"/>
      <c r="F20" s="310"/>
      <c r="G20" s="212"/>
      <c r="H20" s="369"/>
    </row>
    <row r="21" spans="1:15" ht="12" customHeight="1" x14ac:dyDescent="0.25">
      <c r="B21" s="368"/>
      <c r="C21" s="369"/>
      <c r="D21" s="369"/>
      <c r="E21" s="369"/>
      <c r="F21" s="369"/>
      <c r="G21" s="369"/>
      <c r="H21" s="369"/>
    </row>
    <row r="22" spans="1:15" ht="5.25" customHeight="1" x14ac:dyDescent="0.25">
      <c r="B22" s="211"/>
      <c r="C22" s="211"/>
      <c r="D22" s="211"/>
      <c r="E22" s="211"/>
      <c r="F22" s="369"/>
      <c r="G22" s="211"/>
      <c r="H22" s="210"/>
    </row>
    <row r="23" spans="1:15" ht="15.6" hidden="1" customHeight="1" x14ac:dyDescent="0.25">
      <c r="B23" s="209"/>
      <c r="C23" s="209"/>
      <c r="D23" s="209"/>
      <c r="E23" s="209"/>
      <c r="F23" s="209"/>
      <c r="G23" s="209"/>
      <c r="H23" s="209"/>
    </row>
    <row r="24" spans="1:15" ht="51.75" customHeight="1" x14ac:dyDescent="0.25">
      <c r="B24" s="209"/>
      <c r="C24" s="979" t="s">
        <v>450</v>
      </c>
      <c r="D24" s="980"/>
      <c r="E24" s="980"/>
      <c r="F24" s="981"/>
      <c r="G24" s="209"/>
      <c r="H24" s="209"/>
    </row>
    <row r="25" spans="1:15" ht="15.75" customHeight="1" x14ac:dyDescent="0.25">
      <c r="B25" s="208"/>
      <c r="C25" s="208"/>
      <c r="D25" s="208"/>
      <c r="E25" s="208"/>
      <c r="F25" s="208"/>
      <c r="G25" s="208"/>
      <c r="H25" s="208"/>
    </row>
    <row r="26" spans="1:15" ht="17.100000000000001" customHeight="1" x14ac:dyDescent="0.25">
      <c r="A26" s="369"/>
      <c r="B26" s="369"/>
      <c r="C26" s="991" t="s">
        <v>595</v>
      </c>
      <c r="D26" s="991"/>
      <c r="E26" s="991"/>
      <c r="F26" s="991"/>
      <c r="G26" s="207"/>
      <c r="H26" s="369"/>
    </row>
    <row r="27" spans="1:15" s="205" customFormat="1" ht="75" customHeight="1" x14ac:dyDescent="0.25">
      <c r="C27" s="695" t="s">
        <v>410</v>
      </c>
      <c r="D27" s="696" t="s">
        <v>411</v>
      </c>
      <c r="E27" s="696" t="s">
        <v>451</v>
      </c>
      <c r="F27" s="696" t="s">
        <v>452</v>
      </c>
      <c r="G27" s="206"/>
      <c r="H27" s="206"/>
    </row>
    <row r="28" spans="1:15" s="200" customFormat="1" ht="19.5" customHeight="1" x14ac:dyDescent="0.25">
      <c r="B28" s="233" t="s">
        <v>140</v>
      </c>
      <c r="C28" s="697" t="s">
        <v>238</v>
      </c>
      <c r="D28" s="692">
        <f>'16. All ACPs'!D20</f>
        <v>0</v>
      </c>
      <c r="E28" s="698">
        <f>'16. All ACPs'!E20</f>
        <v>40</v>
      </c>
      <c r="F28" s="693">
        <f>'16. All ACPs'!F20</f>
        <v>0</v>
      </c>
      <c r="G28" s="319">
        <v>1</v>
      </c>
    </row>
    <row r="29" spans="1:15" s="200" customFormat="1" ht="19.5" customHeight="1" x14ac:dyDescent="0.25">
      <c r="B29" s="233" t="s">
        <v>141</v>
      </c>
      <c r="C29" s="697" t="s">
        <v>241</v>
      </c>
      <c r="D29" s="692">
        <f>'16. All ACPs'!D21</f>
        <v>0</v>
      </c>
      <c r="E29" s="698">
        <f>'16. All ACPs'!E21</f>
        <v>330</v>
      </c>
      <c r="F29" s="693">
        <f>'16. All ACPs'!F21</f>
        <v>0</v>
      </c>
      <c r="G29" s="319">
        <v>2</v>
      </c>
    </row>
    <row r="30" spans="1:15" s="200" customFormat="1" ht="19.5" customHeight="1" x14ac:dyDescent="0.25">
      <c r="B30" s="233" t="s">
        <v>143</v>
      </c>
      <c r="C30" s="697" t="s">
        <v>244</v>
      </c>
      <c r="D30" s="692">
        <f>'16. All ACPs'!D22</f>
        <v>0</v>
      </c>
      <c r="E30" s="698">
        <f>'16. All ACPs'!E22</f>
        <v>257</v>
      </c>
      <c r="F30" s="693">
        <f>'16. All ACPs'!F22</f>
        <v>0</v>
      </c>
      <c r="G30" s="319">
        <v>3</v>
      </c>
    </row>
    <row r="31" spans="1:15" s="200" customFormat="1" ht="19.5" customHeight="1" x14ac:dyDescent="0.25">
      <c r="B31" s="233" t="s">
        <v>144</v>
      </c>
      <c r="C31" s="697" t="s">
        <v>246</v>
      </c>
      <c r="D31" s="692">
        <f>'16. All ACPs'!D23</f>
        <v>0</v>
      </c>
      <c r="E31" s="698">
        <f>'16. All ACPs'!E23</f>
        <v>34.200000000000003</v>
      </c>
      <c r="F31" s="693">
        <f>'16. All ACPs'!F23</f>
        <v>0</v>
      </c>
      <c r="G31" s="319">
        <v>4</v>
      </c>
    </row>
    <row r="32" spans="1:15" s="200" customFormat="1" ht="19.5" customHeight="1" x14ac:dyDescent="0.25">
      <c r="B32" s="233" t="s">
        <v>145</v>
      </c>
      <c r="C32" s="697" t="s">
        <v>248</v>
      </c>
      <c r="D32" s="692">
        <f>'16. All ACPs'!D24</f>
        <v>0</v>
      </c>
      <c r="E32" s="698">
        <f>'16. All ACPs'!E24</f>
        <v>34.200000000000003</v>
      </c>
      <c r="F32" s="693">
        <f>'16. All ACPs'!F24</f>
        <v>0</v>
      </c>
      <c r="G32" s="320">
        <v>5</v>
      </c>
    </row>
    <row r="33" spans="1:13" s="200" customFormat="1" ht="19.5" customHeight="1" x14ac:dyDescent="0.25">
      <c r="B33" s="233" t="s">
        <v>146</v>
      </c>
      <c r="C33" s="691" t="s">
        <v>414</v>
      </c>
      <c r="D33" s="692">
        <f>'16. All ACPs'!D25</f>
        <v>0</v>
      </c>
      <c r="E33" s="698">
        <f>'16. All ACPs'!E25</f>
        <v>27.37</v>
      </c>
      <c r="F33" s="693">
        <f>'16. All ACPs'!F25</f>
        <v>0</v>
      </c>
      <c r="G33" s="320">
        <v>6</v>
      </c>
    </row>
    <row r="34" spans="1:13" s="200" customFormat="1" ht="19.5" customHeight="1" x14ac:dyDescent="0.25">
      <c r="B34" s="233"/>
      <c r="C34" s="691" t="s">
        <v>415</v>
      </c>
      <c r="D34" s="692">
        <f>'16. All ACPs'!D26</f>
        <v>0</v>
      </c>
      <c r="E34" s="698">
        <f>'16. All ACPs'!E26</f>
        <v>45</v>
      </c>
      <c r="F34" s="693">
        <f>'16. All ACPs'!F26</f>
        <v>0</v>
      </c>
      <c r="G34" s="320"/>
    </row>
    <row r="35" spans="1:13" s="197" customFormat="1" ht="24" customHeight="1" x14ac:dyDescent="0.25">
      <c r="B35" s="234">
        <v>7</v>
      </c>
      <c r="C35" s="204"/>
      <c r="D35" s="203"/>
      <c r="E35" s="699" t="s">
        <v>416</v>
      </c>
      <c r="F35" s="693">
        <f>'16. All ACPs'!F27</f>
        <v>0</v>
      </c>
      <c r="G35" s="321">
        <v>7</v>
      </c>
    </row>
    <row r="36" spans="1:13" s="197" customFormat="1" ht="14.25" customHeight="1" x14ac:dyDescent="0.25">
      <c r="B36" s="191"/>
      <c r="C36" s="202"/>
      <c r="D36" s="202"/>
      <c r="E36" s="202"/>
      <c r="F36" s="202"/>
      <c r="G36" s="225"/>
    </row>
    <row r="37" spans="1:13" s="197" customFormat="1" ht="17.25" customHeight="1" x14ac:dyDescent="0.25">
      <c r="B37" s="191"/>
      <c r="C37" s="987" t="s">
        <v>453</v>
      </c>
      <c r="D37" s="988"/>
      <c r="E37" s="988"/>
      <c r="F37" s="989"/>
      <c r="G37" s="225"/>
    </row>
    <row r="38" spans="1:13" s="197" customFormat="1" ht="14.25" customHeight="1" x14ac:dyDescent="0.25">
      <c r="B38" s="191"/>
      <c r="C38" s="202"/>
      <c r="D38" s="202"/>
      <c r="E38" s="202"/>
      <c r="F38" s="202"/>
      <c r="G38" s="225"/>
    </row>
    <row r="39" spans="1:13" s="197" customFormat="1" ht="14.25" customHeight="1" x14ac:dyDescent="0.25">
      <c r="B39" s="191"/>
      <c r="C39" s="202"/>
      <c r="D39" s="202"/>
      <c r="E39" s="202"/>
      <c r="F39" s="202"/>
      <c r="G39" s="225"/>
    </row>
    <row r="40" spans="1:13" ht="21.75" customHeight="1" x14ac:dyDescent="0.25">
      <c r="B40" s="985" t="s">
        <v>454</v>
      </c>
      <c r="C40" s="985"/>
      <c r="D40" s="985"/>
      <c r="E40" s="985"/>
      <c r="F40" s="985"/>
      <c r="G40" s="985"/>
      <c r="H40" s="201"/>
      <c r="I40" s="201"/>
      <c r="J40" s="201"/>
      <c r="K40" s="201"/>
      <c r="L40" s="201"/>
      <c r="M40" s="201"/>
    </row>
    <row r="41" spans="1:13" ht="6.75" customHeight="1" x14ac:dyDescent="0.25">
      <c r="B41" s="700"/>
      <c r="C41" s="701"/>
      <c r="D41" s="701"/>
      <c r="E41" s="701"/>
      <c r="F41" s="701"/>
      <c r="G41" s="702"/>
      <c r="H41" s="371"/>
      <c r="I41" s="371"/>
      <c r="J41" s="371"/>
      <c r="K41" s="371"/>
      <c r="L41" s="371"/>
      <c r="M41" s="371"/>
    </row>
    <row r="42" spans="1:13" ht="18.75" x14ac:dyDescent="0.25">
      <c r="B42" s="703" t="s">
        <v>455</v>
      </c>
      <c r="C42" s="371"/>
      <c r="D42" s="371"/>
      <c r="E42" s="371"/>
      <c r="F42" s="371"/>
      <c r="G42" s="704"/>
      <c r="H42" s="371"/>
      <c r="I42" s="371"/>
      <c r="J42" s="371"/>
      <c r="K42" s="371"/>
      <c r="L42" s="371"/>
      <c r="M42" s="371"/>
    </row>
    <row r="43" spans="1:13" ht="18.75" x14ac:dyDescent="0.25">
      <c r="B43" s="703"/>
      <c r="C43" s="371"/>
      <c r="D43" s="371"/>
      <c r="E43" s="371"/>
      <c r="F43" s="371"/>
      <c r="G43" s="704"/>
      <c r="H43" s="371"/>
      <c r="I43" s="371"/>
      <c r="J43" s="371"/>
      <c r="K43" s="371"/>
      <c r="L43" s="371"/>
      <c r="M43" s="371"/>
    </row>
    <row r="44" spans="1:13" ht="16.5" customHeight="1" x14ac:dyDescent="0.25">
      <c r="B44" s="705" t="s">
        <v>456</v>
      </c>
      <c r="C44" s="706"/>
      <c r="D44" s="706"/>
      <c r="E44" s="706"/>
      <c r="F44" s="706"/>
      <c r="G44" s="707"/>
      <c r="H44" s="371"/>
      <c r="I44" s="371"/>
      <c r="J44" s="371"/>
      <c r="K44" s="371"/>
      <c r="L44" s="371"/>
      <c r="M44" s="371"/>
    </row>
    <row r="46" spans="1:13" s="198" customFormat="1" ht="39.75" customHeight="1" x14ac:dyDescent="0.2">
      <c r="A46" s="995" t="s">
        <v>457</v>
      </c>
      <c r="B46" s="995"/>
      <c r="C46" s="995"/>
      <c r="D46" s="995"/>
      <c r="E46" s="995"/>
      <c r="F46" s="995"/>
      <c r="G46" s="995"/>
      <c r="H46" s="995"/>
      <c r="I46" s="372"/>
      <c r="J46" s="372"/>
      <c r="K46" s="372"/>
      <c r="L46" s="372"/>
      <c r="M46" s="372"/>
    </row>
    <row r="47" spans="1:13" ht="16.5" thickBot="1" x14ac:dyDescent="0.3">
      <c r="B47" s="368"/>
      <c r="C47" s="369"/>
      <c r="D47" s="369"/>
      <c r="E47" s="369"/>
      <c r="F47" s="369"/>
      <c r="G47" s="369"/>
      <c r="H47" s="369"/>
      <c r="I47" s="369"/>
      <c r="J47" s="369"/>
      <c r="K47" s="369"/>
      <c r="L47" s="369"/>
      <c r="M47" s="369"/>
    </row>
    <row r="48" spans="1:13" s="192" customFormat="1" ht="16.5" thickBot="1" x14ac:dyDescent="0.3">
      <c r="A48" s="196"/>
      <c r="B48" s="373"/>
      <c r="C48" s="992" t="s">
        <v>458</v>
      </c>
      <c r="D48" s="993"/>
      <c r="E48" s="993"/>
      <c r="F48" s="994"/>
      <c r="G48" s="373"/>
      <c r="H48" s="373"/>
      <c r="I48" s="373"/>
      <c r="J48" s="373"/>
      <c r="K48" s="373"/>
      <c r="L48" s="373"/>
      <c r="M48" s="373"/>
    </row>
    <row r="49" spans="1:13" s="192" customFormat="1" ht="15" customHeight="1" x14ac:dyDescent="0.25">
      <c r="A49" s="196"/>
      <c r="B49" s="373"/>
      <c r="C49" s="996" t="s">
        <v>459</v>
      </c>
      <c r="D49" s="997"/>
      <c r="E49" s="997"/>
      <c r="F49" s="998"/>
      <c r="G49" s="373"/>
      <c r="H49" s="373"/>
      <c r="I49" s="373"/>
      <c r="J49" s="373"/>
      <c r="K49" s="373"/>
      <c r="L49" s="373"/>
      <c r="M49" s="373"/>
    </row>
    <row r="50" spans="1:13" s="200" customFormat="1" ht="15" customHeight="1" x14ac:dyDescent="0.25">
      <c r="C50" s="999"/>
      <c r="D50" s="1000"/>
      <c r="E50" s="1000"/>
      <c r="F50" s="1001"/>
    </row>
    <row r="51" spans="1:13" s="199" customFormat="1" ht="14.25" customHeight="1" thickBot="1" x14ac:dyDescent="0.25">
      <c r="C51" s="1002"/>
      <c r="D51" s="1003"/>
      <c r="E51" s="1003"/>
      <c r="F51" s="1004"/>
    </row>
    <row r="52" spans="1:13" s="199" customFormat="1" ht="14.25" customHeight="1" x14ac:dyDescent="0.2">
      <c r="C52"/>
      <c r="D52"/>
      <c r="E52"/>
      <c r="F52"/>
    </row>
    <row r="53" spans="1:13" s="192" customFormat="1" ht="6.75" customHeight="1" x14ac:dyDescent="0.25">
      <c r="A53" s="196"/>
      <c r="B53" s="195"/>
      <c r="C53"/>
      <c r="D53"/>
      <c r="E53"/>
      <c r="F53"/>
      <c r="G53" s="194"/>
      <c r="H53" s="193"/>
    </row>
    <row r="54" spans="1:13" s="199" customFormat="1" ht="14.25" customHeight="1" x14ac:dyDescent="0.2">
      <c r="C54"/>
      <c r="D54"/>
      <c r="E54"/>
      <c r="F54"/>
    </row>
    <row r="55" spans="1:13" s="192" customFormat="1" ht="6.75" customHeight="1" x14ac:dyDescent="0.25">
      <c r="A55" s="196"/>
      <c r="B55" s="195"/>
      <c r="C55"/>
      <c r="D55"/>
      <c r="E55"/>
      <c r="F55"/>
      <c r="G55" s="194"/>
      <c r="H55" s="193"/>
    </row>
    <row r="56" spans="1:13" s="199" customFormat="1" ht="14.25" customHeight="1" x14ac:dyDescent="0.25">
      <c r="B56" s="987" t="s">
        <v>460</v>
      </c>
      <c r="C56" s="988"/>
      <c r="D56" s="988"/>
      <c r="E56" s="988"/>
      <c r="F56" s="988"/>
      <c r="G56" s="989"/>
    </row>
    <row r="57" spans="1:13" s="199" customFormat="1" ht="14.25" customHeight="1" x14ac:dyDescent="0.2">
      <c r="C57"/>
      <c r="D57"/>
      <c r="E57"/>
      <c r="F57"/>
    </row>
    <row r="58" spans="1:13" s="199" customFormat="1" ht="14.25" customHeight="1" x14ac:dyDescent="0.2">
      <c r="C58"/>
      <c r="D58"/>
      <c r="E58"/>
      <c r="F58"/>
    </row>
    <row r="59" spans="1:13" s="198" customFormat="1" ht="21" customHeight="1" x14ac:dyDescent="0.2">
      <c r="A59" s="708"/>
      <c r="B59" s="374"/>
      <c r="C59" s="374"/>
      <c r="D59" s="374"/>
      <c r="E59" s="374"/>
      <c r="F59" s="374"/>
      <c r="G59" s="374"/>
      <c r="H59" s="372"/>
    </row>
    <row r="60" spans="1:13" s="197" customFormat="1" ht="15.75" customHeight="1" x14ac:dyDescent="0.2"/>
    <row r="61" spans="1:13" s="192" customFormat="1" ht="6.75" customHeight="1" x14ac:dyDescent="0.25">
      <c r="A61" s="196"/>
      <c r="B61" s="195"/>
      <c r="C61" s="195"/>
      <c r="D61" s="373"/>
      <c r="E61" s="373"/>
      <c r="F61" s="373"/>
      <c r="G61" s="194"/>
      <c r="H61" s="193"/>
    </row>
    <row r="63" spans="1:13" x14ac:dyDescent="0.25">
      <c r="A63" s="369"/>
      <c r="B63" s="369"/>
      <c r="C63" s="369"/>
      <c r="D63" s="369"/>
      <c r="E63" s="369"/>
      <c r="F63" s="369"/>
      <c r="G63" s="369"/>
      <c r="H63" s="369"/>
    </row>
    <row r="64" spans="1:13" x14ac:dyDescent="0.25">
      <c r="A64" s="369"/>
      <c r="B64" s="369"/>
      <c r="C64" s="369"/>
      <c r="D64" s="369"/>
      <c r="E64" s="369"/>
      <c r="F64" s="369"/>
      <c r="G64" s="369"/>
      <c r="H64" s="369"/>
    </row>
    <row r="65" spans="1:8" x14ac:dyDescent="0.25">
      <c r="A65" s="369"/>
      <c r="B65" s="369"/>
      <c r="C65" s="369"/>
      <c r="D65" s="369"/>
      <c r="E65" s="369"/>
      <c r="F65" s="369"/>
      <c r="G65" s="369"/>
      <c r="H65" s="369"/>
    </row>
    <row r="66" spans="1:8" x14ac:dyDescent="0.25">
      <c r="A66" s="189"/>
      <c r="B66" s="189"/>
    </row>
    <row r="67" spans="1:8" x14ac:dyDescent="0.25">
      <c r="A67" s="189"/>
      <c r="B67" s="189"/>
    </row>
    <row r="68" spans="1:8" x14ac:dyDescent="0.25">
      <c r="A68" s="189"/>
      <c r="B68" s="189"/>
    </row>
    <row r="69" spans="1:8" x14ac:dyDescent="0.25">
      <c r="A69" s="189"/>
      <c r="B69" s="189"/>
    </row>
    <row r="70" spans="1:8" x14ac:dyDescent="0.25">
      <c r="A70" s="189"/>
      <c r="B70" s="189"/>
    </row>
    <row r="71" spans="1:8" x14ac:dyDescent="0.25">
      <c r="A71" s="189"/>
      <c r="B71" s="189"/>
    </row>
    <row r="72" spans="1:8" x14ac:dyDescent="0.25">
      <c r="A72" s="189"/>
      <c r="B72" s="189"/>
    </row>
    <row r="73" spans="1:8" x14ac:dyDescent="0.25">
      <c r="A73" s="189"/>
      <c r="B73" s="189"/>
    </row>
    <row r="74" spans="1:8" x14ac:dyDescent="0.25">
      <c r="A74" s="189"/>
      <c r="B74" s="189"/>
    </row>
    <row r="75" spans="1:8" x14ac:dyDescent="0.25">
      <c r="A75" s="189"/>
      <c r="B75" s="189"/>
    </row>
    <row r="76" spans="1:8" x14ac:dyDescent="0.25">
      <c r="A76" s="189"/>
      <c r="B76" s="189"/>
    </row>
    <row r="77" spans="1:8" x14ac:dyDescent="0.25">
      <c r="A77" s="189"/>
      <c r="B77" s="189"/>
    </row>
    <row r="78" spans="1:8" x14ac:dyDescent="0.25">
      <c r="A78" s="189"/>
      <c r="B78" s="189"/>
    </row>
    <row r="79" spans="1:8" x14ac:dyDescent="0.25">
      <c r="A79" s="189"/>
      <c r="B79" s="189"/>
    </row>
    <row r="80" spans="1:8" x14ac:dyDescent="0.25">
      <c r="A80" s="189"/>
      <c r="B80" s="189"/>
    </row>
    <row r="81" s="189" customFormat="1" x14ac:dyDescent="0.25"/>
    <row r="82" s="189" customFormat="1" x14ac:dyDescent="0.25"/>
    <row r="83" s="189" customFormat="1" x14ac:dyDescent="0.25"/>
    <row r="84" s="189" customFormat="1" x14ac:dyDescent="0.25"/>
    <row r="85" s="189" customFormat="1" x14ac:dyDescent="0.25"/>
    <row r="86" s="189" customFormat="1" x14ac:dyDescent="0.25"/>
    <row r="87" s="189" customFormat="1" x14ac:dyDescent="0.25"/>
    <row r="88" s="189" customFormat="1" x14ac:dyDescent="0.25"/>
    <row r="89" s="189" customFormat="1" x14ac:dyDescent="0.25"/>
    <row r="90" s="189" customFormat="1" x14ac:dyDescent="0.25"/>
    <row r="91" s="189" customFormat="1" x14ac:dyDescent="0.25"/>
    <row r="92" s="189" customFormat="1" x14ac:dyDescent="0.25"/>
    <row r="93" s="189" customFormat="1" x14ac:dyDescent="0.25"/>
    <row r="94" s="189" customFormat="1" x14ac:dyDescent="0.25"/>
    <row r="95" s="189" customFormat="1" x14ac:dyDescent="0.25"/>
    <row r="96" s="189" customFormat="1" x14ac:dyDescent="0.25"/>
    <row r="97" s="189" customFormat="1" x14ac:dyDescent="0.25"/>
    <row r="98" s="189" customFormat="1" x14ac:dyDescent="0.25"/>
    <row r="99" s="189" customFormat="1" x14ac:dyDescent="0.25"/>
    <row r="100" s="189" customFormat="1" x14ac:dyDescent="0.25"/>
    <row r="101" s="189" customFormat="1" x14ac:dyDescent="0.25"/>
    <row r="102" s="189" customFormat="1" x14ac:dyDescent="0.25"/>
    <row r="103" s="189" customFormat="1" x14ac:dyDescent="0.25"/>
    <row r="104" s="189" customFormat="1" x14ac:dyDescent="0.25"/>
    <row r="105" s="189" customFormat="1" x14ac:dyDescent="0.25"/>
    <row r="106" s="189" customFormat="1" x14ac:dyDescent="0.25"/>
    <row r="107" s="189" customFormat="1" x14ac:dyDescent="0.25"/>
    <row r="108" s="189" customFormat="1" x14ac:dyDescent="0.25"/>
    <row r="109" s="189" customFormat="1" x14ac:dyDescent="0.25"/>
    <row r="110" s="189" customFormat="1" x14ac:dyDescent="0.25"/>
    <row r="111" s="189" customFormat="1" x14ac:dyDescent="0.25"/>
    <row r="112" s="189" customFormat="1" x14ac:dyDescent="0.25"/>
    <row r="113" s="189" customFormat="1" x14ac:dyDescent="0.25"/>
    <row r="114" s="189" customFormat="1" x14ac:dyDescent="0.25"/>
    <row r="115" s="189" customFormat="1" x14ac:dyDescent="0.25"/>
    <row r="116" s="189" customFormat="1" x14ac:dyDescent="0.25"/>
    <row r="117" s="189" customFormat="1" x14ac:dyDescent="0.25"/>
    <row r="118" s="189" customFormat="1" x14ac:dyDescent="0.25"/>
    <row r="119" s="189" customFormat="1" x14ac:dyDescent="0.25"/>
    <row r="120" s="189" customFormat="1" x14ac:dyDescent="0.25"/>
    <row r="121" s="189" customFormat="1" x14ac:dyDescent="0.25"/>
    <row r="122" s="189" customFormat="1" x14ac:dyDescent="0.25"/>
    <row r="123" s="189" customFormat="1" x14ac:dyDescent="0.25"/>
    <row r="124" s="189" customFormat="1" x14ac:dyDescent="0.25"/>
    <row r="125" s="189" customFormat="1" x14ac:dyDescent="0.25"/>
    <row r="126" s="189" customFormat="1" x14ac:dyDescent="0.25"/>
    <row r="127" s="189" customFormat="1" x14ac:dyDescent="0.25"/>
    <row r="128" s="189" customFormat="1" x14ac:dyDescent="0.25"/>
    <row r="129" s="189" customFormat="1" x14ac:dyDescent="0.25"/>
    <row r="130" s="189" customFormat="1" x14ac:dyDescent="0.25"/>
    <row r="131" s="189" customFormat="1" x14ac:dyDescent="0.25"/>
    <row r="132" s="189" customFormat="1" x14ac:dyDescent="0.25"/>
    <row r="133" s="189" customFormat="1" x14ac:dyDescent="0.25"/>
    <row r="134" s="189" customFormat="1" x14ac:dyDescent="0.25"/>
    <row r="135" s="189" customFormat="1" x14ac:dyDescent="0.25"/>
    <row r="136" s="189" customFormat="1" x14ac:dyDescent="0.25"/>
    <row r="137" s="189" customFormat="1" x14ac:dyDescent="0.25"/>
    <row r="138" s="189" customFormat="1" x14ac:dyDescent="0.25"/>
    <row r="139" s="189" customFormat="1" x14ac:dyDescent="0.25"/>
    <row r="140" s="189" customFormat="1" x14ac:dyDescent="0.25"/>
    <row r="141" s="189" customFormat="1" x14ac:dyDescent="0.25"/>
    <row r="142" s="189" customFormat="1" x14ac:dyDescent="0.25"/>
    <row r="143" s="189" customFormat="1" x14ac:dyDescent="0.25"/>
    <row r="144" s="189" customFormat="1" x14ac:dyDescent="0.25"/>
    <row r="145" s="189" customFormat="1" x14ac:dyDescent="0.25"/>
    <row r="146" s="189" customFormat="1" x14ac:dyDescent="0.25"/>
    <row r="147" s="189" customFormat="1" x14ac:dyDescent="0.25"/>
    <row r="148" s="189" customFormat="1" x14ac:dyDescent="0.25"/>
    <row r="149" s="189" customFormat="1" x14ac:dyDescent="0.25"/>
    <row r="150" s="189" customFormat="1" x14ac:dyDescent="0.25"/>
    <row r="151" s="189" customFormat="1" x14ac:dyDescent="0.25"/>
    <row r="152" s="189" customFormat="1" x14ac:dyDescent="0.25"/>
    <row r="153" s="189" customFormat="1" x14ac:dyDescent="0.25"/>
    <row r="154" s="189" customFormat="1" x14ac:dyDescent="0.25"/>
    <row r="155" s="189" customFormat="1" x14ac:dyDescent="0.25"/>
    <row r="156" s="189" customFormat="1" x14ac:dyDescent="0.25"/>
    <row r="157" s="189" customFormat="1" x14ac:dyDescent="0.25"/>
    <row r="158" s="189" customFormat="1" x14ac:dyDescent="0.25"/>
    <row r="159" s="189" customFormat="1" x14ac:dyDescent="0.25"/>
    <row r="160" s="189" customFormat="1" x14ac:dyDescent="0.25"/>
    <row r="161" s="189" customFormat="1" x14ac:dyDescent="0.25"/>
    <row r="162" s="189" customFormat="1" x14ac:dyDescent="0.25"/>
    <row r="163" s="189" customFormat="1" x14ac:dyDescent="0.25"/>
    <row r="164" s="189" customFormat="1" x14ac:dyDescent="0.25"/>
    <row r="165" s="189" customFormat="1" x14ac:dyDescent="0.25"/>
    <row r="166" s="189" customFormat="1" x14ac:dyDescent="0.25"/>
    <row r="167" s="189" customFormat="1" x14ac:dyDescent="0.25"/>
    <row r="168" s="189" customFormat="1" x14ac:dyDescent="0.25"/>
    <row r="169" s="189" customFormat="1" x14ac:dyDescent="0.25"/>
    <row r="170" s="189" customFormat="1" x14ac:dyDescent="0.25"/>
    <row r="171" s="189" customFormat="1" x14ac:dyDescent="0.25"/>
    <row r="172" s="189" customFormat="1" x14ac:dyDescent="0.25"/>
    <row r="173" s="189" customFormat="1" x14ac:dyDescent="0.25"/>
    <row r="174" s="189" customFormat="1" x14ac:dyDescent="0.25"/>
    <row r="175" s="189" customFormat="1" x14ac:dyDescent="0.25"/>
    <row r="176" s="189" customFormat="1" x14ac:dyDescent="0.25"/>
    <row r="177" s="189" customFormat="1" x14ac:dyDescent="0.25"/>
    <row r="178" s="189" customFormat="1" x14ac:dyDescent="0.25"/>
    <row r="179" s="189" customFormat="1" x14ac:dyDescent="0.25"/>
    <row r="180" s="189" customFormat="1" x14ac:dyDescent="0.25"/>
    <row r="181" s="189" customFormat="1" x14ac:dyDescent="0.25"/>
    <row r="182" s="189" customFormat="1" x14ac:dyDescent="0.25"/>
    <row r="183" s="189" customFormat="1" x14ac:dyDescent="0.25"/>
    <row r="184" s="189" customFormat="1" x14ac:dyDescent="0.25"/>
    <row r="185" s="189" customFormat="1" x14ac:dyDescent="0.25"/>
    <row r="186" s="189" customFormat="1" x14ac:dyDescent="0.25"/>
    <row r="187" s="189" customFormat="1" x14ac:dyDescent="0.25"/>
    <row r="188" s="189" customFormat="1" x14ac:dyDescent="0.25"/>
    <row r="189" s="189" customFormat="1" x14ac:dyDescent="0.25"/>
    <row r="190" s="189" customFormat="1" x14ac:dyDescent="0.25"/>
    <row r="191" s="189" customFormat="1" x14ac:dyDescent="0.25"/>
    <row r="192" s="189" customFormat="1" x14ac:dyDescent="0.25"/>
    <row r="193" s="189" customFormat="1" x14ac:dyDescent="0.25"/>
    <row r="194" s="189" customFormat="1" x14ac:dyDescent="0.25"/>
    <row r="195" s="189" customFormat="1" x14ac:dyDescent="0.25"/>
    <row r="196" s="189" customFormat="1" x14ac:dyDescent="0.25"/>
    <row r="197" s="189" customFormat="1" x14ac:dyDescent="0.25"/>
    <row r="198" s="189" customFormat="1" x14ac:dyDescent="0.25"/>
    <row r="199" s="189" customFormat="1" x14ac:dyDescent="0.25"/>
    <row r="200" s="189" customFormat="1" x14ac:dyDescent="0.25"/>
    <row r="201" s="189" customFormat="1" x14ac:dyDescent="0.25"/>
    <row r="202" s="189" customFormat="1" x14ac:dyDescent="0.25"/>
    <row r="203" s="189" customFormat="1" x14ac:dyDescent="0.25"/>
    <row r="204" s="189" customFormat="1" x14ac:dyDescent="0.25"/>
    <row r="205" s="189" customFormat="1" x14ac:dyDescent="0.25"/>
    <row r="206" s="189" customFormat="1" x14ac:dyDescent="0.25"/>
    <row r="207" s="189" customFormat="1" x14ac:dyDescent="0.25"/>
    <row r="208" s="189" customFormat="1" x14ac:dyDescent="0.25"/>
    <row r="209" s="189" customFormat="1" x14ac:dyDescent="0.25"/>
    <row r="210" s="189" customFormat="1" x14ac:dyDescent="0.25"/>
    <row r="211" s="189" customFormat="1" x14ac:dyDescent="0.25"/>
    <row r="212" s="189" customFormat="1" x14ac:dyDescent="0.25"/>
    <row r="213" s="189" customFormat="1" x14ac:dyDescent="0.25"/>
    <row r="214" s="189" customFormat="1" x14ac:dyDescent="0.25"/>
    <row r="215" s="189" customFormat="1" x14ac:dyDescent="0.25"/>
    <row r="216" s="189" customFormat="1" x14ac:dyDescent="0.25"/>
    <row r="217" s="189" customFormat="1" x14ac:dyDescent="0.25"/>
    <row r="218" s="189" customFormat="1" x14ac:dyDescent="0.25"/>
    <row r="219" s="189" customFormat="1" x14ac:dyDescent="0.25"/>
    <row r="220" s="189" customFormat="1" x14ac:dyDescent="0.25"/>
    <row r="221" s="189" customFormat="1" x14ac:dyDescent="0.25"/>
    <row r="222" s="189" customFormat="1" x14ac:dyDescent="0.25"/>
    <row r="223" s="189" customFormat="1" x14ac:dyDescent="0.25"/>
    <row r="224" s="189" customFormat="1" x14ac:dyDescent="0.25"/>
    <row r="225" s="189" customFormat="1" x14ac:dyDescent="0.25"/>
    <row r="226" s="189" customFormat="1" x14ac:dyDescent="0.25"/>
    <row r="227" s="189" customFormat="1" x14ac:dyDescent="0.25"/>
    <row r="228" s="189" customFormat="1" x14ac:dyDescent="0.25"/>
    <row r="229" s="189" customFormat="1" x14ac:dyDescent="0.25"/>
    <row r="230" s="189" customFormat="1" x14ac:dyDescent="0.25"/>
    <row r="231" s="189" customFormat="1" x14ac:dyDescent="0.25"/>
    <row r="232" s="189" customFormat="1" x14ac:dyDescent="0.25"/>
    <row r="233" s="189" customFormat="1" x14ac:dyDescent="0.25"/>
    <row r="234" s="189" customFormat="1" x14ac:dyDescent="0.25"/>
    <row r="235" s="189" customFormat="1" x14ac:dyDescent="0.25"/>
    <row r="236" s="189" customFormat="1" x14ac:dyDescent="0.25"/>
    <row r="237" s="189" customFormat="1" x14ac:dyDescent="0.25"/>
    <row r="238" s="189" customFormat="1" x14ac:dyDescent="0.25"/>
    <row r="239" s="189" customFormat="1" x14ac:dyDescent="0.25"/>
    <row r="240" s="189" customFormat="1" x14ac:dyDescent="0.25"/>
    <row r="241" s="189" customFormat="1" x14ac:dyDescent="0.25"/>
    <row r="242" s="189" customFormat="1" x14ac:dyDescent="0.25"/>
    <row r="243" s="189" customFormat="1" x14ac:dyDescent="0.25"/>
    <row r="244" s="189" customFormat="1" x14ac:dyDescent="0.25"/>
    <row r="245" s="189" customFormat="1" x14ac:dyDescent="0.25"/>
    <row r="246" s="189" customFormat="1" x14ac:dyDescent="0.25"/>
    <row r="247" s="189" customFormat="1" x14ac:dyDescent="0.25"/>
    <row r="248" s="189" customFormat="1" x14ac:dyDescent="0.25"/>
    <row r="249" s="189" customFormat="1" x14ac:dyDescent="0.25"/>
    <row r="250" s="189" customFormat="1" x14ac:dyDescent="0.25"/>
    <row r="251" s="189" customFormat="1" x14ac:dyDescent="0.25"/>
    <row r="252" s="189" customFormat="1" x14ac:dyDescent="0.25"/>
    <row r="253" s="189" customFormat="1" x14ac:dyDescent="0.25"/>
    <row r="254" s="189" customFormat="1" x14ac:dyDescent="0.25"/>
    <row r="255" s="189" customFormat="1" x14ac:dyDescent="0.25"/>
    <row r="256" s="189" customFormat="1" x14ac:dyDescent="0.25"/>
    <row r="257" s="189" customFormat="1" x14ac:dyDescent="0.25"/>
    <row r="258" s="189" customFormat="1" x14ac:dyDescent="0.25"/>
    <row r="259" s="189" customFormat="1" x14ac:dyDescent="0.25"/>
    <row r="260" s="189" customFormat="1" x14ac:dyDescent="0.25"/>
    <row r="261" s="189" customFormat="1" x14ac:dyDescent="0.25"/>
    <row r="262" s="189" customFormat="1" x14ac:dyDescent="0.25"/>
    <row r="263" s="189" customFormat="1" x14ac:dyDescent="0.25"/>
    <row r="264" s="189" customFormat="1" x14ac:dyDescent="0.25"/>
    <row r="265" s="189" customFormat="1" x14ac:dyDescent="0.25"/>
    <row r="266" s="189" customFormat="1" x14ac:dyDescent="0.25"/>
    <row r="267" s="189" customFormat="1" x14ac:dyDescent="0.25"/>
    <row r="268" s="189" customFormat="1" x14ac:dyDescent="0.25"/>
    <row r="269" s="189" customFormat="1" x14ac:dyDescent="0.25"/>
  </sheetData>
  <sheetProtection algorithmName="SHA-512" hashValue="lGBtsAyf14/ob1fOeu3W+iy50DNLPraOi55gyDIU0bl5QZdf721KAJv3s/dJtS5QbcPE/gmYrvhqYnBLUvY9rw==" saltValue="CSUzNBes52EOVTZrKHPY9A==" spinCount="100000" sheet="1" objects="1" scenarios="1"/>
  <mergeCells count="12">
    <mergeCell ref="B56:G56"/>
    <mergeCell ref="C37:F37"/>
    <mergeCell ref="B4:G4"/>
    <mergeCell ref="C26:F26"/>
    <mergeCell ref="C48:F48"/>
    <mergeCell ref="A46:H46"/>
    <mergeCell ref="C49:F51"/>
    <mergeCell ref="B1:G1"/>
    <mergeCell ref="C24:F24"/>
    <mergeCell ref="C13:F13"/>
    <mergeCell ref="B40:G40"/>
    <mergeCell ref="B5:G5"/>
  </mergeCells>
  <phoneticPr fontId="113" type="noConversion"/>
  <printOptions horizontalCentered="1"/>
  <pageMargins left="0.25" right="0.25" top="0.5" bottom="0.5" header="0.3" footer="0.3"/>
  <pageSetup scale="79" orientation="portrait" r:id="rId1"/>
  <rowBreaks count="1" manualBreakCount="1">
    <brk id="44" max="16383" man="1"/>
  </rowBreaks>
  <colBreaks count="1" manualBreakCount="1">
    <brk id="1" max="44"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5B520-A40D-43F3-8F46-08B379B1E963}">
  <sheetPr codeName="Sheet21">
    <tabColor rgb="FFFFFF00"/>
  </sheetPr>
  <dimension ref="A1:G50"/>
  <sheetViews>
    <sheetView showGridLines="0" zoomScale="90" zoomScaleNormal="90" workbookViewId="0">
      <selection sqref="A1:E1"/>
    </sheetView>
  </sheetViews>
  <sheetFormatPr defaultColWidth="8.85546875" defaultRowHeight="12.75" x14ac:dyDescent="0.2"/>
  <cols>
    <col min="1" max="1" width="7.5703125" style="27" bestFit="1" customWidth="1"/>
    <col min="2" max="2" width="17.42578125" style="28" customWidth="1"/>
    <col min="3" max="3" width="12.85546875" style="28" bestFit="1" customWidth="1"/>
    <col min="4" max="4" width="27.42578125" style="29" customWidth="1"/>
    <col min="5" max="5" width="26.42578125" style="29" bestFit="1" customWidth="1"/>
    <col min="6" max="16384" width="8.85546875" style="29"/>
  </cols>
  <sheetData>
    <row r="1" spans="1:7" s="25" customFormat="1" ht="15.75" x14ac:dyDescent="0.2">
      <c r="A1" s="1005" t="s">
        <v>128</v>
      </c>
      <c r="B1" s="1005"/>
      <c r="C1" s="1005"/>
      <c r="D1" s="1005"/>
      <c r="E1" s="1005"/>
    </row>
    <row r="2" spans="1:7" s="25" customFormat="1" ht="14.25" x14ac:dyDescent="0.2">
      <c r="A2" s="766" t="s">
        <v>129</v>
      </c>
      <c r="B2" s="766"/>
      <c r="C2" s="766"/>
      <c r="D2" s="766"/>
      <c r="E2" s="766"/>
    </row>
    <row r="3" spans="1:7" s="25" customFormat="1" ht="15.75" x14ac:dyDescent="0.2">
      <c r="A3" s="769" t="s">
        <v>130</v>
      </c>
      <c r="B3" s="769"/>
      <c r="C3" s="769"/>
      <c r="D3" s="769"/>
      <c r="E3" s="769"/>
    </row>
    <row r="4" spans="1:7" s="25" customFormat="1" ht="19.5" x14ac:dyDescent="0.2">
      <c r="A4" s="1006" t="s">
        <v>131</v>
      </c>
      <c r="B4" s="1006"/>
      <c r="C4" s="1006"/>
      <c r="D4" s="1006"/>
      <c r="E4" s="1006"/>
    </row>
    <row r="5" spans="1:7" ht="19.5" x14ac:dyDescent="0.2">
      <c r="A5" s="1006" t="s">
        <v>133</v>
      </c>
      <c r="B5" s="1006"/>
      <c r="C5" s="1006"/>
      <c r="D5" s="1006"/>
      <c r="E5" s="1006"/>
    </row>
    <row r="6" spans="1:7" s="25" customFormat="1" ht="17.25" customHeight="1" x14ac:dyDescent="0.2">
      <c r="A6" s="1006" t="s">
        <v>132</v>
      </c>
      <c r="B6" s="1006"/>
      <c r="C6" s="1006"/>
      <c r="D6" s="1006"/>
      <c r="E6" s="1006"/>
    </row>
    <row r="7" spans="1:7" s="25" customFormat="1" x14ac:dyDescent="0.2"/>
    <row r="8" spans="1:7" s="25" customFormat="1" ht="17.25" customHeight="1" x14ac:dyDescent="0.3">
      <c r="B8" s="775" t="s">
        <v>558</v>
      </c>
      <c r="C8" s="775"/>
      <c r="D8" s="775"/>
      <c r="E8" s="775"/>
      <c r="F8" s="116"/>
      <c r="G8" s="116"/>
    </row>
    <row r="9" spans="1:7" s="25" customFormat="1" ht="17.25" customHeight="1" x14ac:dyDescent="0.2">
      <c r="A9" s="385"/>
      <c r="B9" s="385"/>
      <c r="C9" s="385"/>
      <c r="D9" s="385"/>
      <c r="E9" s="385"/>
    </row>
    <row r="10" spans="1:7" s="25" customFormat="1" ht="16.5" customHeight="1" thickBot="1" x14ac:dyDescent="0.25">
      <c r="A10" s="42"/>
      <c r="B10" s="43"/>
      <c r="C10" s="43"/>
      <c r="D10" s="38"/>
      <c r="E10" s="38"/>
    </row>
    <row r="11" spans="1:7" s="25" customFormat="1" ht="16.5" thickBot="1" x14ac:dyDescent="0.25">
      <c r="A11" s="1007" t="s">
        <v>461</v>
      </c>
      <c r="B11" s="1008"/>
      <c r="C11" s="1008"/>
      <c r="D11" s="1008"/>
      <c r="E11" s="1009"/>
    </row>
    <row r="12" spans="1:7" customFormat="1" x14ac:dyDescent="0.2"/>
    <row r="13" spans="1:7" s="25" customFormat="1" ht="15.75" x14ac:dyDescent="0.2">
      <c r="A13" s="302" t="s">
        <v>462</v>
      </c>
      <c r="B13" s="302" t="s">
        <v>463</v>
      </c>
      <c r="C13" s="302" t="s">
        <v>464</v>
      </c>
      <c r="D13" s="302" t="s">
        <v>17</v>
      </c>
      <c r="E13" s="302" t="s">
        <v>465</v>
      </c>
    </row>
    <row r="14" spans="1:7" s="25" customFormat="1" ht="13.5" customHeight="1" x14ac:dyDescent="0.2">
      <c r="A14" s="42"/>
      <c r="B14" s="43"/>
      <c r="C14" s="43"/>
      <c r="D14" s="38"/>
      <c r="E14" s="38"/>
    </row>
    <row r="15" spans="1:7" s="161" customFormat="1" x14ac:dyDescent="0.2">
      <c r="A15" t="s">
        <v>466</v>
      </c>
      <c r="B15" s="13" t="s">
        <v>467</v>
      </c>
      <c r="C15" s="13" t="s">
        <v>468</v>
      </c>
      <c r="D15" t="s">
        <v>469</v>
      </c>
      <c r="E15" t="s">
        <v>470</v>
      </c>
    </row>
    <row r="16" spans="1:7" s="161" customFormat="1" ht="12.6" customHeight="1" x14ac:dyDescent="0.2">
      <c r="A16"/>
      <c r="B16"/>
      <c r="C16"/>
      <c r="D16"/>
      <c r="E16"/>
    </row>
    <row r="17" spans="1:5" s="161" customFormat="1" x14ac:dyDescent="0.2">
      <c r="A17" t="s">
        <v>471</v>
      </c>
      <c r="B17" s="13" t="s">
        <v>549</v>
      </c>
      <c r="C17" s="13" t="s">
        <v>115</v>
      </c>
      <c r="D17" t="s">
        <v>472</v>
      </c>
      <c r="E17" t="s">
        <v>473</v>
      </c>
    </row>
    <row r="18" spans="1:5" s="161" customFormat="1" ht="12" customHeight="1" x14ac:dyDescent="0.2">
      <c r="A18" t="s">
        <v>471</v>
      </c>
      <c r="B18" s="13" t="s">
        <v>550</v>
      </c>
      <c r="C18" s="13" t="s">
        <v>115</v>
      </c>
      <c r="D18" t="s">
        <v>472</v>
      </c>
      <c r="E18" t="s">
        <v>473</v>
      </c>
    </row>
    <row r="19" spans="1:5" s="161" customFormat="1" ht="12" customHeight="1" x14ac:dyDescent="0.2">
      <c r="A19"/>
      <c r="B19" s="13"/>
      <c r="C19" s="13"/>
      <c r="D19"/>
      <c r="E19"/>
    </row>
    <row r="20" spans="1:5" s="161" customFormat="1" x14ac:dyDescent="0.2">
      <c r="A20" t="s">
        <v>471</v>
      </c>
      <c r="B20" t="s">
        <v>474</v>
      </c>
      <c r="C20" s="13" t="s">
        <v>122</v>
      </c>
      <c r="D20" t="s">
        <v>472</v>
      </c>
      <c r="E20" t="s">
        <v>475</v>
      </c>
    </row>
    <row r="21" spans="1:5" s="161" customFormat="1" x14ac:dyDescent="0.2">
      <c r="A21"/>
      <c r="B21"/>
      <c r="C21"/>
      <c r="D21"/>
      <c r="E21"/>
    </row>
    <row r="22" spans="1:5" s="161" customFormat="1" x14ac:dyDescent="0.2">
      <c r="A22"/>
      <c r="B22"/>
      <c r="C22"/>
      <c r="D22"/>
      <c r="E22"/>
    </row>
    <row r="23" spans="1:5" s="161" customFormat="1" x14ac:dyDescent="0.2">
      <c r="A23"/>
      <c r="B23"/>
      <c r="C23"/>
      <c r="D23"/>
      <c r="E23"/>
    </row>
    <row r="24" spans="1:5" s="161" customFormat="1" x14ac:dyDescent="0.2">
      <c r="A24"/>
      <c r="B24"/>
      <c r="C24"/>
      <c r="D24"/>
      <c r="E24"/>
    </row>
    <row r="25" spans="1:5" s="161" customFormat="1" x14ac:dyDescent="0.2">
      <c r="A25"/>
      <c r="B25"/>
      <c r="C25"/>
      <c r="D25"/>
      <c r="E25"/>
    </row>
    <row r="26" spans="1:5" s="161" customFormat="1" x14ac:dyDescent="0.2">
      <c r="A26"/>
      <c r="B26"/>
      <c r="C26"/>
      <c r="D26"/>
      <c r="E26"/>
    </row>
    <row r="27" spans="1:5" s="161" customFormat="1" x14ac:dyDescent="0.2">
      <c r="A27"/>
      <c r="B27"/>
      <c r="C27"/>
      <c r="D27"/>
      <c r="E27"/>
    </row>
    <row r="28" spans="1:5" s="161" customFormat="1" x14ac:dyDescent="0.2">
      <c r="A28"/>
      <c r="B28"/>
      <c r="C28"/>
      <c r="D28"/>
      <c r="E28"/>
    </row>
    <row r="29" spans="1:5" s="161" customFormat="1" ht="18.75" customHeight="1" x14ac:dyDescent="0.2">
      <c r="A29"/>
      <c r="B29"/>
      <c r="C29"/>
      <c r="D29"/>
      <c r="E29"/>
    </row>
    <row r="30" spans="1:5" s="161" customFormat="1" x14ac:dyDescent="0.2">
      <c r="A30"/>
      <c r="B30"/>
      <c r="C30"/>
      <c r="D30"/>
      <c r="E30"/>
    </row>
    <row r="31" spans="1:5" s="161" customFormat="1" x14ac:dyDescent="0.2">
      <c r="A31"/>
      <c r="B31"/>
      <c r="C31"/>
      <c r="D31"/>
      <c r="E31"/>
    </row>
    <row r="32" spans="1:5" s="161" customFormat="1" x14ac:dyDescent="0.2">
      <c r="A32"/>
      <c r="B32"/>
      <c r="C32"/>
      <c r="D32"/>
      <c r="E32"/>
    </row>
    <row r="33" spans="1:5" s="161" customFormat="1" x14ac:dyDescent="0.2">
      <c r="A33"/>
      <c r="B33"/>
      <c r="C33"/>
      <c r="D33"/>
      <c r="E33"/>
    </row>
    <row r="34" spans="1:5" s="161" customFormat="1" x14ac:dyDescent="0.2">
      <c r="A34"/>
      <c r="B34"/>
      <c r="C34"/>
      <c r="D34"/>
      <c r="E34"/>
    </row>
    <row r="35" spans="1:5" s="161" customFormat="1" x14ac:dyDescent="0.2">
      <c r="A35"/>
      <c r="B35"/>
      <c r="C35"/>
      <c r="D35"/>
      <c r="E35"/>
    </row>
    <row r="36" spans="1:5" s="161" customFormat="1" x14ac:dyDescent="0.2">
      <c r="A36"/>
      <c r="B36"/>
      <c r="C36"/>
      <c r="D36"/>
      <c r="E36"/>
    </row>
    <row r="37" spans="1:5" s="161" customFormat="1" x14ac:dyDescent="0.2">
      <c r="A37"/>
      <c r="B37"/>
      <c r="C37"/>
      <c r="D37"/>
      <c r="E37"/>
    </row>
    <row r="38" spans="1:5" s="161" customFormat="1" x14ac:dyDescent="0.2">
      <c r="A38"/>
      <c r="B38"/>
      <c r="C38"/>
      <c r="D38"/>
      <c r="E38"/>
    </row>
    <row r="39" spans="1:5" s="161" customFormat="1" x14ac:dyDescent="0.2">
      <c r="A39"/>
      <c r="B39"/>
      <c r="C39"/>
      <c r="D39"/>
      <c r="E39"/>
    </row>
    <row r="40" spans="1:5" s="161" customFormat="1" x14ac:dyDescent="0.2">
      <c r="A40"/>
      <c r="B40"/>
      <c r="C40"/>
      <c r="D40"/>
      <c r="E40"/>
    </row>
    <row r="41" spans="1:5" s="161" customFormat="1" x14ac:dyDescent="0.2">
      <c r="A41"/>
      <c r="B41"/>
      <c r="C41"/>
      <c r="D41"/>
      <c r="E41"/>
    </row>
    <row r="42" spans="1:5" s="161" customFormat="1" x14ac:dyDescent="0.2">
      <c r="A42"/>
      <c r="B42"/>
      <c r="C42"/>
      <c r="D42"/>
      <c r="E42"/>
    </row>
    <row r="43" spans="1:5" s="161" customFormat="1" x14ac:dyDescent="0.2">
      <c r="A43"/>
      <c r="B43"/>
      <c r="C43"/>
      <c r="D43"/>
      <c r="E43"/>
    </row>
    <row r="44" spans="1:5" s="161" customFormat="1" x14ac:dyDescent="0.2">
      <c r="A44"/>
      <c r="B44"/>
      <c r="C44"/>
      <c r="D44"/>
      <c r="E44"/>
    </row>
    <row r="45" spans="1:5" s="161" customFormat="1" x14ac:dyDescent="0.2">
      <c r="A45"/>
      <c r="B45"/>
      <c r="C45"/>
      <c r="D45"/>
      <c r="E45"/>
    </row>
    <row r="46" spans="1:5" s="161" customFormat="1" x14ac:dyDescent="0.2">
      <c r="A46"/>
      <c r="B46"/>
      <c r="C46"/>
      <c r="D46"/>
      <c r="E46"/>
    </row>
    <row r="47" spans="1:5" s="167" customFormat="1" x14ac:dyDescent="0.2">
      <c r="A47"/>
      <c r="B47"/>
      <c r="C47"/>
      <c r="D47"/>
      <c r="E47"/>
    </row>
    <row r="48" spans="1:5" x14ac:dyDescent="0.2">
      <c r="A48" s="273"/>
      <c r="B48" s="274"/>
      <c r="C48" s="274"/>
      <c r="D48" s="275"/>
      <c r="E48" s="275"/>
    </row>
    <row r="49" spans="1:5" x14ac:dyDescent="0.2">
      <c r="A49" s="273"/>
      <c r="B49" s="274"/>
      <c r="C49" s="274"/>
      <c r="D49" s="275"/>
      <c r="E49" s="275"/>
    </row>
    <row r="50" spans="1:5" x14ac:dyDescent="0.2">
      <c r="A50" s="273"/>
      <c r="B50" s="274"/>
      <c r="C50" s="274"/>
      <c r="D50" s="275"/>
      <c r="E50" s="275"/>
    </row>
  </sheetData>
  <protectedRanges>
    <protectedRange sqref="D15 D27 D40:G47 D30:G37 E20:G20 D21:G26" name="Range1"/>
  </protectedRanges>
  <mergeCells count="8">
    <mergeCell ref="A1:E1"/>
    <mergeCell ref="A6:E6"/>
    <mergeCell ref="A11:E11"/>
    <mergeCell ref="A2:E2"/>
    <mergeCell ref="A3:E3"/>
    <mergeCell ref="A4:E4"/>
    <mergeCell ref="B8:E8"/>
    <mergeCell ref="A5:E5"/>
  </mergeCells>
  <printOptions horizontalCentered="1"/>
  <pageMargins left="0" right="0" top="0.75" bottom="0.25" header="0.3" footer="0.3"/>
  <pageSetup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0"/>
  </sheetPr>
  <dimension ref="A1:P427"/>
  <sheetViews>
    <sheetView showGridLines="0" tabSelected="1" showWhiteSpace="0" zoomScale="90" zoomScaleNormal="90" workbookViewId="0">
      <selection sqref="A1:H1"/>
    </sheetView>
  </sheetViews>
  <sheetFormatPr defaultColWidth="8.85546875" defaultRowHeight="12.75" x14ac:dyDescent="0.2"/>
  <cols>
    <col min="1" max="1" width="7" style="27" customWidth="1"/>
    <col min="2" max="2" width="11.42578125" style="28" customWidth="1"/>
    <col min="3" max="3" width="27.42578125" style="29" customWidth="1"/>
    <col min="4" max="7" width="8.85546875" style="29"/>
    <col min="8" max="8" width="14" style="29" customWidth="1"/>
    <col min="9" max="16384" width="8.85546875" style="29"/>
  </cols>
  <sheetData>
    <row r="1" spans="1:16" s="25" customFormat="1" ht="15.75" x14ac:dyDescent="0.2">
      <c r="A1" s="762" t="s">
        <v>128</v>
      </c>
      <c r="B1" s="763"/>
      <c r="C1" s="763"/>
      <c r="D1" s="763"/>
      <c r="E1" s="763"/>
      <c r="F1" s="763"/>
      <c r="G1" s="763"/>
      <c r="H1" s="764"/>
    </row>
    <row r="2" spans="1:16" s="25" customFormat="1" ht="14.25" x14ac:dyDescent="0.2">
      <c r="A2" s="765" t="s">
        <v>129</v>
      </c>
      <c r="B2" s="766"/>
      <c r="C2" s="766"/>
      <c r="D2" s="766"/>
      <c r="E2" s="766"/>
      <c r="F2" s="766"/>
      <c r="G2" s="766"/>
      <c r="H2" s="767"/>
    </row>
    <row r="3" spans="1:16" s="25" customFormat="1" ht="15.75" x14ac:dyDescent="0.2">
      <c r="A3" s="768" t="s">
        <v>130</v>
      </c>
      <c r="B3" s="769"/>
      <c r="C3" s="769"/>
      <c r="D3" s="769"/>
      <c r="E3" s="769"/>
      <c r="F3" s="769"/>
      <c r="G3" s="769"/>
      <c r="H3" s="770"/>
    </row>
    <row r="4" spans="1:16" s="25" customFormat="1" ht="18.75" x14ac:dyDescent="0.2">
      <c r="A4" s="777" t="s">
        <v>131</v>
      </c>
      <c r="B4" s="778"/>
      <c r="C4" s="778"/>
      <c r="D4" s="778"/>
      <c r="E4" s="778"/>
      <c r="F4" s="778"/>
      <c r="G4" s="778"/>
      <c r="H4" s="779"/>
    </row>
    <row r="5" spans="1:16" s="25" customFormat="1" ht="18.75" x14ac:dyDescent="0.2">
      <c r="A5" s="777" t="s">
        <v>133</v>
      </c>
      <c r="B5" s="778"/>
      <c r="C5" s="778"/>
      <c r="D5" s="778"/>
      <c r="E5" s="778"/>
      <c r="F5" s="778"/>
      <c r="G5" s="778"/>
      <c r="H5" s="779"/>
      <c r="J5" s="464"/>
      <c r="K5" s="464"/>
      <c r="L5" s="464"/>
      <c r="M5" s="464"/>
      <c r="N5" s="464"/>
      <c r="O5" s="464"/>
      <c r="P5" s="464"/>
    </row>
    <row r="6" spans="1:16" s="25" customFormat="1" ht="18.75" x14ac:dyDescent="0.2">
      <c r="A6" s="777" t="s">
        <v>132</v>
      </c>
      <c r="B6" s="778"/>
      <c r="C6" s="778"/>
      <c r="D6" s="778"/>
      <c r="E6" s="778"/>
      <c r="F6" s="778"/>
      <c r="G6" s="778"/>
      <c r="H6" s="779"/>
    </row>
    <row r="7" spans="1:16" s="25" customFormat="1" ht="18.75" x14ac:dyDescent="0.2">
      <c r="A7" s="469"/>
      <c r="B7" s="464"/>
      <c r="C7" s="464"/>
      <c r="D7" s="464"/>
      <c r="E7" s="464"/>
      <c r="F7" s="464"/>
      <c r="G7" s="464"/>
      <c r="H7" s="470"/>
    </row>
    <row r="8" spans="1:16" s="25" customFormat="1" x14ac:dyDescent="0.2">
      <c r="A8" s="771" t="s">
        <v>134</v>
      </c>
      <c r="B8" s="772"/>
      <c r="C8" s="772"/>
      <c r="D8" s="772"/>
      <c r="E8" s="772"/>
      <c r="F8" s="772"/>
      <c r="G8" s="772"/>
      <c r="H8" s="773"/>
    </row>
    <row r="9" spans="1:16" s="25" customFormat="1" x14ac:dyDescent="0.2">
      <c r="A9" s="771" t="s">
        <v>136</v>
      </c>
      <c r="B9" s="772"/>
      <c r="C9" s="772"/>
      <c r="D9" s="772"/>
      <c r="E9" s="772"/>
      <c r="F9" s="772"/>
      <c r="G9" s="772"/>
      <c r="H9" s="773"/>
    </row>
    <row r="10" spans="1:16" s="25" customFormat="1" x14ac:dyDescent="0.2">
      <c r="A10" s="771" t="s">
        <v>135</v>
      </c>
      <c r="B10" s="772"/>
      <c r="C10" s="772"/>
      <c r="D10" s="772"/>
      <c r="E10" s="772"/>
      <c r="F10" s="772"/>
      <c r="G10" s="772"/>
      <c r="H10" s="773"/>
      <c r="J10" s="331"/>
      <c r="K10" s="331"/>
      <c r="L10" s="331"/>
      <c r="M10" s="331"/>
      <c r="N10" s="331"/>
      <c r="O10" s="331"/>
      <c r="P10" s="331"/>
    </row>
    <row r="11" spans="1:16" s="25" customFormat="1" x14ac:dyDescent="0.2">
      <c r="A11" s="471"/>
      <c r="B11" s="472"/>
      <c r="C11" s="472"/>
      <c r="D11" s="472"/>
      <c r="E11" s="472"/>
      <c r="F11" s="472"/>
      <c r="G11" s="472"/>
      <c r="H11" s="473"/>
    </row>
    <row r="12" spans="1:16" s="25" customFormat="1" ht="18.75" x14ac:dyDescent="0.3">
      <c r="A12" s="774" t="s">
        <v>558</v>
      </c>
      <c r="B12" s="775"/>
      <c r="C12" s="775"/>
      <c r="D12" s="775"/>
      <c r="E12" s="775"/>
      <c r="F12" s="775"/>
      <c r="G12" s="775"/>
      <c r="H12" s="776"/>
    </row>
    <row r="13" spans="1:16" s="25" customFormat="1" ht="16.5" x14ac:dyDescent="0.2">
      <c r="A13" s="759" t="s">
        <v>137</v>
      </c>
      <c r="B13" s="760"/>
      <c r="C13" s="760"/>
      <c r="D13" s="760"/>
      <c r="E13" s="760"/>
      <c r="F13" s="760"/>
      <c r="G13" s="760"/>
      <c r="H13" s="761"/>
    </row>
    <row r="14" spans="1:16" s="25" customFormat="1" x14ac:dyDescent="0.2">
      <c r="A14" s="474"/>
      <c r="B14" s="43"/>
      <c r="C14" s="38"/>
      <c r="D14" s="38"/>
      <c r="E14" s="38"/>
      <c r="F14" s="38"/>
      <c r="G14" s="38"/>
      <c r="H14" s="475"/>
    </row>
    <row r="15" spans="1:16" s="25" customFormat="1" ht="15.75" x14ac:dyDescent="0.2">
      <c r="A15" s="476"/>
      <c r="B15" s="756" t="s">
        <v>138</v>
      </c>
      <c r="C15" s="757"/>
      <c r="D15" s="757"/>
      <c r="E15" s="757"/>
      <c r="F15" s="757"/>
      <c r="G15" s="758"/>
      <c r="H15" s="477"/>
    </row>
    <row r="16" spans="1:16" s="25" customFormat="1" x14ac:dyDescent="0.2">
      <c r="A16" s="474"/>
      <c r="B16" s="43"/>
      <c r="C16" s="38"/>
      <c r="D16" s="38"/>
      <c r="E16" s="38"/>
      <c r="F16" s="38"/>
      <c r="G16" s="38"/>
      <c r="H16" s="475"/>
      <c r="I16" s="26"/>
    </row>
    <row r="17" spans="1:9" s="162" customFormat="1" ht="15" x14ac:dyDescent="0.2">
      <c r="A17" s="478">
        <v>1.1000000000000001</v>
      </c>
      <c r="B17" s="479" t="s">
        <v>10</v>
      </c>
      <c r="C17" s="480"/>
      <c r="D17" s="480"/>
      <c r="E17" s="480"/>
      <c r="F17" s="480"/>
      <c r="G17" s="480"/>
      <c r="H17" s="481"/>
    </row>
    <row r="18" spans="1:9" s="161" customFormat="1" x14ac:dyDescent="0.2">
      <c r="A18" s="482"/>
      <c r="B18" s="483" t="s">
        <v>12</v>
      </c>
      <c r="C18" s="753"/>
      <c r="D18" s="754"/>
      <c r="E18" s="754"/>
      <c r="F18" s="754"/>
      <c r="G18" s="755"/>
      <c r="H18" s="484"/>
    </row>
    <row r="19" spans="1:9" s="161" customFormat="1" x14ac:dyDescent="0.2">
      <c r="A19" s="482"/>
      <c r="B19" s="483" t="s">
        <v>139</v>
      </c>
      <c r="C19" s="485"/>
      <c r="D19" s="485"/>
      <c r="E19" s="485"/>
      <c r="F19" s="485"/>
      <c r="G19" s="485"/>
      <c r="H19" s="486"/>
    </row>
    <row r="20" spans="1:9" s="161" customFormat="1" ht="16.5" x14ac:dyDescent="0.2">
      <c r="A20" s="487"/>
      <c r="B20" s="488"/>
      <c r="C20" s="750"/>
      <c r="D20" s="751"/>
      <c r="E20" s="751"/>
      <c r="F20" s="751"/>
      <c r="G20" s="752"/>
      <c r="H20" s="489" t="s">
        <v>140</v>
      </c>
    </row>
    <row r="21" spans="1:9" s="161" customFormat="1" ht="16.5" x14ac:dyDescent="0.2">
      <c r="A21" s="487"/>
      <c r="B21" s="488"/>
      <c r="C21" s="750"/>
      <c r="D21" s="751"/>
      <c r="E21" s="751"/>
      <c r="F21" s="751"/>
      <c r="G21" s="752"/>
      <c r="H21" s="489" t="s">
        <v>141</v>
      </c>
    </row>
    <row r="22" spans="1:9" s="25" customFormat="1" x14ac:dyDescent="0.2">
      <c r="A22" s="474"/>
      <c r="B22" s="43"/>
      <c r="C22" s="38"/>
      <c r="D22" s="38"/>
      <c r="E22" s="38"/>
      <c r="F22" s="38"/>
      <c r="G22" s="38"/>
      <c r="H22" s="475"/>
      <c r="I22" s="26"/>
    </row>
    <row r="23" spans="1:9" s="161" customFormat="1" ht="14.25" x14ac:dyDescent="0.2">
      <c r="A23" s="478">
        <v>1.2</v>
      </c>
      <c r="B23" s="479" t="s">
        <v>142</v>
      </c>
      <c r="C23" s="485"/>
      <c r="D23" s="485"/>
      <c r="E23" s="485"/>
      <c r="F23" s="485"/>
      <c r="G23" s="485"/>
      <c r="H23" s="489"/>
    </row>
    <row r="24" spans="1:9" s="161" customFormat="1" ht="14.25" x14ac:dyDescent="0.2">
      <c r="A24" s="487"/>
      <c r="B24" s="488" t="s">
        <v>15</v>
      </c>
      <c r="C24" s="747"/>
      <c r="D24" s="748"/>
      <c r="E24" s="748"/>
      <c r="F24" s="748"/>
      <c r="G24" s="749"/>
      <c r="H24" s="489" t="s">
        <v>140</v>
      </c>
    </row>
    <row r="25" spans="1:9" s="161" customFormat="1" ht="14.25" x14ac:dyDescent="0.2">
      <c r="A25" s="487"/>
      <c r="B25" s="488" t="s">
        <v>17</v>
      </c>
      <c r="C25" s="747"/>
      <c r="D25" s="748"/>
      <c r="E25" s="748"/>
      <c r="F25" s="748"/>
      <c r="G25" s="749"/>
      <c r="H25" s="489" t="s">
        <v>141</v>
      </c>
    </row>
    <row r="26" spans="1:9" s="161" customFormat="1" ht="14.25" x14ac:dyDescent="0.2">
      <c r="A26" s="487"/>
      <c r="B26" s="488" t="s">
        <v>19</v>
      </c>
      <c r="C26" s="747"/>
      <c r="D26" s="748"/>
      <c r="E26" s="748"/>
      <c r="F26" s="748"/>
      <c r="G26" s="749"/>
      <c r="H26" s="489" t="s">
        <v>143</v>
      </c>
    </row>
    <row r="27" spans="1:9" s="161" customFormat="1" ht="14.25" x14ac:dyDescent="0.2">
      <c r="A27" s="487"/>
      <c r="B27" s="490" t="s">
        <v>21</v>
      </c>
      <c r="C27" s="747"/>
      <c r="D27" s="748"/>
      <c r="E27" s="748"/>
      <c r="F27" s="748"/>
      <c r="G27" s="749"/>
      <c r="H27" s="489" t="s">
        <v>144</v>
      </c>
    </row>
    <row r="28" spans="1:9" s="161" customFormat="1" ht="14.25" x14ac:dyDescent="0.2">
      <c r="A28" s="487"/>
      <c r="B28" s="490" t="s">
        <v>23</v>
      </c>
      <c r="C28" s="747"/>
      <c r="D28" s="748"/>
      <c r="E28" s="748"/>
      <c r="F28" s="748"/>
      <c r="G28" s="749"/>
      <c r="H28" s="489" t="s">
        <v>145</v>
      </c>
    </row>
    <row r="29" spans="1:9" s="161" customFormat="1" x14ac:dyDescent="0.2">
      <c r="A29" s="487"/>
      <c r="B29" s="490" t="s">
        <v>25</v>
      </c>
      <c r="C29" s="468"/>
      <c r="D29" s="466"/>
      <c r="E29" s="466"/>
      <c r="F29" s="466"/>
      <c r="G29" s="467"/>
      <c r="H29" s="489" t="s">
        <v>146</v>
      </c>
    </row>
    <row r="30" spans="1:9" s="161" customFormat="1" x14ac:dyDescent="0.2">
      <c r="A30" s="487"/>
      <c r="B30" s="491" t="s">
        <v>27</v>
      </c>
      <c r="C30" s="739"/>
      <c r="D30" s="164"/>
      <c r="E30" s="164"/>
      <c r="F30" s="164"/>
      <c r="G30" s="165"/>
      <c r="H30" s="489" t="s">
        <v>147</v>
      </c>
    </row>
    <row r="31" spans="1:9" s="161" customFormat="1" x14ac:dyDescent="0.2">
      <c r="A31" s="487"/>
      <c r="B31" s="488" t="s">
        <v>29</v>
      </c>
      <c r="C31" s="386"/>
      <c r="D31" s="492"/>
      <c r="E31" s="485"/>
      <c r="F31" s="485"/>
      <c r="G31" s="485"/>
      <c r="H31" s="486"/>
    </row>
    <row r="32" spans="1:9" s="161" customFormat="1" x14ac:dyDescent="0.2">
      <c r="A32" s="487"/>
      <c r="B32" s="488"/>
      <c r="C32" s="485"/>
      <c r="D32" s="485"/>
      <c r="E32" s="485"/>
      <c r="F32" s="485"/>
      <c r="G32" s="485"/>
      <c r="H32" s="486"/>
    </row>
    <row r="33" spans="1:8" s="161" customFormat="1" ht="14.25" x14ac:dyDescent="0.2">
      <c r="A33" s="478">
        <v>1.3</v>
      </c>
      <c r="B33" s="479" t="s">
        <v>30</v>
      </c>
      <c r="C33" s="485"/>
      <c r="D33" s="485"/>
      <c r="E33" s="485"/>
      <c r="F33" s="485"/>
      <c r="G33" s="485"/>
      <c r="H33" s="486"/>
    </row>
    <row r="34" spans="1:8" s="161" customFormat="1" ht="14.25" x14ac:dyDescent="0.2">
      <c r="A34" s="487"/>
      <c r="B34" s="488" t="s">
        <v>15</v>
      </c>
      <c r="C34" s="747"/>
      <c r="D34" s="748"/>
      <c r="E34" s="748"/>
      <c r="F34" s="748"/>
      <c r="G34" s="749"/>
      <c r="H34" s="489" t="s">
        <v>140</v>
      </c>
    </row>
    <row r="35" spans="1:8" s="161" customFormat="1" ht="14.25" x14ac:dyDescent="0.2">
      <c r="A35" s="487"/>
      <c r="B35" s="488" t="s">
        <v>17</v>
      </c>
      <c r="C35" s="747"/>
      <c r="D35" s="748"/>
      <c r="E35" s="748"/>
      <c r="F35" s="748"/>
      <c r="G35" s="749"/>
      <c r="H35" s="489" t="s">
        <v>141</v>
      </c>
    </row>
    <row r="36" spans="1:8" s="161" customFormat="1" ht="14.25" x14ac:dyDescent="0.2">
      <c r="A36" s="487"/>
      <c r="B36" s="488" t="s">
        <v>19</v>
      </c>
      <c r="C36" s="747"/>
      <c r="D36" s="748"/>
      <c r="E36" s="748"/>
      <c r="F36" s="748"/>
      <c r="G36" s="749"/>
      <c r="H36" s="489" t="s">
        <v>143</v>
      </c>
    </row>
    <row r="37" spans="1:8" s="161" customFormat="1" ht="14.25" x14ac:dyDescent="0.2">
      <c r="A37" s="487"/>
      <c r="B37" s="490" t="s">
        <v>21</v>
      </c>
      <c r="C37" s="747"/>
      <c r="D37" s="748"/>
      <c r="E37" s="748"/>
      <c r="F37" s="748"/>
      <c r="G37" s="749"/>
      <c r="H37" s="489" t="s">
        <v>144</v>
      </c>
    </row>
    <row r="38" spans="1:8" s="161" customFormat="1" ht="14.25" x14ac:dyDescent="0.2">
      <c r="A38" s="487"/>
      <c r="B38" s="490" t="s">
        <v>23</v>
      </c>
      <c r="C38" s="747"/>
      <c r="D38" s="748"/>
      <c r="E38" s="748"/>
      <c r="F38" s="748"/>
      <c r="G38" s="749"/>
      <c r="H38" s="489" t="s">
        <v>145</v>
      </c>
    </row>
    <row r="39" spans="1:8" s="161" customFormat="1" x14ac:dyDescent="0.2">
      <c r="A39" s="487"/>
      <c r="B39" s="490" t="s">
        <v>25</v>
      </c>
      <c r="C39" s="468"/>
      <c r="D39" s="466"/>
      <c r="E39" s="466"/>
      <c r="F39" s="466"/>
      <c r="G39" s="467"/>
      <c r="H39" s="489" t="s">
        <v>146</v>
      </c>
    </row>
    <row r="40" spans="1:8" s="161" customFormat="1" x14ac:dyDescent="0.2">
      <c r="A40" s="487"/>
      <c r="B40" s="491" t="s">
        <v>27</v>
      </c>
      <c r="C40" s="739"/>
      <c r="D40" s="164"/>
      <c r="E40" s="164"/>
      <c r="F40" s="164"/>
      <c r="G40" s="165"/>
      <c r="H40" s="489"/>
    </row>
    <row r="41" spans="1:8" s="161" customFormat="1" x14ac:dyDescent="0.2">
      <c r="A41" s="487"/>
      <c r="B41" s="488" t="s">
        <v>29</v>
      </c>
      <c r="C41" s="166"/>
      <c r="D41" s="492" t="s">
        <v>148</v>
      </c>
      <c r="E41" s="485"/>
      <c r="F41" s="485"/>
      <c r="G41" s="485"/>
      <c r="H41" s="489"/>
    </row>
    <row r="42" spans="1:8" s="161" customFormat="1" x14ac:dyDescent="0.2">
      <c r="A42" s="487"/>
      <c r="B42" s="488"/>
      <c r="C42" s="485"/>
      <c r="D42" s="485"/>
      <c r="E42" s="485"/>
      <c r="F42" s="485"/>
      <c r="G42" s="485"/>
      <c r="H42" s="489"/>
    </row>
    <row r="43" spans="1:8" s="161" customFormat="1" ht="14.25" x14ac:dyDescent="0.2">
      <c r="A43" s="478">
        <v>1.4</v>
      </c>
      <c r="B43" s="479" t="s">
        <v>149</v>
      </c>
      <c r="C43" s="485"/>
      <c r="D43" s="485"/>
      <c r="E43" s="485"/>
      <c r="F43" s="485"/>
      <c r="G43" s="485"/>
      <c r="H43" s="489"/>
    </row>
    <row r="44" spans="1:8" s="161" customFormat="1" ht="14.25" x14ac:dyDescent="0.2">
      <c r="A44" s="487"/>
      <c r="B44" s="493" t="s">
        <v>15</v>
      </c>
      <c r="C44" s="747"/>
      <c r="D44" s="748"/>
      <c r="E44" s="748"/>
      <c r="F44" s="748"/>
      <c r="G44" s="749"/>
      <c r="H44" s="489" t="s">
        <v>140</v>
      </c>
    </row>
    <row r="45" spans="1:8" s="161" customFormat="1" ht="14.25" x14ac:dyDescent="0.2">
      <c r="A45" s="487"/>
      <c r="B45" s="493" t="s">
        <v>17</v>
      </c>
      <c r="C45" s="747"/>
      <c r="D45" s="748"/>
      <c r="E45" s="748"/>
      <c r="F45" s="748"/>
      <c r="G45" s="749"/>
      <c r="H45" s="489" t="s">
        <v>141</v>
      </c>
    </row>
    <row r="46" spans="1:8" s="161" customFormat="1" ht="14.25" x14ac:dyDescent="0.2">
      <c r="A46" s="487"/>
      <c r="B46" s="493" t="s">
        <v>19</v>
      </c>
      <c r="C46" s="747"/>
      <c r="D46" s="748"/>
      <c r="E46" s="748"/>
      <c r="F46" s="748"/>
      <c r="G46" s="749"/>
      <c r="H46" s="489" t="s">
        <v>143</v>
      </c>
    </row>
    <row r="47" spans="1:8" s="161" customFormat="1" ht="14.25" x14ac:dyDescent="0.2">
      <c r="A47" s="487"/>
      <c r="B47" s="494" t="s">
        <v>21</v>
      </c>
      <c r="C47" s="747"/>
      <c r="D47" s="748"/>
      <c r="E47" s="748"/>
      <c r="F47" s="748"/>
      <c r="G47" s="749"/>
      <c r="H47" s="489" t="s">
        <v>144</v>
      </c>
    </row>
    <row r="48" spans="1:8" s="161" customFormat="1" ht="14.25" x14ac:dyDescent="0.2">
      <c r="A48" s="487"/>
      <c r="B48" s="494" t="s">
        <v>23</v>
      </c>
      <c r="C48" s="747"/>
      <c r="D48" s="748"/>
      <c r="E48" s="748"/>
      <c r="F48" s="748"/>
      <c r="G48" s="749"/>
      <c r="H48" s="489" t="s">
        <v>145</v>
      </c>
    </row>
    <row r="49" spans="1:8" s="161" customFormat="1" x14ac:dyDescent="0.2">
      <c r="A49" s="487"/>
      <c r="B49" s="494" t="s">
        <v>25</v>
      </c>
      <c r="C49" s="163"/>
      <c r="D49" s="164"/>
      <c r="E49" s="164"/>
      <c r="F49" s="164"/>
      <c r="G49" s="165"/>
      <c r="H49" s="489" t="s">
        <v>146</v>
      </c>
    </row>
    <row r="50" spans="1:8" s="161" customFormat="1" x14ac:dyDescent="0.2">
      <c r="A50" s="487"/>
      <c r="B50" s="495" t="s">
        <v>27</v>
      </c>
      <c r="C50" s="739"/>
      <c r="D50" s="164"/>
      <c r="E50" s="164"/>
      <c r="F50" s="164"/>
      <c r="G50" s="165"/>
      <c r="H50" s="489" t="s">
        <v>147</v>
      </c>
    </row>
    <row r="51" spans="1:8" s="167" customFormat="1" x14ac:dyDescent="0.2">
      <c r="A51" s="487"/>
      <c r="B51" s="493" t="s">
        <v>29</v>
      </c>
      <c r="C51" s="166"/>
      <c r="D51"/>
      <c r="E51"/>
      <c r="F51"/>
      <c r="G51"/>
      <c r="H51" s="496"/>
    </row>
    <row r="52" spans="1:8" x14ac:dyDescent="0.2">
      <c r="A52" s="497"/>
      <c r="B52" s="498"/>
      <c r="C52" s="499"/>
      <c r="D52" s="499"/>
      <c r="E52" s="499"/>
      <c r="F52" s="499"/>
      <c r="G52" s="499"/>
      <c r="H52" s="500" t="s">
        <v>8</v>
      </c>
    </row>
    <row r="53" spans="1:8" x14ac:dyDescent="0.2">
      <c r="A53" s="273"/>
      <c r="B53" s="274"/>
      <c r="C53" s="275"/>
      <c r="D53" s="275"/>
      <c r="E53" s="275"/>
      <c r="F53" s="275"/>
      <c r="G53" s="275"/>
      <c r="H53" s="323"/>
    </row>
    <row r="54" spans="1:8" x14ac:dyDescent="0.2">
      <c r="A54" s="29"/>
      <c r="B54" s="29"/>
    </row>
    <row r="55" spans="1:8" x14ac:dyDescent="0.2">
      <c r="A55" s="29"/>
      <c r="B55" s="29"/>
    </row>
    <row r="56" spans="1:8" x14ac:dyDescent="0.2">
      <c r="A56" s="29"/>
      <c r="B56" s="29"/>
    </row>
    <row r="57" spans="1:8" x14ac:dyDescent="0.2">
      <c r="A57" s="29"/>
      <c r="B57" s="29"/>
    </row>
    <row r="58" spans="1:8" x14ac:dyDescent="0.2">
      <c r="A58" s="29"/>
      <c r="B58" s="29"/>
    </row>
    <row r="59" spans="1:8" x14ac:dyDescent="0.2">
      <c r="A59" s="29"/>
      <c r="B59" s="29"/>
    </row>
    <row r="60" spans="1:8" x14ac:dyDescent="0.2">
      <c r="A60" s="29"/>
      <c r="B60" s="29"/>
    </row>
    <row r="61" spans="1:8" x14ac:dyDescent="0.2">
      <c r="A61" s="29"/>
      <c r="B61" s="29"/>
    </row>
    <row r="62" spans="1:8" x14ac:dyDescent="0.2">
      <c r="A62" s="29"/>
      <c r="B62" s="29"/>
    </row>
    <row r="63" spans="1:8" x14ac:dyDescent="0.2">
      <c r="A63" s="29"/>
      <c r="B63" s="29"/>
    </row>
    <row r="64" spans="1:8" x14ac:dyDescent="0.2">
      <c r="A64" s="29"/>
      <c r="B64" s="29"/>
    </row>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row r="419" s="29" customFormat="1" x14ac:dyDescent="0.2"/>
    <row r="420" s="29" customFormat="1" x14ac:dyDescent="0.2"/>
    <row r="421" s="29" customFormat="1" x14ac:dyDescent="0.2"/>
    <row r="422" s="29" customFormat="1" x14ac:dyDescent="0.2"/>
    <row r="423" s="29" customFormat="1" x14ac:dyDescent="0.2"/>
    <row r="424" s="29" customFormat="1" x14ac:dyDescent="0.2"/>
    <row r="425" s="29" customFormat="1" x14ac:dyDescent="0.2"/>
    <row r="426" s="29" customFormat="1" x14ac:dyDescent="0.2"/>
    <row r="427" s="29" customFormat="1" x14ac:dyDescent="0.2"/>
  </sheetData>
  <protectedRanges>
    <protectedRange sqref="C18 C24:G25 C20:G21 D26:G30 D44:G51 C44:C45 C34:G41" name="Range1"/>
    <protectedRange sqref="C26:C30 C46:C50" name="Range1_2"/>
    <protectedRange sqref="C31 C51" name="Range1_1"/>
  </protectedRanges>
  <mergeCells count="30">
    <mergeCell ref="C18:G18"/>
    <mergeCell ref="C27:G27"/>
    <mergeCell ref="B15:G15"/>
    <mergeCell ref="A13:H13"/>
    <mergeCell ref="A1:H1"/>
    <mergeCell ref="A2:H2"/>
    <mergeCell ref="A3:H3"/>
    <mergeCell ref="A10:H10"/>
    <mergeCell ref="A12:H12"/>
    <mergeCell ref="A8:H8"/>
    <mergeCell ref="A4:H4"/>
    <mergeCell ref="A5:H5"/>
    <mergeCell ref="A6:H6"/>
    <mergeCell ref="A9:H9"/>
    <mergeCell ref="C24:G24"/>
    <mergeCell ref="C25:G25"/>
    <mergeCell ref="C26:G26"/>
    <mergeCell ref="C28:G28"/>
    <mergeCell ref="C20:G20"/>
    <mergeCell ref="C21:G21"/>
    <mergeCell ref="C48:G48"/>
    <mergeCell ref="C35:G35"/>
    <mergeCell ref="C36:G36"/>
    <mergeCell ref="C37:G37"/>
    <mergeCell ref="C38:G38"/>
    <mergeCell ref="C34:G34"/>
    <mergeCell ref="C44:G44"/>
    <mergeCell ref="C45:G45"/>
    <mergeCell ref="C46:G46"/>
    <mergeCell ref="C47:G47"/>
  </mergeCells>
  <phoneticPr fontId="113" type="noConversion"/>
  <printOptions horizontalCentered="1"/>
  <pageMargins left="0.5" right="0.45" top="0.75" bottom="0.25" header="0.3" footer="0.3"/>
  <pageSetup orientation="portrait" r:id="rId1"/>
  <headerFooter>
    <oddHeader xml:space="preserve">&amp;R&amp;K00+000CY2020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A1:BF68"/>
  <sheetViews>
    <sheetView showGridLines="0" zoomScale="90" zoomScaleNormal="90" zoomScaleSheetLayoutView="90" zoomScalePageLayoutView="90" workbookViewId="0"/>
  </sheetViews>
  <sheetFormatPr defaultColWidth="8.85546875" defaultRowHeight="12.75" x14ac:dyDescent="0.2"/>
  <cols>
    <col min="1" max="1" width="3.42578125" style="24" customWidth="1"/>
    <col min="2" max="2" width="31" customWidth="1"/>
    <col min="3" max="3" width="26.42578125" customWidth="1"/>
    <col min="4" max="4" width="5.42578125" customWidth="1"/>
    <col min="5" max="5" width="36.140625" customWidth="1"/>
    <col min="6" max="6" width="3.42578125" hidden="1" customWidth="1"/>
  </cols>
  <sheetData>
    <row r="1" spans="1:58" ht="18.75" x14ac:dyDescent="0.3">
      <c r="B1" s="775" t="s">
        <v>558</v>
      </c>
      <c r="C1" s="775"/>
      <c r="D1" s="775"/>
      <c r="E1" s="775"/>
      <c r="F1" s="236"/>
      <c r="G1" s="236"/>
    </row>
    <row r="2" spans="1:58" ht="16.5" thickBot="1" x14ac:dyDescent="0.3">
      <c r="A2" s="46"/>
      <c r="B2" s="15"/>
      <c r="C2" s="15"/>
      <c r="D2" s="15"/>
      <c r="E2" s="15"/>
      <c r="F2" s="15"/>
    </row>
    <row r="3" spans="1:58" s="25" customFormat="1" ht="16.5" thickBot="1" x14ac:dyDescent="0.25">
      <c r="A3" s="38"/>
      <c r="B3" s="801" t="s">
        <v>150</v>
      </c>
      <c r="C3" s="802"/>
      <c r="D3" s="802"/>
      <c r="E3" s="803"/>
      <c r="F3" s="76"/>
    </row>
    <row r="4" spans="1:58" s="38" customFormat="1" ht="11.25" customHeight="1" thickBot="1" x14ac:dyDescent="0.25">
      <c r="B4" s="30"/>
      <c r="C4" s="30"/>
      <c r="D4" s="30"/>
      <c r="E4" s="77"/>
      <c r="F4" s="30"/>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58" s="38" customFormat="1" ht="16.5" thickBot="1" x14ac:dyDescent="0.25">
      <c r="B5" s="801" t="s">
        <v>598</v>
      </c>
      <c r="C5" s="802"/>
      <c r="D5" s="802"/>
      <c r="E5" s="803"/>
      <c r="F5" s="30"/>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row>
    <row r="6" spans="1:58" s="38" customFormat="1" ht="14.25" customHeight="1" thickBot="1" x14ac:dyDescent="0.25">
      <c r="B6" s="375"/>
      <c r="C6" s="375"/>
      <c r="D6" s="375"/>
      <c r="E6" s="375"/>
      <c r="F6" s="37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row>
    <row r="7" spans="1:58" ht="24.75" customHeight="1" thickBot="1" x14ac:dyDescent="0.3">
      <c r="A7" s="23"/>
      <c r="B7" s="783">
        <f>'1. FilerInfo'!C18</f>
        <v>0</v>
      </c>
      <c r="C7" s="784"/>
      <c r="D7" s="784"/>
      <c r="E7" s="785"/>
      <c r="F7" s="78"/>
    </row>
    <row r="8" spans="1:58" s="5" customFormat="1" ht="19.5" customHeight="1" thickBot="1" x14ac:dyDescent="0.3">
      <c r="A8" s="23"/>
      <c r="B8" s="786"/>
      <c r="C8" s="786"/>
      <c r="D8" s="786"/>
      <c r="E8" s="786"/>
    </row>
    <row r="9" spans="1:58" s="5" customFormat="1" ht="19.5" customHeight="1" thickBot="1" x14ac:dyDescent="0.35">
      <c r="A9" s="23"/>
      <c r="B9" s="790" t="s">
        <v>151</v>
      </c>
      <c r="C9" s="791"/>
      <c r="D9" s="791"/>
      <c r="E9" s="791"/>
      <c r="F9" s="792"/>
    </row>
    <row r="10" spans="1:58" s="15" customFormat="1" ht="12.75" customHeight="1" thickBot="1" x14ac:dyDescent="0.3">
      <c r="A10" s="23"/>
      <c r="B10" s="79"/>
      <c r="C10" s="79"/>
      <c r="D10" s="79"/>
      <c r="E10" s="79"/>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row>
    <row r="11" spans="1:58" s="5" customFormat="1" ht="69" customHeight="1" thickBot="1" x14ac:dyDescent="0.3">
      <c r="A11" s="83"/>
      <c r="B11" s="787" t="s">
        <v>152</v>
      </c>
      <c r="C11" s="788"/>
      <c r="D11" s="788"/>
      <c r="E11" s="789"/>
      <c r="F11" s="80"/>
    </row>
    <row r="12" spans="1:58" s="15" customFormat="1" ht="9" customHeight="1" x14ac:dyDescent="0.25">
      <c r="A12" s="23"/>
      <c r="B12" s="81"/>
      <c r="C12" s="81"/>
      <c r="D12" s="81"/>
      <c r="E12" s="81"/>
      <c r="F12" s="81"/>
      <c r="G12" s="5"/>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row>
    <row r="13" spans="1:58" s="5" customFormat="1" ht="14.25" customHeight="1" x14ac:dyDescent="0.25">
      <c r="A13" s="83"/>
      <c r="B13" s="82" t="s">
        <v>153</v>
      </c>
      <c r="C13" s="360"/>
      <c r="D13" s="360"/>
      <c r="E13" s="360"/>
      <c r="F13" s="360"/>
    </row>
    <row r="14" spans="1:58" s="5" customFormat="1" ht="8.25" customHeight="1" thickBot="1" x14ac:dyDescent="0.3">
      <c r="A14" s="23"/>
      <c r="B14" s="176"/>
      <c r="C14" s="176"/>
      <c r="D14" s="176"/>
      <c r="E14" s="176"/>
      <c r="F14" s="176"/>
    </row>
    <row r="15" spans="1:58" s="5" customFormat="1" ht="32.25" customHeight="1" thickBot="1" x14ac:dyDescent="0.3">
      <c r="A15" s="83"/>
      <c r="B15" s="794" t="s">
        <v>154</v>
      </c>
      <c r="C15" s="795"/>
      <c r="D15" s="795"/>
      <c r="E15" s="796"/>
    </row>
    <row r="16" spans="1:58" s="15" customFormat="1" ht="11.25" customHeight="1" thickBot="1" x14ac:dyDescent="0.3">
      <c r="A16" s="83"/>
      <c r="B16" s="84"/>
      <c r="C16" s="84"/>
      <c r="D16" s="84"/>
      <c r="E16" s="84"/>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row>
    <row r="17" spans="1:58" s="5" customFormat="1" ht="32.25" customHeight="1" thickBot="1" x14ac:dyDescent="0.3">
      <c r="A17" s="83"/>
      <c r="B17" s="798" t="s">
        <v>155</v>
      </c>
      <c r="C17" s="799"/>
      <c r="D17" s="799"/>
      <c r="E17" s="800"/>
    </row>
    <row r="18" spans="1:58" s="15" customFormat="1" ht="16.5" thickBot="1" x14ac:dyDescent="0.3">
      <c r="A18" s="83"/>
      <c r="B18" s="85"/>
      <c r="C18" s="85"/>
      <c r="D18" s="85"/>
      <c r="E18" s="8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row>
    <row r="19" spans="1:58" s="5" customFormat="1" ht="16.5" thickBot="1" x14ac:dyDescent="0.3">
      <c r="B19" s="86" t="s">
        <v>704</v>
      </c>
      <c r="C19" s="87"/>
      <c r="D19" s="87"/>
      <c r="E19" s="88"/>
      <c r="F19" s="87"/>
    </row>
    <row r="20" spans="1:58" ht="4.5" customHeight="1" x14ac:dyDescent="0.2">
      <c r="A20" s="89"/>
      <c r="B20" s="14"/>
      <c r="C20" s="14"/>
      <c r="D20" s="14"/>
      <c r="E20" s="14"/>
    </row>
    <row r="21" spans="1:58" s="15" customFormat="1" ht="14.25" customHeight="1" x14ac:dyDescent="0.25">
      <c r="A21" s="90" t="s">
        <v>156</v>
      </c>
      <c r="B21" s="90" t="s">
        <v>157</v>
      </c>
      <c r="C21" s="90" t="s">
        <v>158</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row>
    <row r="22" spans="1:58" s="19" customFormat="1" ht="15.75" x14ac:dyDescent="0.25">
      <c r="A22" s="91"/>
      <c r="B22" s="797" t="s">
        <v>159</v>
      </c>
      <c r="C22" s="797" t="s">
        <v>160</v>
      </c>
      <c r="D22" s="5"/>
      <c r="E22" s="5"/>
    </row>
    <row r="23" spans="1:58" s="19" customFormat="1" ht="27" customHeight="1" x14ac:dyDescent="0.2">
      <c r="A23" s="188"/>
      <c r="B23" s="797"/>
      <c r="C23" s="797" t="s">
        <v>161</v>
      </c>
      <c r="D23" s="92"/>
    </row>
    <row r="24" spans="1:58" s="11" customFormat="1" ht="16.5" customHeight="1" x14ac:dyDescent="0.2">
      <c r="A24" s="510">
        <v>1</v>
      </c>
      <c r="B24" s="511"/>
      <c r="C24" s="512"/>
      <c r="D24" s="21"/>
      <c r="E24" s="19"/>
    </row>
    <row r="25" spans="1:58" s="11" customFormat="1" ht="16.5" customHeight="1" x14ac:dyDescent="0.2">
      <c r="A25" s="510">
        <v>2</v>
      </c>
      <c r="B25" s="511"/>
      <c r="C25" s="512"/>
      <c r="D25" s="21"/>
    </row>
    <row r="26" spans="1:58" s="11" customFormat="1" ht="16.5" customHeight="1" x14ac:dyDescent="0.2">
      <c r="A26" s="510">
        <v>3</v>
      </c>
      <c r="B26" s="511"/>
      <c r="C26" s="512"/>
      <c r="D26" s="21"/>
    </row>
    <row r="27" spans="1:58" s="11" customFormat="1" ht="16.5" customHeight="1" x14ac:dyDescent="0.2">
      <c r="A27" s="510">
        <v>4</v>
      </c>
      <c r="B27" s="511"/>
      <c r="C27" s="512"/>
      <c r="D27" s="21"/>
    </row>
    <row r="28" spans="1:58" s="11" customFormat="1" ht="16.5" customHeight="1" x14ac:dyDescent="0.2">
      <c r="A28" s="510">
        <v>5</v>
      </c>
      <c r="B28" s="511"/>
      <c r="C28" s="512"/>
      <c r="D28" s="21"/>
    </row>
    <row r="29" spans="1:58" s="11" customFormat="1" ht="16.5" customHeight="1" x14ac:dyDescent="0.2">
      <c r="A29" s="510">
        <v>6</v>
      </c>
      <c r="B29" s="511"/>
      <c r="C29" s="512"/>
      <c r="D29" s="21"/>
    </row>
    <row r="30" spans="1:58" s="11" customFormat="1" ht="16.5" customHeight="1" x14ac:dyDescent="0.2">
      <c r="A30" s="510">
        <v>7</v>
      </c>
      <c r="B30" s="511"/>
      <c r="C30" s="512"/>
      <c r="D30" s="21"/>
    </row>
    <row r="31" spans="1:58" s="11" customFormat="1" ht="16.5" customHeight="1" x14ac:dyDescent="0.2">
      <c r="A31" s="510">
        <v>8</v>
      </c>
      <c r="B31" s="511"/>
      <c r="C31" s="512"/>
      <c r="D31" s="21"/>
    </row>
    <row r="32" spans="1:58" s="11" customFormat="1" ht="16.5" customHeight="1" x14ac:dyDescent="0.2">
      <c r="A32" s="510">
        <v>9</v>
      </c>
      <c r="B32" s="511"/>
      <c r="C32" s="512"/>
      <c r="D32" s="21"/>
    </row>
    <row r="33" spans="1:58" s="11" customFormat="1" ht="16.5" customHeight="1" x14ac:dyDescent="0.2">
      <c r="A33" s="510">
        <v>10</v>
      </c>
      <c r="B33" s="511"/>
      <c r="C33" s="512"/>
      <c r="D33" s="21"/>
    </row>
    <row r="34" spans="1:58" s="11" customFormat="1" ht="16.5" customHeight="1" x14ac:dyDescent="0.2">
      <c r="A34" s="348" t="s">
        <v>162</v>
      </c>
      <c r="B34" s="232" t="s">
        <v>162</v>
      </c>
      <c r="C34" s="513">
        <f>ROUND(SUM(C24:C33),0)</f>
        <v>0</v>
      </c>
      <c r="D34" s="21"/>
      <c r="F34" s="18"/>
    </row>
    <row r="35" spans="1:58" ht="15.75" customHeight="1" thickBot="1" x14ac:dyDescent="0.25">
      <c r="A35" s="89"/>
      <c r="B35" s="14"/>
      <c r="C35" s="14"/>
      <c r="D35" s="14"/>
      <c r="E35" s="14"/>
    </row>
    <row r="36" spans="1:58" s="5" customFormat="1" ht="16.5" thickBot="1" x14ac:dyDescent="0.3">
      <c r="A36" s="86" t="s">
        <v>705</v>
      </c>
      <c r="B36" s="87"/>
      <c r="C36" s="87"/>
      <c r="D36" s="87"/>
      <c r="E36" s="88"/>
      <c r="F36" s="87"/>
    </row>
    <row r="37" spans="1:58" s="14" customFormat="1" ht="6.75" customHeight="1" x14ac:dyDescent="0.2">
      <c r="A37" s="89"/>
      <c r="C37" s="20"/>
      <c r="D37" s="20"/>
      <c r="E37" s="20"/>
      <c r="F37" s="20"/>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row>
    <row r="38" spans="1:58" x14ac:dyDescent="0.2">
      <c r="A38" s="503" t="s">
        <v>140</v>
      </c>
      <c r="B38" s="504" t="s">
        <v>163</v>
      </c>
      <c r="C38" s="93"/>
      <c r="D38" s="724"/>
      <c r="E38" s="93"/>
    </row>
    <row r="39" spans="1:58" x14ac:dyDescent="0.2">
      <c r="A39" s="503" t="s">
        <v>141</v>
      </c>
      <c r="B39" s="504" t="s">
        <v>164</v>
      </c>
      <c r="C39" s="93"/>
      <c r="D39" s="724"/>
      <c r="E39" s="793" t="s">
        <v>165</v>
      </c>
    </row>
    <row r="40" spans="1:58" x14ac:dyDescent="0.2">
      <c r="A40" s="503" t="s">
        <v>143</v>
      </c>
      <c r="B40" s="504" t="s">
        <v>166</v>
      </c>
      <c r="C40" s="93"/>
      <c r="D40" s="724"/>
      <c r="E40" s="793"/>
    </row>
    <row r="41" spans="1:58" x14ac:dyDescent="0.2">
      <c r="A41" s="503" t="s">
        <v>144</v>
      </c>
      <c r="B41" s="504" t="s">
        <v>167</v>
      </c>
      <c r="C41" s="93"/>
      <c r="D41" s="724"/>
      <c r="E41" s="793"/>
    </row>
    <row r="42" spans="1:58" x14ac:dyDescent="0.2">
      <c r="A42" s="503" t="s">
        <v>145</v>
      </c>
      <c r="B42" s="504" t="s">
        <v>168</v>
      </c>
      <c r="C42" s="93"/>
      <c r="D42" s="724"/>
      <c r="E42" s="505" t="s">
        <v>169</v>
      </c>
    </row>
    <row r="43" spans="1:58" x14ac:dyDescent="0.2">
      <c r="A43" s="503" t="s">
        <v>146</v>
      </c>
      <c r="B43" s="504" t="s">
        <v>170</v>
      </c>
      <c r="C43" s="93"/>
      <c r="D43" s="506">
        <f>D39+D40+D41</f>
        <v>0</v>
      </c>
      <c r="E43" s="507"/>
    </row>
    <row r="44" spans="1:58" x14ac:dyDescent="0.2">
      <c r="A44" s="503" t="s">
        <v>147</v>
      </c>
      <c r="B44" s="504" t="s">
        <v>172</v>
      </c>
      <c r="C44" s="93"/>
      <c r="D44" s="506">
        <f>D38+D42-D43</f>
        <v>0</v>
      </c>
      <c r="E44" s="504"/>
    </row>
    <row r="45" spans="1:58" x14ac:dyDescent="0.2">
      <c r="A45" s="503" t="s">
        <v>148</v>
      </c>
      <c r="B45" s="504" t="s">
        <v>174</v>
      </c>
      <c r="C45" s="93"/>
      <c r="D45" s="724"/>
      <c r="E45" s="508" t="s">
        <v>175</v>
      </c>
    </row>
    <row r="46" spans="1:58" x14ac:dyDescent="0.2">
      <c r="A46" s="503" t="s">
        <v>176</v>
      </c>
      <c r="B46" s="504" t="s">
        <v>177</v>
      </c>
      <c r="C46" s="93"/>
      <c r="D46" s="724"/>
      <c r="E46" s="509"/>
    </row>
    <row r="47" spans="1:58" ht="13.5" thickBot="1" x14ac:dyDescent="0.25">
      <c r="A47" s="501"/>
      <c r="B47" s="502"/>
      <c r="C47" s="94"/>
      <c r="D47" s="94"/>
      <c r="E47" s="94"/>
      <c r="F47" s="14"/>
    </row>
    <row r="48" spans="1:58" s="5" customFormat="1" ht="16.5" thickBot="1" x14ac:dyDescent="0.3">
      <c r="A48" s="86" t="s">
        <v>706</v>
      </c>
      <c r="B48" s="87"/>
      <c r="C48" s="87"/>
      <c r="D48" s="87"/>
      <c r="E48" s="88"/>
      <c r="F48" s="87"/>
      <c r="J48" s="328"/>
    </row>
    <row r="49" spans="1:58" s="14" customFormat="1" ht="6.75" customHeight="1" x14ac:dyDescent="0.2">
      <c r="A49" s="89"/>
      <c r="C49" s="20"/>
      <c r="D49" s="20"/>
      <c r="E49" s="20"/>
      <c r="F49" s="20"/>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row>
    <row r="50" spans="1:58" x14ac:dyDescent="0.2">
      <c r="A50" s="503" t="s">
        <v>140</v>
      </c>
      <c r="B50" s="504" t="s">
        <v>178</v>
      </c>
      <c r="C50" s="93"/>
      <c r="D50" s="724"/>
      <c r="E50" s="93"/>
    </row>
    <row r="51" spans="1:58" x14ac:dyDescent="0.2">
      <c r="A51" s="503" t="s">
        <v>141</v>
      </c>
      <c r="B51" s="504" t="s">
        <v>179</v>
      </c>
      <c r="C51" s="93"/>
      <c r="D51" s="724"/>
      <c r="E51" s="793" t="s">
        <v>180</v>
      </c>
    </row>
    <row r="52" spans="1:58" x14ac:dyDescent="0.2">
      <c r="A52" s="503" t="s">
        <v>143</v>
      </c>
      <c r="B52" s="504" t="s">
        <v>181</v>
      </c>
      <c r="C52" s="93"/>
      <c r="D52" s="724"/>
      <c r="E52" s="793"/>
    </row>
    <row r="53" spans="1:58" x14ac:dyDescent="0.2">
      <c r="A53" s="503" t="s">
        <v>144</v>
      </c>
      <c r="B53" s="504" t="s">
        <v>182</v>
      </c>
      <c r="C53" s="93"/>
      <c r="D53" s="724"/>
      <c r="E53" s="793"/>
    </row>
    <row r="54" spans="1:58" x14ac:dyDescent="0.2">
      <c r="A54" s="503" t="s">
        <v>145</v>
      </c>
      <c r="B54" s="504" t="s">
        <v>168</v>
      </c>
      <c r="C54" s="93"/>
      <c r="D54" s="724"/>
      <c r="E54" s="505" t="s">
        <v>169</v>
      </c>
    </row>
    <row r="55" spans="1:58" x14ac:dyDescent="0.2">
      <c r="A55" s="503" t="s">
        <v>146</v>
      </c>
      <c r="B55" s="504" t="s">
        <v>183</v>
      </c>
      <c r="C55" s="93"/>
      <c r="D55" s="506">
        <f>D51+D52+D53</f>
        <v>0</v>
      </c>
      <c r="E55" s="504" t="s">
        <v>171</v>
      </c>
    </row>
    <row r="56" spans="1:58" x14ac:dyDescent="0.2">
      <c r="A56" s="503" t="s">
        <v>147</v>
      </c>
      <c r="B56" s="504" t="s">
        <v>184</v>
      </c>
      <c r="C56" s="93"/>
      <c r="D56" s="506">
        <f>D50+D54-D55</f>
        <v>0</v>
      </c>
      <c r="E56" s="504" t="s">
        <v>173</v>
      </c>
    </row>
    <row r="57" spans="1:58" x14ac:dyDescent="0.2">
      <c r="A57" s="503" t="s">
        <v>148</v>
      </c>
      <c r="B57" s="504" t="s">
        <v>185</v>
      </c>
      <c r="C57" s="93"/>
      <c r="D57" s="724"/>
      <c r="E57" s="508" t="s">
        <v>186</v>
      </c>
    </row>
    <row r="58" spans="1:58" x14ac:dyDescent="0.2">
      <c r="A58" s="503" t="s">
        <v>176</v>
      </c>
      <c r="B58" s="504" t="s">
        <v>187</v>
      </c>
      <c r="C58" s="93"/>
      <c r="D58" s="724"/>
      <c r="E58" s="509"/>
    </row>
    <row r="59" spans="1:58" ht="15" customHeight="1" x14ac:dyDescent="0.2">
      <c r="A59" s="14"/>
      <c r="B59" s="14"/>
      <c r="C59" s="14"/>
      <c r="D59" s="14"/>
      <c r="E59" s="14"/>
      <c r="F59" s="14"/>
    </row>
    <row r="60" spans="1:58" x14ac:dyDescent="0.2">
      <c r="A60" s="780" t="s">
        <v>188</v>
      </c>
      <c r="B60" s="781"/>
      <c r="C60" s="781"/>
      <c r="D60" s="781"/>
      <c r="E60" s="782"/>
      <c r="F60" s="95"/>
    </row>
    <row r="61" spans="1:58" ht="13.5" thickBot="1" x14ac:dyDescent="0.25">
      <c r="A61" s="89"/>
      <c r="B61" s="14"/>
      <c r="C61" s="14"/>
      <c r="D61" s="14"/>
      <c r="E61" s="14"/>
      <c r="F61" s="45"/>
    </row>
    <row r="62" spans="1:58" ht="13.5" thickTop="1" x14ac:dyDescent="0.2">
      <c r="A62" s="89"/>
      <c r="B62" s="14"/>
      <c r="C62" s="14"/>
      <c r="D62" s="14"/>
      <c r="E62" s="14"/>
      <c r="F62" s="14"/>
    </row>
    <row r="63" spans="1:58" x14ac:dyDescent="0.2">
      <c r="A63" s="89"/>
      <c r="B63" s="14"/>
      <c r="C63" s="14"/>
      <c r="D63" s="14"/>
      <c r="E63" s="14"/>
      <c r="F63" s="14"/>
    </row>
    <row r="64" spans="1:58" x14ac:dyDescent="0.2">
      <c r="A64" s="89"/>
      <c r="B64" s="14"/>
      <c r="C64" s="14"/>
      <c r="D64" s="14"/>
      <c r="E64" s="14"/>
      <c r="F64" s="14"/>
    </row>
    <row r="65" spans="1:6" x14ac:dyDescent="0.2">
      <c r="A65" s="89"/>
      <c r="B65" s="14"/>
      <c r="C65" s="14"/>
      <c r="D65" s="14"/>
      <c r="E65" s="14"/>
      <c r="F65" s="14"/>
    </row>
    <row r="66" spans="1:6" x14ac:dyDescent="0.2">
      <c r="A66" s="89"/>
      <c r="B66" s="14"/>
      <c r="C66" s="14"/>
      <c r="D66" s="14"/>
      <c r="E66" s="14"/>
      <c r="F66" s="14"/>
    </row>
    <row r="67" spans="1:6" x14ac:dyDescent="0.2">
      <c r="A67" s="89"/>
      <c r="B67" s="14"/>
      <c r="C67" s="14"/>
      <c r="D67" s="14"/>
      <c r="E67" s="14"/>
      <c r="F67" s="14"/>
    </row>
    <row r="68" spans="1:6" x14ac:dyDescent="0.2">
      <c r="A68" s="89"/>
      <c r="B68" s="14"/>
      <c r="C68" s="14"/>
      <c r="D68" s="14"/>
      <c r="E68" s="14"/>
      <c r="F68" s="14"/>
    </row>
  </sheetData>
  <protectedRanges>
    <protectedRange sqref="E24:E31 B24:C33" name="Range1"/>
    <protectedRange sqref="B7" name="Range1_1"/>
  </protectedRanges>
  <mergeCells count="14">
    <mergeCell ref="B1:E1"/>
    <mergeCell ref="A60:E60"/>
    <mergeCell ref="B7:E7"/>
    <mergeCell ref="B8:E8"/>
    <mergeCell ref="B11:E11"/>
    <mergeCell ref="B9:F9"/>
    <mergeCell ref="E39:E41"/>
    <mergeCell ref="E51:E53"/>
    <mergeCell ref="B15:E15"/>
    <mergeCell ref="B22:B23"/>
    <mergeCell ref="B17:E17"/>
    <mergeCell ref="B3:E3"/>
    <mergeCell ref="B5:E5"/>
    <mergeCell ref="C22:C23"/>
  </mergeCells>
  <phoneticPr fontId="113" type="noConversion"/>
  <printOptions horizontalCentered="1"/>
  <pageMargins left="0.25" right="0.25" top="0.75" bottom="0.75" header="0.3" footer="0.3"/>
  <pageSetup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CC"/>
    <pageSetUpPr fitToPage="1"/>
  </sheetPr>
  <dimension ref="A1:AP62"/>
  <sheetViews>
    <sheetView showGridLines="0" zoomScale="90" zoomScaleNormal="90" zoomScaleSheetLayoutView="100" zoomScalePageLayoutView="90" workbookViewId="0"/>
  </sheetViews>
  <sheetFormatPr defaultColWidth="8.85546875" defaultRowHeight="12.75" x14ac:dyDescent="0.2"/>
  <cols>
    <col min="1" max="1" width="2.42578125" style="70" customWidth="1"/>
    <col min="2" max="2" width="25.7109375" style="70" customWidth="1"/>
    <col min="3" max="3" width="21.140625" style="70" customWidth="1"/>
    <col min="4" max="4" width="21.42578125" style="70" customWidth="1"/>
    <col min="5" max="5" width="20.42578125" style="70" customWidth="1"/>
    <col min="6" max="6" width="21.42578125" style="70" customWidth="1"/>
    <col min="7" max="7" width="5.140625" style="70" customWidth="1"/>
    <col min="8" max="8" width="7.140625" style="70" customWidth="1"/>
    <col min="9" max="9" width="9.85546875" style="70" customWidth="1"/>
    <col min="10" max="10" width="8.85546875" style="70"/>
    <col min="11" max="11" width="17.42578125" style="70" customWidth="1"/>
    <col min="12" max="16384" width="8.85546875" style="70"/>
  </cols>
  <sheetData>
    <row r="1" spans="1:42" s="37" customFormat="1" ht="20.25" x14ac:dyDescent="0.3">
      <c r="A1" s="237"/>
      <c r="B1" s="810" t="str">
        <f>'2. Prelim'!B1:E1</f>
        <v>RPS/APS/CPS/CES 2024 Annual Compliance Workbook</v>
      </c>
      <c r="C1" s="810"/>
      <c r="D1" s="810"/>
      <c r="E1" s="810"/>
      <c r="F1" s="810"/>
      <c r="G1" s="810"/>
      <c r="H1" s="810"/>
      <c r="I1" s="237"/>
      <c r="J1" s="96"/>
      <c r="K1" s="96"/>
      <c r="L1" s="96"/>
      <c r="M1" s="96"/>
      <c r="N1" s="96"/>
    </row>
    <row r="2" spans="1:42" ht="13.5" thickBot="1" x14ac:dyDescent="0.25"/>
    <row r="3" spans="1:42" s="37" customFormat="1" ht="21" thickBot="1" x14ac:dyDescent="0.35">
      <c r="A3" s="237"/>
      <c r="B3" s="801" t="s">
        <v>208</v>
      </c>
      <c r="C3" s="802"/>
      <c r="D3" s="803"/>
      <c r="E3" s="811" t="s">
        <v>209</v>
      </c>
      <c r="F3" s="812"/>
      <c r="G3" s="812"/>
      <c r="H3" s="813"/>
      <c r="I3" s="96"/>
      <c r="J3" s="96"/>
      <c r="K3" s="96"/>
      <c r="L3" s="96"/>
      <c r="M3" s="96"/>
    </row>
    <row r="4" spans="1:42" s="62" customFormat="1" ht="16.5" thickBot="1" x14ac:dyDescent="0.3">
      <c r="B4" s="97"/>
    </row>
    <row r="5" spans="1:42" s="25" customFormat="1" ht="17.25" thickBot="1" x14ac:dyDescent="0.25">
      <c r="A5"/>
      <c r="B5" s="783">
        <f>'1. FilerInfo'!C18</f>
        <v>0</v>
      </c>
      <c r="C5" s="814"/>
      <c r="D5" s="814"/>
      <c r="E5" s="814"/>
      <c r="F5" s="814"/>
      <c r="G5" s="814"/>
      <c r="H5" s="815"/>
      <c r="I5" s="38"/>
      <c r="J5" s="38"/>
      <c r="K5" s="38"/>
      <c r="L5" s="38"/>
      <c r="M5" s="38"/>
      <c r="N5" s="38"/>
      <c r="O5" s="38"/>
      <c r="P5" s="38"/>
      <c r="Q5" s="38"/>
      <c r="R5" s="38"/>
      <c r="S5" s="38"/>
      <c r="T5" s="38"/>
      <c r="U5" s="38"/>
      <c r="V5" s="38"/>
      <c r="W5" s="38"/>
      <c r="X5" s="38"/>
      <c r="Y5" s="38"/>
      <c r="Z5" s="38"/>
      <c r="AA5" s="38"/>
      <c r="AB5" s="38"/>
      <c r="AC5" s="38"/>
      <c r="AD5" s="38"/>
    </row>
    <row r="6" spans="1:42" s="25" customFormat="1" x14ac:dyDescent="0.2">
      <c r="A6"/>
      <c r="B6" s="98"/>
      <c r="C6" s="99"/>
      <c r="D6" s="99"/>
      <c r="E6" s="99"/>
      <c r="F6" s="99"/>
      <c r="G6" s="99"/>
      <c r="H6" s="98"/>
      <c r="I6" s="38"/>
      <c r="J6" s="38"/>
      <c r="K6" s="38"/>
      <c r="L6" s="38"/>
      <c r="M6" s="38"/>
      <c r="N6" s="38"/>
      <c r="O6" s="38"/>
      <c r="P6" s="38"/>
      <c r="Q6" s="38"/>
      <c r="R6" s="38"/>
      <c r="S6" s="38"/>
      <c r="T6" s="38"/>
      <c r="U6" s="38"/>
      <c r="V6" s="38"/>
      <c r="W6" s="38"/>
      <c r="X6" s="38"/>
      <c r="Y6" s="38"/>
      <c r="Z6" s="38"/>
      <c r="AA6" s="38"/>
      <c r="AB6" s="38"/>
      <c r="AC6" s="38"/>
      <c r="AD6" s="38"/>
    </row>
    <row r="7" spans="1:42" s="31" customFormat="1" ht="18.75" x14ac:dyDescent="0.25">
      <c r="A7" s="62"/>
      <c r="B7" s="816" t="s">
        <v>512</v>
      </c>
      <c r="C7" s="817"/>
      <c r="D7" s="817"/>
      <c r="E7" s="817"/>
      <c r="F7" s="817"/>
      <c r="G7" s="817"/>
      <c r="H7" s="818"/>
      <c r="I7" s="75"/>
      <c r="J7" s="75"/>
      <c r="K7" s="75"/>
      <c r="L7" s="75"/>
      <c r="M7" s="75"/>
      <c r="N7" s="75"/>
      <c r="O7" s="75"/>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row>
    <row r="8" spans="1:42" s="25" customFormat="1" ht="15" x14ac:dyDescent="0.2">
      <c r="A8"/>
      <c r="B8" s="100"/>
      <c r="C8" s="100"/>
      <c r="D8" s="100"/>
      <c r="E8" s="100"/>
      <c r="F8" s="100"/>
      <c r="G8" s="100"/>
      <c r="H8" s="100"/>
      <c r="I8" s="38"/>
      <c r="J8" s="38"/>
      <c r="K8" s="38"/>
      <c r="L8" s="38"/>
      <c r="M8" s="38"/>
      <c r="N8" s="38"/>
      <c r="O8" s="38"/>
      <c r="P8" s="38"/>
      <c r="Q8" s="38"/>
      <c r="R8" s="38"/>
      <c r="S8" s="38"/>
      <c r="T8" s="38"/>
      <c r="U8" s="38"/>
      <c r="V8" s="38"/>
      <c r="W8" s="38"/>
      <c r="X8" s="38"/>
      <c r="Y8" s="38"/>
      <c r="Z8" s="38"/>
      <c r="AA8" s="38"/>
      <c r="AB8" s="38"/>
      <c r="AC8" s="38"/>
      <c r="AD8" s="38"/>
    </row>
    <row r="9" spans="1:42" s="31" customFormat="1" ht="23.25" x14ac:dyDescent="0.25">
      <c r="B9" s="804" t="s">
        <v>189</v>
      </c>
      <c r="C9" s="804"/>
      <c r="D9" s="804"/>
      <c r="E9" s="804"/>
      <c r="F9" s="804"/>
      <c r="G9" s="804"/>
      <c r="H9" s="804"/>
      <c r="I9" s="62"/>
      <c r="J9" s="62"/>
      <c r="K9" s="62"/>
      <c r="L9" s="62"/>
      <c r="M9" s="62"/>
      <c r="N9" s="62"/>
      <c r="O9" s="62"/>
      <c r="P9" s="62"/>
      <c r="Q9" s="62"/>
      <c r="R9" s="62"/>
      <c r="S9" s="62"/>
      <c r="T9" s="62"/>
      <c r="U9" s="62"/>
      <c r="V9" s="62"/>
      <c r="W9" s="62"/>
      <c r="X9" s="62"/>
      <c r="Y9" s="62"/>
      <c r="Z9" s="62"/>
      <c r="AA9" s="62"/>
      <c r="AB9" s="62"/>
      <c r="AC9" s="62"/>
      <c r="AD9" s="62"/>
    </row>
    <row r="10" spans="1:42" ht="15.75" x14ac:dyDescent="0.25">
      <c r="A10" s="100"/>
      <c r="B10" s="805" t="s">
        <v>190</v>
      </c>
      <c r="C10" s="805"/>
      <c r="D10" s="805"/>
      <c r="E10" s="805"/>
      <c r="F10" s="805"/>
      <c r="G10" s="805"/>
      <c r="H10" s="805"/>
      <c r="I10" s="62"/>
      <c r="J10" s="62"/>
      <c r="K10" s="62"/>
      <c r="L10" s="62"/>
      <c r="M10" s="62"/>
    </row>
    <row r="11" spans="1:42" s="31" customFormat="1" ht="15.75" x14ac:dyDescent="0.25">
      <c r="A11" s="62"/>
      <c r="B11" s="100"/>
      <c r="C11" s="100"/>
      <c r="D11" s="100"/>
      <c r="E11" s="100"/>
      <c r="F11" s="100"/>
      <c r="G11" s="100"/>
      <c r="H11" s="62"/>
      <c r="I11" s="62"/>
      <c r="J11" s="62"/>
      <c r="K11" s="62"/>
      <c r="L11" s="62"/>
      <c r="M11" s="62"/>
      <c r="N11" s="62"/>
      <c r="O11" s="62"/>
      <c r="P11" s="62"/>
      <c r="Q11" s="62"/>
      <c r="R11" s="62"/>
      <c r="S11" s="62"/>
      <c r="T11" s="62"/>
      <c r="U11" s="62"/>
      <c r="V11" s="62"/>
      <c r="W11" s="62"/>
      <c r="X11" s="62"/>
      <c r="Y11" s="62"/>
      <c r="Z11" s="62"/>
      <c r="AA11" s="62"/>
      <c r="AB11" s="62"/>
      <c r="AC11" s="62"/>
      <c r="AD11" s="62"/>
    </row>
    <row r="12" spans="1:42" s="31" customFormat="1" ht="15.75" x14ac:dyDescent="0.25">
      <c r="A12" s="62"/>
      <c r="B12" s="808" t="s">
        <v>191</v>
      </c>
      <c r="C12" s="808"/>
      <c r="D12" s="808"/>
      <c r="E12" s="808"/>
      <c r="F12" s="808"/>
      <c r="G12" s="808"/>
      <c r="H12" s="808"/>
      <c r="I12" s="62"/>
      <c r="J12" s="101"/>
      <c r="K12" s="62"/>
      <c r="L12" s="62"/>
      <c r="M12" s="62"/>
      <c r="N12" s="62"/>
      <c r="O12" s="62"/>
      <c r="P12" s="62"/>
      <c r="Q12" s="62"/>
      <c r="R12" s="62"/>
      <c r="S12" s="62"/>
      <c r="T12" s="62"/>
      <c r="U12" s="62"/>
      <c r="V12" s="62"/>
      <c r="W12" s="62"/>
      <c r="X12" s="62"/>
      <c r="Y12" s="62"/>
      <c r="Z12" s="62"/>
      <c r="AA12" s="62"/>
      <c r="AB12" s="62"/>
      <c r="AC12" s="62"/>
      <c r="AD12" s="62"/>
    </row>
    <row r="13" spans="1:42" s="31" customFormat="1" ht="15.75" x14ac:dyDescent="0.25">
      <c r="A13" s="62"/>
      <c r="B13" s="809"/>
      <c r="C13" s="809"/>
      <c r="D13" s="809"/>
      <c r="E13" s="809"/>
      <c r="F13" s="809"/>
      <c r="G13" s="809"/>
      <c r="H13" s="809"/>
      <c r="I13" s="62"/>
      <c r="J13" s="101"/>
      <c r="K13" s="62"/>
      <c r="L13" s="62"/>
      <c r="M13" s="62"/>
      <c r="N13" s="62"/>
      <c r="O13" s="62"/>
      <c r="P13" s="62"/>
      <c r="Q13" s="62"/>
      <c r="R13" s="62"/>
      <c r="S13" s="62"/>
      <c r="T13" s="62"/>
      <c r="U13" s="62"/>
      <c r="V13" s="62"/>
      <c r="W13" s="62"/>
      <c r="X13" s="62"/>
      <c r="Y13" s="62"/>
      <c r="Z13" s="62"/>
      <c r="AA13" s="62"/>
      <c r="AB13" s="62"/>
      <c r="AC13" s="62"/>
      <c r="AD13" s="62"/>
    </row>
    <row r="14" spans="1:42" s="31" customFormat="1" ht="15.75" x14ac:dyDescent="0.25">
      <c r="A14" s="62"/>
      <c r="B14" s="809"/>
      <c r="C14" s="809"/>
      <c r="D14" s="809"/>
      <c r="E14" s="809"/>
      <c r="F14" s="809"/>
      <c r="G14" s="809"/>
      <c r="H14" s="809"/>
      <c r="I14" s="62"/>
      <c r="J14" s="101"/>
      <c r="K14" s="62"/>
      <c r="L14" s="62"/>
      <c r="M14" s="62"/>
      <c r="N14" s="62"/>
      <c r="O14" s="62"/>
      <c r="P14" s="62"/>
      <c r="Q14" s="62"/>
      <c r="R14" s="62"/>
      <c r="S14" s="62"/>
      <c r="T14" s="62"/>
      <c r="U14" s="62"/>
      <c r="V14" s="62"/>
      <c r="W14" s="62"/>
      <c r="X14" s="62"/>
      <c r="Y14" s="62"/>
      <c r="Z14" s="62"/>
      <c r="AA14" s="62"/>
      <c r="AB14" s="62"/>
      <c r="AC14" s="62"/>
      <c r="AD14" s="62"/>
    </row>
    <row r="15" spans="1:42" s="31" customFormat="1" ht="9" customHeight="1" thickBot="1" x14ac:dyDescent="0.3">
      <c r="A15" s="62"/>
      <c r="B15" s="740"/>
      <c r="C15" s="740"/>
      <c r="D15" s="740"/>
      <c r="E15" s="740"/>
      <c r="F15" s="740"/>
      <c r="G15" s="741"/>
      <c r="H15" s="742"/>
      <c r="I15" s="62"/>
      <c r="J15" s="62"/>
      <c r="K15" s="62"/>
      <c r="L15" s="62"/>
      <c r="M15" s="62"/>
      <c r="N15" s="62"/>
      <c r="O15" s="62"/>
      <c r="P15" s="62"/>
      <c r="Q15" s="62"/>
      <c r="R15" s="62"/>
      <c r="S15" s="62"/>
      <c r="T15" s="62"/>
      <c r="U15" s="62"/>
      <c r="V15" s="62"/>
      <c r="W15" s="62"/>
      <c r="X15" s="62"/>
      <c r="Y15" s="62"/>
      <c r="Z15" s="62"/>
      <c r="AA15" s="62"/>
      <c r="AB15" s="62"/>
    </row>
    <row r="16" spans="1:42" s="31" customFormat="1" ht="16.5" thickBot="1" x14ac:dyDescent="0.3">
      <c r="A16" s="61"/>
      <c r="B16" s="226" t="s">
        <v>192</v>
      </c>
      <c r="C16" s="228"/>
      <c r="D16" s="103"/>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28" s="31" customFormat="1" ht="16.5" thickBot="1" x14ac:dyDescent="0.3">
      <c r="A17" s="61"/>
      <c r="B17" s="104" t="s">
        <v>193</v>
      </c>
      <c r="C17" s="106"/>
      <c r="D17" s="106"/>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1:28" s="73" customFormat="1" ht="13.5" thickBot="1" x14ac:dyDescent="0.25">
      <c r="A18" s="229"/>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row>
    <row r="19" spans="1:28" s="31" customFormat="1" ht="16.5" thickBot="1" x14ac:dyDescent="0.3">
      <c r="B19" s="427" t="s">
        <v>559</v>
      </c>
      <c r="C19" s="428"/>
      <c r="D19" s="428"/>
      <c r="E19" s="428"/>
      <c r="F19" s="428"/>
      <c r="G19" s="429"/>
      <c r="H19"/>
      <c r="I19" s="62"/>
      <c r="J19" s="62"/>
      <c r="K19" s="62"/>
      <c r="L19" s="62"/>
      <c r="M19" s="62"/>
      <c r="N19" s="62"/>
      <c r="O19" s="62"/>
      <c r="P19" s="62"/>
      <c r="Q19" s="62"/>
      <c r="R19" s="62"/>
      <c r="S19" s="62"/>
      <c r="T19" s="62"/>
      <c r="U19" s="62"/>
      <c r="V19" s="62"/>
      <c r="W19" s="62"/>
      <c r="X19" s="62"/>
      <c r="Y19" s="62"/>
      <c r="Z19" s="62"/>
      <c r="AA19" s="62"/>
      <c r="AB19" s="62"/>
    </row>
    <row r="20" spans="1:28" s="62" customFormat="1" ht="15.75" x14ac:dyDescent="0.25">
      <c r="A20" s="108"/>
      <c r="B20" s="64"/>
    </row>
    <row r="21" spans="1:28" s="74" customFormat="1" ht="11.25" x14ac:dyDescent="0.2">
      <c r="A21" s="514" t="s">
        <v>156</v>
      </c>
      <c r="B21" s="514" t="s">
        <v>157</v>
      </c>
      <c r="C21" s="514" t="s">
        <v>158</v>
      </c>
      <c r="D21" s="515" t="s">
        <v>194</v>
      </c>
      <c r="E21" s="515" t="s">
        <v>195</v>
      </c>
      <c r="F21" s="515" t="s">
        <v>196</v>
      </c>
      <c r="G21" s="110"/>
      <c r="H21" s="110"/>
      <c r="I21" s="110"/>
      <c r="J21" s="110"/>
      <c r="K21" s="110"/>
      <c r="L21" s="110"/>
      <c r="M21" s="110"/>
      <c r="N21" s="110"/>
      <c r="O21" s="110"/>
      <c r="P21" s="110"/>
      <c r="Q21" s="110"/>
      <c r="R21" s="110"/>
      <c r="S21" s="110"/>
      <c r="T21" s="110"/>
      <c r="U21" s="110"/>
      <c r="V21" s="110"/>
      <c r="W21" s="110"/>
      <c r="X21" s="110"/>
      <c r="Y21" s="110"/>
      <c r="Z21" s="110"/>
      <c r="AA21" s="110"/>
      <c r="AB21" s="110"/>
    </row>
    <row r="22" spans="1:28" ht="63.75" x14ac:dyDescent="0.2">
      <c r="A22" s="516"/>
      <c r="B22" s="517" t="s">
        <v>159</v>
      </c>
      <c r="C22" s="518" t="s">
        <v>578</v>
      </c>
      <c r="D22" s="519" t="s">
        <v>579</v>
      </c>
      <c r="E22" s="519" t="s">
        <v>580</v>
      </c>
      <c r="F22" s="519" t="s">
        <v>581</v>
      </c>
      <c r="G22" s="71"/>
      <c r="H22" s="71"/>
      <c r="I22" s="71"/>
      <c r="J22" s="71"/>
      <c r="K22" s="71"/>
      <c r="L22" s="71"/>
      <c r="M22" s="71"/>
      <c r="N22" s="71"/>
      <c r="O22" s="71"/>
      <c r="P22" s="71"/>
      <c r="Q22" s="71"/>
      <c r="R22" s="71"/>
      <c r="S22" s="71"/>
      <c r="T22" s="71"/>
      <c r="U22" s="71"/>
      <c r="V22" s="71"/>
      <c r="W22" s="71"/>
      <c r="X22" s="71"/>
      <c r="Y22" s="71"/>
      <c r="Z22" s="71"/>
      <c r="AA22" s="71"/>
      <c r="AB22" s="71"/>
    </row>
    <row r="23" spans="1:28" ht="15" x14ac:dyDescent="0.2">
      <c r="A23" s="520"/>
      <c r="B23" s="521"/>
      <c r="C23" s="522" t="s">
        <v>161</v>
      </c>
      <c r="D23" s="522" t="s">
        <v>198</v>
      </c>
      <c r="E23" s="522" t="s">
        <v>161</v>
      </c>
      <c r="F23" s="522" t="s">
        <v>161</v>
      </c>
      <c r="G23" s="71"/>
      <c r="H23" s="71"/>
      <c r="I23" s="71"/>
      <c r="J23" s="71"/>
      <c r="K23" s="71"/>
      <c r="L23" s="71"/>
      <c r="M23" s="71"/>
      <c r="N23" s="71"/>
      <c r="O23" s="71"/>
      <c r="P23" s="71"/>
      <c r="Q23" s="71"/>
      <c r="R23" s="71"/>
      <c r="S23" s="71"/>
      <c r="T23" s="71"/>
      <c r="U23" s="71"/>
      <c r="V23" s="71"/>
      <c r="W23" s="71"/>
      <c r="X23" s="71"/>
      <c r="Y23" s="71"/>
      <c r="Z23" s="71"/>
      <c r="AA23" s="71"/>
      <c r="AB23" s="71"/>
    </row>
    <row r="24" spans="1:28" s="73" customFormat="1" x14ac:dyDescent="0.2">
      <c r="A24" s="523">
        <v>1</v>
      </c>
      <c r="B24" s="524">
        <f>'2. Prelim'!B24</f>
        <v>0</v>
      </c>
      <c r="C24" s="525">
        <f>'2. Prelim'!C24</f>
        <v>0</v>
      </c>
      <c r="D24" s="526"/>
      <c r="E24" s="526"/>
      <c r="F24" s="527">
        <f>ROUND(C24-E24,0)</f>
        <v>0</v>
      </c>
      <c r="G24" s="111"/>
      <c r="H24" s="111"/>
      <c r="I24" s="111"/>
      <c r="J24" s="111"/>
      <c r="K24" s="111"/>
      <c r="L24" s="111"/>
      <c r="M24" s="111"/>
      <c r="N24" s="111"/>
      <c r="O24" s="111"/>
      <c r="P24" s="111"/>
      <c r="Q24" s="111"/>
      <c r="R24" s="111"/>
      <c r="S24" s="111"/>
      <c r="T24" s="111"/>
      <c r="U24" s="111"/>
      <c r="V24" s="111"/>
      <c r="W24" s="111"/>
      <c r="X24" s="111"/>
      <c r="Y24" s="111"/>
      <c r="Z24" s="111"/>
      <c r="AA24" s="111"/>
      <c r="AB24" s="111"/>
    </row>
    <row r="25" spans="1:28" s="73" customFormat="1" x14ac:dyDescent="0.2">
      <c r="A25" s="523">
        <v>2</v>
      </c>
      <c r="B25" s="524">
        <f>'2. Prelim'!B25</f>
        <v>0</v>
      </c>
      <c r="C25" s="525">
        <f>'2. Prelim'!C25</f>
        <v>0</v>
      </c>
      <c r="D25" s="526"/>
      <c r="E25" s="526"/>
      <c r="F25" s="527">
        <f t="shared" ref="F25:F33" si="0">ROUND(C25-E25,0)</f>
        <v>0</v>
      </c>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73" customFormat="1" x14ac:dyDescent="0.2">
      <c r="A26" s="523">
        <v>3</v>
      </c>
      <c r="B26" s="524">
        <f>'2. Prelim'!B26</f>
        <v>0</v>
      </c>
      <c r="C26" s="525">
        <f>'2. Prelim'!C26</f>
        <v>0</v>
      </c>
      <c r="D26" s="526"/>
      <c r="E26" s="526"/>
      <c r="F26" s="527">
        <f t="shared" si="0"/>
        <v>0</v>
      </c>
      <c r="G26" s="111"/>
      <c r="H26" s="111"/>
      <c r="I26" s="111"/>
      <c r="J26" s="111"/>
      <c r="K26" s="111"/>
      <c r="L26" s="111"/>
      <c r="M26" s="111"/>
      <c r="N26" s="111"/>
      <c r="O26" s="111"/>
      <c r="P26" s="111"/>
      <c r="Q26" s="111"/>
      <c r="R26" s="111"/>
      <c r="S26" s="111"/>
      <c r="T26" s="111"/>
      <c r="U26" s="111"/>
      <c r="V26" s="111"/>
      <c r="W26" s="111"/>
      <c r="X26" s="111"/>
      <c r="Y26" s="111"/>
      <c r="Z26" s="111"/>
      <c r="AA26" s="111"/>
      <c r="AB26" s="111"/>
    </row>
    <row r="27" spans="1:28" s="73" customFormat="1" x14ac:dyDescent="0.2">
      <c r="A27" s="523">
        <v>4</v>
      </c>
      <c r="B27" s="524">
        <f>'2. Prelim'!B27</f>
        <v>0</v>
      </c>
      <c r="C27" s="525">
        <f>'2. Prelim'!C27</f>
        <v>0</v>
      </c>
      <c r="D27" s="526"/>
      <c r="E27" s="526"/>
      <c r="F27" s="527">
        <f t="shared" si="0"/>
        <v>0</v>
      </c>
      <c r="G27" s="111"/>
      <c r="H27" s="111"/>
      <c r="I27" s="111"/>
      <c r="J27" s="111"/>
      <c r="K27" s="111"/>
      <c r="L27" s="111"/>
      <c r="M27" s="111"/>
      <c r="N27" s="111"/>
      <c r="O27" s="111"/>
      <c r="P27" s="111"/>
      <c r="Q27" s="111"/>
      <c r="R27" s="111"/>
      <c r="S27" s="111"/>
      <c r="T27" s="111"/>
      <c r="U27" s="111"/>
      <c r="V27" s="111"/>
      <c r="W27" s="111"/>
      <c r="X27" s="111"/>
      <c r="Y27" s="111"/>
      <c r="Z27" s="111"/>
      <c r="AA27" s="111"/>
      <c r="AB27" s="111"/>
    </row>
    <row r="28" spans="1:28" s="73" customFormat="1" x14ac:dyDescent="0.2">
      <c r="A28" s="523">
        <v>5</v>
      </c>
      <c r="B28" s="524">
        <f>'2. Prelim'!B28</f>
        <v>0</v>
      </c>
      <c r="C28" s="525">
        <f>'2. Prelim'!C28</f>
        <v>0</v>
      </c>
      <c r="D28" s="526"/>
      <c r="E28" s="526"/>
      <c r="F28" s="527">
        <f t="shared" si="0"/>
        <v>0</v>
      </c>
      <c r="G28" s="111"/>
      <c r="H28" s="111"/>
      <c r="I28" s="111"/>
      <c r="J28" s="111"/>
      <c r="K28" s="111"/>
      <c r="L28" s="111"/>
      <c r="M28" s="111"/>
      <c r="N28" s="111"/>
      <c r="O28" s="111"/>
      <c r="P28" s="111"/>
      <c r="Q28" s="111"/>
      <c r="R28" s="111"/>
      <c r="S28" s="111"/>
      <c r="T28" s="111"/>
      <c r="U28" s="111"/>
      <c r="V28" s="111"/>
      <c r="W28" s="111"/>
      <c r="X28" s="111"/>
      <c r="Y28" s="111"/>
      <c r="Z28" s="111"/>
      <c r="AA28" s="111"/>
      <c r="AB28" s="111"/>
    </row>
    <row r="29" spans="1:28" s="73" customFormat="1" x14ac:dyDescent="0.2">
      <c r="A29" s="523">
        <v>6</v>
      </c>
      <c r="B29" s="524">
        <f>'2. Prelim'!B29</f>
        <v>0</v>
      </c>
      <c r="C29" s="525">
        <f>'2. Prelim'!C29</f>
        <v>0</v>
      </c>
      <c r="D29" s="526"/>
      <c r="E29" s="526"/>
      <c r="F29" s="527">
        <f t="shared" si="0"/>
        <v>0</v>
      </c>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73" customFormat="1" x14ac:dyDescent="0.2">
      <c r="A30" s="523">
        <v>7</v>
      </c>
      <c r="B30" s="524">
        <f>'2. Prelim'!B30</f>
        <v>0</v>
      </c>
      <c r="C30" s="525">
        <f>'2. Prelim'!C30</f>
        <v>0</v>
      </c>
      <c r="D30" s="526"/>
      <c r="E30" s="526"/>
      <c r="F30" s="527">
        <f t="shared" si="0"/>
        <v>0</v>
      </c>
      <c r="G30" s="111"/>
      <c r="H30" s="111"/>
      <c r="I30" s="111"/>
      <c r="J30" s="111"/>
      <c r="K30" s="111"/>
      <c r="L30" s="111"/>
      <c r="M30" s="111"/>
      <c r="N30" s="111"/>
      <c r="O30" s="111"/>
      <c r="P30" s="111"/>
      <c r="Q30" s="111"/>
      <c r="R30" s="111"/>
      <c r="S30" s="111"/>
      <c r="T30" s="111"/>
      <c r="U30" s="111"/>
      <c r="V30" s="111"/>
      <c r="W30" s="111"/>
      <c r="X30" s="111"/>
      <c r="Y30" s="111"/>
      <c r="Z30" s="111"/>
      <c r="AA30" s="111"/>
      <c r="AB30" s="111"/>
    </row>
    <row r="31" spans="1:28" s="73" customFormat="1" x14ac:dyDescent="0.2">
      <c r="A31" s="523">
        <v>8</v>
      </c>
      <c r="B31" s="524">
        <f>'2. Prelim'!B31</f>
        <v>0</v>
      </c>
      <c r="C31" s="525">
        <f>'2. Prelim'!C31</f>
        <v>0</v>
      </c>
      <c r="D31" s="526"/>
      <c r="E31" s="526"/>
      <c r="F31" s="527">
        <f t="shared" si="0"/>
        <v>0</v>
      </c>
      <c r="G31" s="111"/>
      <c r="H31" s="111"/>
      <c r="I31" s="111"/>
      <c r="J31" s="111"/>
      <c r="K31" s="111"/>
      <c r="L31" s="111"/>
      <c r="M31" s="111"/>
      <c r="N31" s="111"/>
      <c r="O31" s="111"/>
      <c r="P31" s="111"/>
      <c r="Q31" s="111"/>
      <c r="R31" s="111"/>
      <c r="S31" s="111"/>
      <c r="T31" s="111"/>
      <c r="U31" s="111"/>
      <c r="V31" s="111"/>
      <c r="W31" s="111"/>
      <c r="X31" s="111"/>
      <c r="Y31" s="111"/>
      <c r="Z31" s="111"/>
      <c r="AA31" s="111"/>
      <c r="AB31" s="111"/>
    </row>
    <row r="32" spans="1:28" s="73" customFormat="1" x14ac:dyDescent="0.2">
      <c r="A32" s="523">
        <v>9</v>
      </c>
      <c r="B32" s="524">
        <f>'2. Prelim'!B32</f>
        <v>0</v>
      </c>
      <c r="C32" s="525">
        <f>'2. Prelim'!C32</f>
        <v>0</v>
      </c>
      <c r="D32" s="526"/>
      <c r="E32" s="526"/>
      <c r="F32" s="527">
        <f t="shared" si="0"/>
        <v>0</v>
      </c>
      <c r="G32" s="111"/>
      <c r="H32" s="111"/>
      <c r="I32" s="111"/>
      <c r="J32" s="111"/>
      <c r="K32" s="111"/>
      <c r="L32" s="111"/>
      <c r="M32" s="111"/>
      <c r="N32" s="111"/>
      <c r="O32" s="111"/>
      <c r="P32" s="111"/>
      <c r="Q32" s="111"/>
      <c r="R32" s="111"/>
      <c r="S32" s="111"/>
      <c r="T32" s="111"/>
      <c r="U32" s="111"/>
      <c r="V32" s="111"/>
      <c r="W32" s="111"/>
      <c r="X32" s="111"/>
      <c r="Y32" s="111"/>
      <c r="Z32" s="111"/>
      <c r="AA32" s="111"/>
      <c r="AB32" s="111"/>
    </row>
    <row r="33" spans="1:28" s="73" customFormat="1" x14ac:dyDescent="0.2">
      <c r="A33" s="523">
        <v>10</v>
      </c>
      <c r="B33" s="524">
        <f>'2. Prelim'!B33</f>
        <v>0</v>
      </c>
      <c r="C33" s="525">
        <f>'2. Prelim'!C33</f>
        <v>0</v>
      </c>
      <c r="D33" s="526"/>
      <c r="E33" s="526"/>
      <c r="F33" s="527">
        <f t="shared" si="0"/>
        <v>0</v>
      </c>
      <c r="G33" s="111"/>
      <c r="H33" s="111"/>
      <c r="I33" s="111"/>
      <c r="J33" s="111"/>
      <c r="K33" s="111"/>
      <c r="L33" s="111"/>
      <c r="M33" s="111"/>
      <c r="N33" s="111"/>
      <c r="O33" s="111"/>
      <c r="P33" s="111"/>
      <c r="Q33" s="111"/>
      <c r="R33" s="111"/>
      <c r="S33" s="111"/>
      <c r="T33" s="111"/>
      <c r="U33" s="111"/>
      <c r="V33" s="111"/>
      <c r="W33" s="111"/>
      <c r="X33" s="111"/>
      <c r="Y33" s="111"/>
      <c r="Z33" s="111"/>
      <c r="AA33" s="111"/>
      <c r="AB33" s="111"/>
    </row>
    <row r="34" spans="1:28" s="73" customFormat="1" x14ac:dyDescent="0.2">
      <c r="A34" s="318" t="s">
        <v>162</v>
      </c>
      <c r="B34" s="528" t="s">
        <v>199</v>
      </c>
      <c r="C34" s="525">
        <f>'2. Prelim'!C34</f>
        <v>0</v>
      </c>
      <c r="D34" s="529"/>
      <c r="E34" s="529">
        <f>ROUND(SUM(E24:E33),0)</f>
        <v>0</v>
      </c>
      <c r="F34" s="529">
        <f>SUM(F24:F33)</f>
        <v>0</v>
      </c>
      <c r="G34" s="111"/>
      <c r="H34" s="111"/>
      <c r="I34" s="111"/>
      <c r="J34" s="111"/>
      <c r="K34" s="111"/>
      <c r="L34" s="111"/>
      <c r="M34" s="111"/>
      <c r="N34" s="111"/>
      <c r="O34" s="111"/>
      <c r="P34" s="111"/>
      <c r="Q34" s="111"/>
      <c r="R34" s="111"/>
      <c r="S34" s="111"/>
      <c r="T34" s="111"/>
      <c r="U34" s="111"/>
      <c r="V34" s="111"/>
      <c r="W34" s="111"/>
      <c r="X34" s="111"/>
      <c r="Y34" s="111"/>
      <c r="Z34" s="111"/>
      <c r="AA34" s="111"/>
      <c r="AB34" s="111"/>
    </row>
    <row r="35" spans="1:28" ht="13.5" thickBot="1" x14ac:dyDescent="0.25">
      <c r="A35" s="71"/>
      <c r="B35" s="71"/>
      <c r="C35" s="71"/>
      <c r="D35" s="71" t="s">
        <v>201</v>
      </c>
      <c r="E35" s="71"/>
      <c r="F35" s="71"/>
      <c r="G35" s="71"/>
      <c r="H35" s="71"/>
      <c r="I35" s="71"/>
      <c r="J35" s="71"/>
      <c r="K35" s="71"/>
      <c r="L35" s="71"/>
      <c r="M35" s="71"/>
    </row>
    <row r="36" spans="1:28" ht="13.5" thickBot="1" x14ac:dyDescent="0.25">
      <c r="A36" s="112"/>
      <c r="B36" s="325"/>
      <c r="C36" s="70" t="s">
        <v>202</v>
      </c>
      <c r="I36" s="71"/>
      <c r="J36" s="71"/>
      <c r="K36" s="71"/>
      <c r="L36" s="71"/>
      <c r="M36" s="71"/>
    </row>
    <row r="37" spans="1:28" ht="13.5" thickBot="1" x14ac:dyDescent="0.25">
      <c r="A37" s="71"/>
      <c r="B37" s="324"/>
      <c r="C37" s="806" t="s">
        <v>203</v>
      </c>
      <c r="D37" s="807"/>
      <c r="E37" s="807"/>
      <c r="F37" s="807"/>
      <c r="G37" s="349"/>
      <c r="H37" s="349"/>
      <c r="I37" s="71"/>
      <c r="J37" s="71"/>
      <c r="K37" s="71"/>
      <c r="L37" s="71"/>
      <c r="M37" s="71"/>
    </row>
    <row r="38" spans="1:28" customFormat="1" ht="13.5" thickBot="1" x14ac:dyDescent="0.25">
      <c r="A38" s="45"/>
      <c r="B38" s="50"/>
      <c r="C38" s="45"/>
      <c r="D38" s="45"/>
      <c r="E38" s="45"/>
      <c r="F38" s="45"/>
      <c r="G38" s="45"/>
      <c r="H38" s="45"/>
      <c r="I38" s="14"/>
      <c r="J38" s="14"/>
      <c r="K38" s="14"/>
      <c r="L38" s="14"/>
      <c r="M38" s="14"/>
    </row>
    <row r="39" spans="1:28" s="15" customFormat="1" ht="17.25" thickTop="1" thickBot="1" x14ac:dyDescent="0.3">
      <c r="B39" s="44"/>
      <c r="F39" s="40"/>
      <c r="G39" s="40"/>
    </row>
    <row r="40" spans="1:28" ht="16.5" thickBot="1" x14ac:dyDescent="0.25">
      <c r="B40" s="743" t="s">
        <v>204</v>
      </c>
      <c r="C40" s="425"/>
      <c r="D40" s="425"/>
      <c r="E40" s="426"/>
      <c r="F40"/>
      <c r="G40"/>
      <c r="H40"/>
      <c r="I40" s="71"/>
      <c r="J40" s="71"/>
      <c r="K40" s="71"/>
      <c r="L40" s="71"/>
      <c r="M40" s="71"/>
    </row>
    <row r="41" spans="1:28" s="62" customFormat="1" ht="15.75" x14ac:dyDescent="0.25">
      <c r="A41" s="108"/>
      <c r="B41" s="64"/>
      <c r="C41" s="307" t="s">
        <v>194</v>
      </c>
      <c r="D41" s="307" t="s">
        <v>195</v>
      </c>
    </row>
    <row r="42" spans="1:28" ht="105" x14ac:dyDescent="0.25">
      <c r="A42"/>
      <c r="B42" s="530"/>
      <c r="C42" s="530"/>
      <c r="D42" s="531" t="s">
        <v>205</v>
      </c>
      <c r="E42" s="531" t="s">
        <v>206</v>
      </c>
      <c r="G42" s="71"/>
      <c r="H42" s="71"/>
      <c r="I42" s="71"/>
      <c r="J42" s="71"/>
      <c r="K42" s="71"/>
      <c r="L42" s="71"/>
      <c r="M42" s="71"/>
    </row>
    <row r="43" spans="1:28" ht="15.75" x14ac:dyDescent="0.25">
      <c r="A43" s="15"/>
      <c r="B43" s="530"/>
      <c r="C43" s="532" t="s">
        <v>514</v>
      </c>
      <c r="D43" s="533" t="s">
        <v>198</v>
      </c>
      <c r="E43" s="533" t="s">
        <v>161</v>
      </c>
      <c r="G43" s="15"/>
      <c r="H43" s="71"/>
      <c r="I43" s="71"/>
      <c r="J43" s="71"/>
      <c r="K43" s="71"/>
      <c r="L43" s="71"/>
      <c r="M43" s="71"/>
    </row>
    <row r="44" spans="1:28" ht="15.75" x14ac:dyDescent="0.25">
      <c r="A44" s="230" t="s">
        <v>140</v>
      </c>
      <c r="B44" s="534" t="s">
        <v>207</v>
      </c>
      <c r="C44" s="535">
        <v>2025</v>
      </c>
      <c r="D44" s="536">
        <v>0</v>
      </c>
      <c r="E44" s="536">
        <v>0</v>
      </c>
      <c r="G44" s="15"/>
      <c r="H44" s="71"/>
      <c r="I44" s="71"/>
      <c r="J44" s="71"/>
      <c r="K44" s="71"/>
      <c r="L44" s="71"/>
      <c r="M44" s="71"/>
    </row>
    <row r="45" spans="1:28" ht="15.75" x14ac:dyDescent="0.25">
      <c r="A45" s="230" t="s">
        <v>141</v>
      </c>
      <c r="B45" s="534" t="s">
        <v>207</v>
      </c>
      <c r="C45" s="535">
        <v>2026</v>
      </c>
      <c r="D45" s="536">
        <v>0</v>
      </c>
      <c r="E45" s="536">
        <v>0</v>
      </c>
      <c r="G45" s="15"/>
      <c r="H45" s="71"/>
      <c r="I45" s="71"/>
      <c r="J45" s="71"/>
      <c r="K45" s="71"/>
      <c r="L45" s="71"/>
      <c r="M45" s="71"/>
    </row>
    <row r="46" spans="1:28" ht="15" x14ac:dyDescent="0.25">
      <c r="A46" s="322" t="s">
        <v>143</v>
      </c>
      <c r="B46" s="534" t="s">
        <v>207</v>
      </c>
      <c r="C46" s="535">
        <v>2027</v>
      </c>
      <c r="D46" s="536">
        <v>0</v>
      </c>
      <c r="E46" s="536">
        <v>0</v>
      </c>
      <c r="G46" s="71"/>
      <c r="H46" s="71"/>
      <c r="I46" s="71"/>
      <c r="J46" s="71"/>
      <c r="K46" s="71"/>
      <c r="L46" s="71"/>
      <c r="M46" s="71"/>
    </row>
    <row r="47" spans="1:28" x14ac:dyDescent="0.2">
      <c r="B47" s="71"/>
      <c r="C47" s="71"/>
      <c r="D47" s="71"/>
      <c r="E47" s="71"/>
      <c r="F47" s="71"/>
      <c r="G47" s="71"/>
      <c r="H47" s="71"/>
      <c r="I47" s="71"/>
      <c r="J47" s="71"/>
      <c r="K47" s="71"/>
      <c r="L47" s="71"/>
      <c r="M47" s="71"/>
      <c r="N47" s="71"/>
      <c r="O47" s="71"/>
      <c r="P47" s="71"/>
      <c r="Q47" s="71"/>
      <c r="R47" s="71"/>
      <c r="S47" s="71"/>
      <c r="T47" s="71"/>
      <c r="U47" s="71"/>
    </row>
    <row r="48" spans="1:28" x14ac:dyDescent="0.2">
      <c r="B48" s="71"/>
      <c r="C48" s="71"/>
      <c r="D48" s="71"/>
      <c r="E48" s="71"/>
      <c r="F48" s="71"/>
      <c r="G48" s="71"/>
      <c r="H48" s="71"/>
      <c r="I48" s="71"/>
      <c r="J48" s="71"/>
      <c r="K48" s="71"/>
      <c r="L48" s="71"/>
      <c r="M48" s="71"/>
      <c r="N48" s="71"/>
      <c r="O48" s="71"/>
      <c r="P48" s="71"/>
      <c r="Q48" s="71"/>
      <c r="R48" s="71"/>
      <c r="S48" s="71"/>
      <c r="T48" s="71"/>
      <c r="U48" s="71"/>
    </row>
    <row r="49" spans="2:21" x14ac:dyDescent="0.2">
      <c r="B49" s="71"/>
      <c r="C49" s="71"/>
      <c r="D49" s="71"/>
      <c r="E49" s="71"/>
      <c r="F49" s="71"/>
      <c r="G49" s="71"/>
      <c r="H49" s="71"/>
      <c r="I49" s="71"/>
      <c r="J49" s="71"/>
      <c r="K49" s="71"/>
      <c r="L49" s="71"/>
      <c r="M49" s="71"/>
      <c r="N49" s="71"/>
      <c r="O49" s="71"/>
      <c r="P49" s="71"/>
      <c r="Q49" s="71"/>
      <c r="R49" s="71"/>
      <c r="S49" s="71"/>
      <c r="T49" s="71"/>
      <c r="U49" s="71"/>
    </row>
    <row r="50" spans="2:21" x14ac:dyDescent="0.2">
      <c r="B50" s="71"/>
      <c r="C50" s="71"/>
      <c r="D50" s="71"/>
      <c r="E50" s="71"/>
      <c r="F50" s="71"/>
      <c r="G50" s="71"/>
      <c r="H50" s="71"/>
      <c r="I50" s="71"/>
      <c r="J50" s="71"/>
      <c r="K50" s="71"/>
      <c r="L50" s="71"/>
      <c r="M50" s="71"/>
      <c r="N50" s="71"/>
      <c r="O50" s="71"/>
      <c r="P50" s="71"/>
      <c r="Q50" s="71"/>
      <c r="R50" s="71"/>
      <c r="S50" s="71"/>
      <c r="T50" s="71"/>
      <c r="U50" s="71"/>
    </row>
    <row r="51" spans="2:21" x14ac:dyDescent="0.2">
      <c r="B51" s="71"/>
      <c r="C51" s="71"/>
      <c r="D51" s="71"/>
      <c r="E51" s="71"/>
      <c r="F51" s="71"/>
      <c r="G51" s="71"/>
      <c r="H51" s="71"/>
      <c r="I51" s="71"/>
      <c r="J51" s="71"/>
      <c r="K51" s="71"/>
      <c r="L51" s="71"/>
      <c r="M51" s="71"/>
      <c r="N51" s="71"/>
      <c r="O51" s="71"/>
      <c r="P51" s="71"/>
      <c r="Q51" s="71"/>
      <c r="R51" s="71"/>
      <c r="S51" s="71"/>
      <c r="T51" s="71"/>
      <c r="U51" s="71"/>
    </row>
    <row r="52" spans="2:21" x14ac:dyDescent="0.2">
      <c r="B52" s="71"/>
      <c r="C52" s="71"/>
      <c r="D52" s="71"/>
      <c r="E52" s="71"/>
      <c r="F52" s="71"/>
      <c r="G52" s="71"/>
      <c r="H52" s="71"/>
      <c r="I52" s="71"/>
      <c r="J52" s="71"/>
      <c r="K52" s="71"/>
      <c r="L52" s="71"/>
      <c r="M52" s="71"/>
      <c r="N52" s="71"/>
      <c r="O52" s="71"/>
      <c r="P52" s="71"/>
      <c r="Q52" s="71"/>
      <c r="R52" s="71"/>
      <c r="S52" s="71"/>
      <c r="T52" s="71"/>
      <c r="U52" s="71"/>
    </row>
    <row r="53" spans="2:21" x14ac:dyDescent="0.2">
      <c r="B53" s="71"/>
      <c r="C53" s="71"/>
      <c r="D53" s="71"/>
      <c r="E53" s="71"/>
      <c r="F53" s="71"/>
      <c r="G53" s="71"/>
      <c r="H53" s="71"/>
      <c r="I53" s="71"/>
      <c r="J53" s="71"/>
      <c r="K53" s="71"/>
      <c r="L53" s="71"/>
      <c r="M53" s="71"/>
      <c r="N53" s="71"/>
      <c r="O53" s="71"/>
      <c r="P53" s="71"/>
      <c r="Q53" s="71"/>
      <c r="R53" s="71"/>
      <c r="S53" s="71"/>
      <c r="T53" s="71"/>
      <c r="U53" s="71"/>
    </row>
    <row r="54" spans="2:21" x14ac:dyDescent="0.2">
      <c r="B54" s="71"/>
      <c r="C54" s="71"/>
      <c r="D54" s="71"/>
      <c r="E54" s="71"/>
      <c r="F54" s="71"/>
      <c r="G54" s="71"/>
      <c r="H54" s="71"/>
      <c r="I54" s="71"/>
      <c r="J54" s="71"/>
      <c r="K54" s="71"/>
      <c r="L54" s="71"/>
      <c r="M54" s="71"/>
      <c r="N54" s="71"/>
      <c r="O54" s="71"/>
      <c r="P54" s="71"/>
      <c r="Q54" s="71"/>
      <c r="R54" s="71"/>
      <c r="S54" s="71"/>
      <c r="T54" s="71"/>
      <c r="U54" s="71"/>
    </row>
    <row r="55" spans="2:21" x14ac:dyDescent="0.2">
      <c r="B55" s="71"/>
      <c r="C55" s="71"/>
      <c r="D55" s="71"/>
      <c r="E55" s="71"/>
      <c r="F55" s="71"/>
      <c r="G55" s="71"/>
      <c r="H55" s="71"/>
      <c r="I55" s="71"/>
      <c r="J55" s="71"/>
      <c r="K55" s="71"/>
      <c r="L55" s="71"/>
      <c r="M55" s="71"/>
      <c r="N55" s="71"/>
      <c r="O55" s="71"/>
      <c r="P55" s="71"/>
      <c r="Q55" s="71"/>
      <c r="R55" s="71"/>
      <c r="S55" s="71"/>
      <c r="T55" s="71"/>
      <c r="U55" s="71"/>
    </row>
    <row r="56" spans="2:21" x14ac:dyDescent="0.2">
      <c r="B56" s="71"/>
      <c r="C56" s="71"/>
      <c r="D56" s="71"/>
      <c r="E56" s="71"/>
      <c r="F56" s="71"/>
      <c r="G56" s="71"/>
      <c r="H56" s="71"/>
      <c r="I56" s="71"/>
      <c r="J56" s="71"/>
      <c r="K56" s="71"/>
      <c r="L56" s="71"/>
      <c r="M56" s="71"/>
      <c r="N56" s="71"/>
      <c r="O56" s="71"/>
      <c r="P56" s="71"/>
      <c r="Q56" s="71"/>
      <c r="R56" s="71"/>
      <c r="S56" s="71"/>
      <c r="T56" s="71"/>
      <c r="U56" s="71"/>
    </row>
    <row r="57" spans="2:21" x14ac:dyDescent="0.2">
      <c r="B57" s="71"/>
      <c r="C57" s="71"/>
      <c r="D57" s="71"/>
      <c r="E57" s="71"/>
      <c r="F57" s="71"/>
      <c r="G57" s="71"/>
      <c r="H57" s="71"/>
      <c r="I57" s="71"/>
      <c r="J57" s="71"/>
      <c r="K57" s="71"/>
      <c r="L57" s="71"/>
      <c r="M57" s="71"/>
      <c r="N57" s="71"/>
      <c r="O57" s="71"/>
      <c r="P57" s="71"/>
      <c r="Q57" s="71"/>
      <c r="R57" s="71"/>
      <c r="S57" s="71"/>
      <c r="T57" s="71"/>
      <c r="U57" s="71"/>
    </row>
    <row r="58" spans="2:21" x14ac:dyDescent="0.2">
      <c r="B58" s="71"/>
      <c r="C58" s="71"/>
      <c r="D58" s="71"/>
      <c r="E58" s="71"/>
      <c r="F58" s="71"/>
      <c r="G58" s="71"/>
      <c r="H58" s="71"/>
      <c r="I58" s="71"/>
      <c r="J58" s="71"/>
      <c r="K58" s="71"/>
      <c r="L58" s="71"/>
      <c r="M58" s="71"/>
      <c r="N58" s="71"/>
      <c r="O58" s="71"/>
      <c r="P58" s="71"/>
      <c r="Q58" s="71"/>
      <c r="R58" s="71"/>
      <c r="S58" s="71"/>
      <c r="T58" s="71"/>
      <c r="U58" s="71"/>
    </row>
    <row r="59" spans="2:21" x14ac:dyDescent="0.2">
      <c r="B59" s="71"/>
      <c r="C59" s="71"/>
      <c r="D59" s="71"/>
      <c r="E59" s="71"/>
      <c r="F59" s="71"/>
      <c r="G59" s="71"/>
      <c r="H59" s="71"/>
      <c r="I59" s="71"/>
      <c r="J59" s="71"/>
      <c r="K59" s="71"/>
      <c r="L59" s="71"/>
      <c r="M59" s="71"/>
      <c r="N59" s="71"/>
      <c r="O59" s="71"/>
      <c r="P59" s="71"/>
      <c r="Q59" s="71"/>
      <c r="R59" s="71"/>
      <c r="S59" s="71"/>
      <c r="T59" s="71"/>
      <c r="U59" s="71"/>
    </row>
    <row r="60" spans="2:21" x14ac:dyDescent="0.2">
      <c r="B60" s="71"/>
      <c r="C60" s="71"/>
      <c r="D60" s="71"/>
      <c r="E60" s="71"/>
      <c r="F60" s="71"/>
      <c r="G60" s="71"/>
      <c r="H60" s="71"/>
      <c r="I60" s="71"/>
      <c r="J60" s="71"/>
      <c r="K60" s="71"/>
      <c r="L60" s="71"/>
      <c r="M60" s="71"/>
      <c r="N60" s="71"/>
      <c r="O60" s="71"/>
      <c r="P60" s="71"/>
      <c r="Q60" s="71"/>
      <c r="R60" s="71"/>
      <c r="S60" s="71"/>
      <c r="T60" s="71"/>
      <c r="U60" s="71"/>
    </row>
    <row r="61" spans="2:21" x14ac:dyDescent="0.2">
      <c r="B61" s="71"/>
      <c r="C61" s="71"/>
      <c r="D61" s="71"/>
      <c r="E61" s="71"/>
      <c r="F61" s="71"/>
      <c r="G61" s="71"/>
      <c r="H61" s="71"/>
      <c r="I61" s="71"/>
      <c r="J61" s="71"/>
      <c r="K61" s="71"/>
      <c r="L61" s="71"/>
      <c r="M61" s="71"/>
      <c r="N61" s="71"/>
      <c r="O61" s="71"/>
      <c r="P61" s="71"/>
      <c r="Q61" s="71"/>
      <c r="R61" s="71"/>
      <c r="S61" s="71"/>
      <c r="T61" s="71"/>
      <c r="U61" s="71"/>
    </row>
    <row r="62" spans="2:21" x14ac:dyDescent="0.2">
      <c r="B62" s="71"/>
      <c r="C62" s="71"/>
      <c r="D62" s="71"/>
      <c r="E62" s="71"/>
      <c r="F62" s="71"/>
      <c r="G62" s="71"/>
      <c r="H62" s="71"/>
      <c r="I62" s="71"/>
      <c r="J62" s="71"/>
      <c r="K62" s="71"/>
      <c r="L62" s="71"/>
      <c r="M62" s="71"/>
      <c r="N62" s="71"/>
      <c r="O62" s="71"/>
      <c r="P62" s="71"/>
      <c r="Q62" s="71"/>
      <c r="R62" s="71"/>
      <c r="S62" s="71"/>
      <c r="T62" s="71"/>
      <c r="U62" s="71"/>
    </row>
  </sheetData>
  <sheetProtection algorithmName="SHA-512" hashValue="cK7295Gkz5YMD6Vv5FFqRs+rcERRa3gOlJq3siSFt3rGrLu1sHMWejGETNW9DMkSkVSOGWKonDvW6t3mqfmBbg==" saltValue="YasxZWDQ7e2zFXSwKWJqTQ==" spinCount="100000" sheet="1" objects="1" scenarios="1"/>
  <protectedRanges>
    <protectedRange sqref="D24:E33" name="Range1"/>
  </protectedRanges>
  <mergeCells count="9">
    <mergeCell ref="B9:H9"/>
    <mergeCell ref="B10:H10"/>
    <mergeCell ref="C37:F37"/>
    <mergeCell ref="B12:H14"/>
    <mergeCell ref="B1:H1"/>
    <mergeCell ref="B3:D3"/>
    <mergeCell ref="E3:H3"/>
    <mergeCell ref="B5:H5"/>
    <mergeCell ref="B7:H7"/>
  </mergeCells>
  <phoneticPr fontId="113" type="noConversion"/>
  <printOptions horizontalCentered="1" verticalCentered="1"/>
  <pageMargins left="0.20182195975503101" right="0.20182195975503101" top="0.75" bottom="0.5" header="0" footer="0.3"/>
  <pageSetup scale="84"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9C3B-B5AF-4B97-9588-9FF434688E11}">
  <sheetPr>
    <tabColor rgb="FFFFFFCC"/>
    <pageSetUpPr fitToPage="1"/>
  </sheetPr>
  <dimension ref="A1:AQ55"/>
  <sheetViews>
    <sheetView showGridLines="0" zoomScale="90" zoomScaleNormal="90" zoomScalePageLayoutView="90" workbookViewId="0"/>
  </sheetViews>
  <sheetFormatPr defaultColWidth="8.85546875" defaultRowHeight="12.75" x14ac:dyDescent="0.2"/>
  <cols>
    <col min="1" max="1" width="3.140625" style="70" customWidth="1"/>
    <col min="2" max="2" width="25.5703125" style="70" customWidth="1"/>
    <col min="3" max="3" width="22.42578125" style="70" customWidth="1"/>
    <col min="4" max="5" width="20.85546875" style="70" customWidth="1"/>
    <col min="6" max="6" width="24.42578125" style="70" customWidth="1"/>
    <col min="7" max="8" width="20.42578125" style="70" customWidth="1"/>
    <col min="9" max="9" width="3.42578125" style="70" customWidth="1"/>
    <col min="10" max="10" width="9.85546875" style="70" hidden="1" customWidth="1"/>
    <col min="11" max="11" width="9.140625" style="70" hidden="1" customWidth="1"/>
    <col min="12" max="12" width="17.42578125" style="71" customWidth="1"/>
    <col min="13" max="37" width="8.85546875" style="71"/>
    <col min="38" max="16384" width="8.85546875" style="70"/>
  </cols>
  <sheetData>
    <row r="1" spans="1:43" s="37" customFormat="1" ht="20.25" x14ac:dyDescent="0.3">
      <c r="A1" s="237"/>
      <c r="B1" s="810" t="str">
        <f>'2. Prelim'!B1:E1</f>
        <v>RPS/APS/CPS/CES 2024 Annual Compliance Workbook</v>
      </c>
      <c r="C1" s="810"/>
      <c r="D1" s="810"/>
      <c r="E1" s="810"/>
      <c r="F1" s="810"/>
      <c r="G1" s="810"/>
      <c r="H1" s="810"/>
      <c r="I1" s="237"/>
      <c r="J1" s="96"/>
      <c r="K1" s="96"/>
      <c r="L1" s="96"/>
      <c r="M1" s="96"/>
      <c r="N1" s="96"/>
    </row>
    <row r="2" spans="1:43" s="62" customFormat="1" ht="16.5" thickBot="1" x14ac:dyDescent="0.3">
      <c r="B2" s="830"/>
      <c r="C2" s="830"/>
      <c r="D2" s="830"/>
      <c r="E2" s="830"/>
      <c r="F2" s="830"/>
      <c r="G2" s="830"/>
      <c r="H2" s="830"/>
    </row>
    <row r="3" spans="1:43" s="25" customFormat="1" ht="16.5" thickBot="1" x14ac:dyDescent="0.25">
      <c r="A3"/>
      <c r="B3" s="801" t="s">
        <v>208</v>
      </c>
      <c r="C3" s="802"/>
      <c r="D3" s="802"/>
      <c r="E3" s="803"/>
      <c r="F3" s="811" t="s">
        <v>211</v>
      </c>
      <c r="G3" s="812"/>
      <c r="H3" s="813"/>
      <c r="I3"/>
      <c r="J3" s="38"/>
      <c r="K3" s="38"/>
      <c r="L3" s="38"/>
      <c r="M3" s="38"/>
      <c r="N3" s="38"/>
    </row>
    <row r="4" spans="1:43" s="31" customFormat="1" ht="16.5" thickBot="1" x14ac:dyDescent="0.3">
      <c r="A4" s="62"/>
      <c r="B4" s="97"/>
      <c r="C4" s="62"/>
      <c r="D4" s="62"/>
      <c r="E4" s="62"/>
      <c r="F4" s="62"/>
      <c r="G4" s="62"/>
      <c r="H4" s="62"/>
      <c r="I4" s="62"/>
      <c r="J4" s="62"/>
      <c r="K4" s="62"/>
      <c r="L4" s="62"/>
      <c r="M4" s="62"/>
      <c r="N4" s="62"/>
    </row>
    <row r="5" spans="1:43" s="31" customFormat="1" ht="17.25" thickBot="1" x14ac:dyDescent="0.3">
      <c r="A5" s="62"/>
      <c r="B5" s="783">
        <f>'1. FilerInfo'!C18</f>
        <v>0</v>
      </c>
      <c r="C5" s="784"/>
      <c r="D5" s="784"/>
      <c r="E5" s="784"/>
      <c r="F5" s="784"/>
      <c r="G5" s="784"/>
      <c r="H5" s="785"/>
      <c r="I5" s="75"/>
      <c r="J5" s="75"/>
      <c r="K5" s="75"/>
      <c r="L5" s="75"/>
      <c r="M5" s="75"/>
      <c r="N5" s="75"/>
      <c r="O5" s="75"/>
      <c r="P5" s="75"/>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row>
    <row r="6" spans="1:43" s="31" customFormat="1" ht="15.75" x14ac:dyDescent="0.25">
      <c r="A6" s="62"/>
      <c r="B6" s="97"/>
      <c r="C6" s="62"/>
      <c r="D6" s="62"/>
      <c r="E6" s="62"/>
      <c r="F6" s="62"/>
      <c r="G6" s="62"/>
      <c r="H6" s="62"/>
      <c r="I6" s="62"/>
      <c r="J6" s="62"/>
      <c r="K6" s="62"/>
      <c r="L6" s="62"/>
      <c r="M6" s="62"/>
      <c r="N6" s="62"/>
    </row>
    <row r="7" spans="1:43" s="31" customFormat="1" ht="18.75" x14ac:dyDescent="0.25">
      <c r="A7"/>
      <c r="B7" s="831" t="s">
        <v>575</v>
      </c>
      <c r="C7" s="831"/>
      <c r="D7" s="831"/>
      <c r="E7" s="831"/>
      <c r="F7" s="831"/>
      <c r="G7" s="831"/>
      <c r="H7" s="831"/>
      <c r="I7" s="62"/>
      <c r="L7" s="62"/>
      <c r="M7" s="62"/>
      <c r="N7" s="62"/>
      <c r="O7" s="62"/>
      <c r="P7" s="62"/>
      <c r="Q7" s="62"/>
      <c r="R7" s="62"/>
      <c r="S7" s="62"/>
      <c r="T7" s="62"/>
      <c r="U7" s="62"/>
      <c r="V7" s="62"/>
      <c r="W7" s="62"/>
      <c r="X7" s="62"/>
      <c r="Y7" s="62"/>
      <c r="Z7" s="62"/>
      <c r="AA7" s="62"/>
      <c r="AB7" s="62"/>
      <c r="AC7" s="62"/>
      <c r="AD7" s="62"/>
      <c r="AE7" s="62"/>
      <c r="AF7" s="62"/>
      <c r="AG7" s="62"/>
      <c r="AH7" s="62"/>
      <c r="AI7" s="62"/>
      <c r="AJ7" s="62"/>
      <c r="AK7" s="62"/>
    </row>
    <row r="8" spans="1:43" s="31" customFormat="1" ht="23.25" x14ac:dyDescent="0.25">
      <c r="A8" s="62"/>
      <c r="B8" s="103"/>
      <c r="C8" s="103"/>
      <c r="D8" s="804" t="s">
        <v>212</v>
      </c>
      <c r="E8" s="804"/>
      <c r="F8" s="804"/>
      <c r="G8" s="345"/>
      <c r="H8" s="345"/>
      <c r="I8" s="345"/>
      <c r="J8" s="345"/>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1:43" ht="15.75" x14ac:dyDescent="0.25">
      <c r="A9" s="100"/>
      <c r="B9" s="100"/>
      <c r="C9" s="100"/>
      <c r="D9" s="100"/>
      <c r="E9" s="100"/>
      <c r="F9" s="100"/>
      <c r="G9" s="100"/>
      <c r="H9" s="100"/>
      <c r="I9" s="100"/>
      <c r="J9" s="62"/>
      <c r="K9" s="62"/>
      <c r="L9" s="62"/>
      <c r="M9" s="62"/>
      <c r="N9" s="62"/>
      <c r="O9" s="70"/>
      <c r="P9" s="70"/>
      <c r="Q9" s="70"/>
      <c r="R9" s="70"/>
      <c r="S9" s="70"/>
      <c r="T9" s="70"/>
      <c r="U9" s="70"/>
      <c r="V9" s="70"/>
      <c r="W9" s="70"/>
      <c r="X9" s="70"/>
      <c r="Y9" s="70"/>
      <c r="Z9" s="70"/>
      <c r="AA9" s="70"/>
      <c r="AB9" s="70"/>
      <c r="AC9" s="70"/>
      <c r="AD9" s="70"/>
      <c r="AE9" s="70"/>
      <c r="AF9" s="70"/>
      <c r="AG9" s="70"/>
      <c r="AH9" s="70"/>
      <c r="AI9" s="70"/>
      <c r="AJ9" s="70"/>
      <c r="AK9" s="70"/>
    </row>
    <row r="10" spans="1:43" s="31" customFormat="1" ht="15.75" x14ac:dyDescent="0.25">
      <c r="A10" s="61"/>
      <c r="B10" s="832" t="s">
        <v>190</v>
      </c>
      <c r="C10" s="832"/>
      <c r="D10" s="832"/>
      <c r="E10" s="832"/>
      <c r="F10" s="832"/>
      <c r="G10" s="832"/>
      <c r="H10" s="832"/>
      <c r="I10" s="62"/>
      <c r="J10" s="62"/>
      <c r="K10" s="62"/>
      <c r="L10" s="62"/>
      <c r="M10" s="62"/>
      <c r="N10" s="62"/>
    </row>
    <row r="11" spans="1:43" s="31" customFormat="1" ht="15.75" x14ac:dyDescent="0.25">
      <c r="A11" s="62"/>
      <c r="B11" s="100"/>
      <c r="C11" s="100"/>
      <c r="D11" s="100"/>
      <c r="E11" s="100"/>
      <c r="F11" s="100"/>
      <c r="G11" s="100"/>
      <c r="H11" s="100"/>
      <c r="I11" s="62"/>
      <c r="J11" s="62"/>
      <c r="K11" s="62"/>
      <c r="L11" s="62"/>
      <c r="M11" s="62"/>
      <c r="N11" s="62"/>
    </row>
    <row r="12" spans="1:43" s="31" customFormat="1" ht="45" customHeight="1" x14ac:dyDescent="0.25">
      <c r="B12" s="827" t="s">
        <v>213</v>
      </c>
      <c r="C12" s="828"/>
      <c r="D12" s="828"/>
      <c r="E12" s="828"/>
      <c r="F12" s="828"/>
      <c r="G12" s="828"/>
      <c r="H12" s="828"/>
      <c r="I12" s="829"/>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1:43" s="31" customFormat="1" ht="16.5" thickBot="1" x14ac:dyDescent="0.3">
      <c r="A13" s="62"/>
      <c r="B13" s="103"/>
      <c r="C13" s="103"/>
      <c r="D13" s="103"/>
      <c r="E13" s="103"/>
      <c r="F13" s="103"/>
      <c r="G13" s="103"/>
      <c r="H13" s="103"/>
      <c r="I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43" s="31" customFormat="1" ht="16.5" thickBot="1" x14ac:dyDescent="0.3">
      <c r="B14" s="226" t="s">
        <v>192</v>
      </c>
      <c r="C14" s="227"/>
      <c r="D14" s="228"/>
      <c r="E14"/>
      <c r="F14" s="62" t="s">
        <v>214</v>
      </c>
      <c r="G14" s="62"/>
      <c r="H14" s="62"/>
      <c r="I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row>
    <row r="15" spans="1:43" s="31" customFormat="1" ht="16.5" thickBot="1" x14ac:dyDescent="0.3">
      <c r="B15" s="104" t="s">
        <v>193</v>
      </c>
      <c r="C15" s="327"/>
      <c r="D15" s="106"/>
      <c r="E15"/>
      <c r="F15" s="62"/>
      <c r="G15" s="62"/>
      <c r="H15" s="62"/>
      <c r="I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row>
    <row r="16" spans="1:43" s="31" customFormat="1" ht="15.75" x14ac:dyDescent="0.25">
      <c r="A16" s="62"/>
      <c r="B16" s="107"/>
      <c r="C16" s="107"/>
      <c r="D16" s="107"/>
      <c r="E16" s="107"/>
      <c r="F16" s="107"/>
      <c r="G16" s="107"/>
      <c r="H16" s="62"/>
      <c r="I16" s="62"/>
      <c r="J16" s="62"/>
      <c r="K16" s="62"/>
      <c r="L16" s="62"/>
      <c r="M16" s="62"/>
      <c r="N16" s="62"/>
    </row>
    <row r="17" spans="1:37" s="31" customFormat="1" ht="15.75" x14ac:dyDescent="0.25">
      <c r="A17" s="62"/>
      <c r="B17" s="107"/>
      <c r="C17" s="107"/>
      <c r="D17" s="107"/>
      <c r="E17" s="107"/>
      <c r="F17" s="107"/>
      <c r="G17" s="107"/>
      <c r="H17" s="62"/>
      <c r="I17" s="62"/>
      <c r="J17" s="62"/>
      <c r="K17" s="62"/>
      <c r="L17" s="62"/>
      <c r="M17" s="62"/>
      <c r="N17" s="62"/>
    </row>
    <row r="18" spans="1:37" s="31" customFormat="1" ht="15.75" x14ac:dyDescent="0.25">
      <c r="A18" s="70"/>
      <c r="B18" s="70"/>
      <c r="C18" s="70"/>
      <c r="D18" s="70"/>
      <c r="E18" s="70"/>
      <c r="F18" s="70"/>
      <c r="G18" s="70"/>
      <c r="H18" s="70"/>
      <c r="I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row>
    <row r="19" spans="1:37" s="31" customFormat="1" ht="15.75" x14ac:dyDescent="0.25">
      <c r="A19" s="824" t="s">
        <v>699</v>
      </c>
      <c r="B19" s="825"/>
      <c r="C19" s="825"/>
      <c r="D19" s="825"/>
      <c r="E19" s="825"/>
      <c r="F19" s="826"/>
      <c r="G19" s="70"/>
      <c r="H19" s="70"/>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row>
    <row r="20" spans="1:37" s="62" customFormat="1" ht="15.75" x14ac:dyDescent="0.25">
      <c r="A20" s="108"/>
      <c r="B20" s="64"/>
    </row>
    <row r="21" spans="1:37" s="74" customFormat="1" ht="11.25" x14ac:dyDescent="0.2">
      <c r="A21" s="514" t="s">
        <v>156</v>
      </c>
      <c r="B21" s="514" t="s">
        <v>157</v>
      </c>
      <c r="C21" s="514" t="s">
        <v>158</v>
      </c>
      <c r="D21" s="515" t="s">
        <v>194</v>
      </c>
      <c r="E21" s="515" t="s">
        <v>195</v>
      </c>
      <c r="F21" s="515" t="s">
        <v>196</v>
      </c>
      <c r="G21" s="515" t="s">
        <v>215</v>
      </c>
      <c r="H21" s="515" t="s">
        <v>216</v>
      </c>
      <c r="I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ht="63.75" x14ac:dyDescent="0.2">
      <c r="A22" s="540"/>
      <c r="B22" s="541" t="s">
        <v>197</v>
      </c>
      <c r="C22" s="537" t="s">
        <v>578</v>
      </c>
      <c r="D22" s="538" t="s">
        <v>582</v>
      </c>
      <c r="E22" s="538" t="s">
        <v>583</v>
      </c>
      <c r="F22" s="538" t="s">
        <v>584</v>
      </c>
      <c r="G22" s="538" t="s">
        <v>585</v>
      </c>
      <c r="H22" s="538" t="s">
        <v>586</v>
      </c>
      <c r="I22" s="71"/>
      <c r="J22" s="70" t="s">
        <v>217</v>
      </c>
    </row>
    <row r="23" spans="1:37" s="72" customFormat="1" ht="15" x14ac:dyDescent="0.2">
      <c r="A23" s="542"/>
      <c r="B23" s="543"/>
      <c r="C23" s="544" t="s">
        <v>161</v>
      </c>
      <c r="D23" s="522" t="s">
        <v>198</v>
      </c>
      <c r="E23" s="544" t="s">
        <v>161</v>
      </c>
      <c r="F23" s="522" t="s">
        <v>198</v>
      </c>
      <c r="G23" s="544" t="s">
        <v>161</v>
      </c>
      <c r="H23" s="544" t="s">
        <v>161</v>
      </c>
      <c r="I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row>
    <row r="24" spans="1:37" s="73" customFormat="1" x14ac:dyDescent="0.2">
      <c r="A24" s="523">
        <v>1</v>
      </c>
      <c r="B24" s="545">
        <f>'2. Prelim'!B24</f>
        <v>0</v>
      </c>
      <c r="C24" s="525">
        <f>'2. Prelim'!C24</f>
        <v>0</v>
      </c>
      <c r="D24" s="526"/>
      <c r="E24" s="546"/>
      <c r="F24" s="526"/>
      <c r="G24" s="546"/>
      <c r="H24" s="527">
        <f>ROUND(C24-E24-G24,0)</f>
        <v>0</v>
      </c>
      <c r="I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1:37" s="73" customFormat="1" x14ac:dyDescent="0.2">
      <c r="A25" s="523">
        <v>2</v>
      </c>
      <c r="B25" s="545">
        <f>'2. Prelim'!B25</f>
        <v>0</v>
      </c>
      <c r="C25" s="525">
        <f>'2. Prelim'!C25</f>
        <v>0</v>
      </c>
      <c r="D25" s="526"/>
      <c r="E25" s="546"/>
      <c r="F25" s="526"/>
      <c r="G25" s="546"/>
      <c r="H25" s="527">
        <f t="shared" ref="H25:H33" si="0">ROUND(C25-E25-G25,0)</f>
        <v>0</v>
      </c>
      <c r="I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row>
    <row r="26" spans="1:37" s="73" customFormat="1" x14ac:dyDescent="0.2">
      <c r="A26" s="523">
        <v>3</v>
      </c>
      <c r="B26" s="545">
        <f>'2. Prelim'!B26</f>
        <v>0</v>
      </c>
      <c r="C26" s="525">
        <f>'2. Prelim'!C26</f>
        <v>0</v>
      </c>
      <c r="D26" s="526"/>
      <c r="E26" s="546"/>
      <c r="F26" s="526"/>
      <c r="G26" s="546"/>
      <c r="H26" s="527">
        <f t="shared" si="0"/>
        <v>0</v>
      </c>
      <c r="I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37" s="73" customFormat="1" x14ac:dyDescent="0.2">
      <c r="A27" s="523">
        <v>4</v>
      </c>
      <c r="B27" s="545">
        <f>'2. Prelim'!B27</f>
        <v>0</v>
      </c>
      <c r="C27" s="525">
        <f>'2. Prelim'!C27</f>
        <v>0</v>
      </c>
      <c r="D27" s="526"/>
      <c r="E27" s="546"/>
      <c r="F27" s="526"/>
      <c r="G27" s="546"/>
      <c r="H27" s="527">
        <f t="shared" si="0"/>
        <v>0</v>
      </c>
      <c r="I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1:37" s="73" customFormat="1" x14ac:dyDescent="0.2">
      <c r="A28" s="523">
        <v>5</v>
      </c>
      <c r="B28" s="545">
        <f>'2. Prelim'!B28</f>
        <v>0</v>
      </c>
      <c r="C28" s="525">
        <f>'2. Prelim'!C28</f>
        <v>0</v>
      </c>
      <c r="D28" s="526"/>
      <c r="E28" s="546"/>
      <c r="F28" s="526"/>
      <c r="G28" s="546"/>
      <c r="H28" s="527">
        <f t="shared" si="0"/>
        <v>0</v>
      </c>
      <c r="I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1:37" s="73" customFormat="1" x14ac:dyDescent="0.2">
      <c r="A29" s="523">
        <v>6</v>
      </c>
      <c r="B29" s="545">
        <f>'2. Prelim'!B29</f>
        <v>0</v>
      </c>
      <c r="C29" s="525">
        <f>'2. Prelim'!C29</f>
        <v>0</v>
      </c>
      <c r="D29" s="526"/>
      <c r="E29" s="546"/>
      <c r="F29" s="526"/>
      <c r="G29" s="546"/>
      <c r="H29" s="527">
        <f t="shared" si="0"/>
        <v>0</v>
      </c>
      <c r="I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1:37" s="73" customFormat="1" x14ac:dyDescent="0.2">
      <c r="A30" s="523">
        <v>7</v>
      </c>
      <c r="B30" s="545">
        <f>'2. Prelim'!B30</f>
        <v>0</v>
      </c>
      <c r="C30" s="525">
        <f>'2. Prelim'!C30</f>
        <v>0</v>
      </c>
      <c r="D30" s="526"/>
      <c r="E30" s="546"/>
      <c r="F30" s="526"/>
      <c r="G30" s="546"/>
      <c r="H30" s="527">
        <f t="shared" si="0"/>
        <v>0</v>
      </c>
      <c r="I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1:37" s="73" customFormat="1" x14ac:dyDescent="0.2">
      <c r="A31" s="523">
        <v>8</v>
      </c>
      <c r="B31" s="545">
        <f>'2. Prelim'!B31</f>
        <v>0</v>
      </c>
      <c r="C31" s="525">
        <f>'2. Prelim'!C31</f>
        <v>0</v>
      </c>
      <c r="D31" s="526"/>
      <c r="E31" s="546"/>
      <c r="F31" s="526"/>
      <c r="G31" s="546"/>
      <c r="H31" s="527">
        <f t="shared" si="0"/>
        <v>0</v>
      </c>
      <c r="I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row>
    <row r="32" spans="1:37" s="73" customFormat="1" x14ac:dyDescent="0.2">
      <c r="A32" s="523">
        <v>9</v>
      </c>
      <c r="B32" s="545">
        <f>'2. Prelim'!B32</f>
        <v>0</v>
      </c>
      <c r="C32" s="525">
        <f>'2. Prelim'!C32</f>
        <v>0</v>
      </c>
      <c r="D32" s="526"/>
      <c r="E32" s="546"/>
      <c r="F32" s="526"/>
      <c r="G32" s="546"/>
      <c r="H32" s="527">
        <f t="shared" si="0"/>
        <v>0</v>
      </c>
      <c r="I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1:37" s="73" customFormat="1" x14ac:dyDescent="0.2">
      <c r="A33" s="523">
        <v>10</v>
      </c>
      <c r="B33" s="545">
        <f>'2. Prelim'!B33</f>
        <v>0</v>
      </c>
      <c r="C33" s="525">
        <f>'2. Prelim'!C33</f>
        <v>0</v>
      </c>
      <c r="D33" s="526"/>
      <c r="E33" s="546"/>
      <c r="F33" s="526"/>
      <c r="G33" s="546"/>
      <c r="H33" s="527">
        <f t="shared" si="0"/>
        <v>0</v>
      </c>
      <c r="I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row>
    <row r="34" spans="1:37" s="73" customFormat="1" x14ac:dyDescent="0.2">
      <c r="A34" s="523" t="s">
        <v>162</v>
      </c>
      <c r="B34" s="539" t="s">
        <v>199</v>
      </c>
      <c r="C34" s="525">
        <f>'2. Prelim'!C34</f>
        <v>0</v>
      </c>
      <c r="D34" s="527">
        <f>SUM(D24:D33)</f>
        <v>0</v>
      </c>
      <c r="E34" s="527">
        <f>SUM(E24:E33)</f>
        <v>0</v>
      </c>
      <c r="F34" s="527">
        <f>SUM(F24:F33)</f>
        <v>0</v>
      </c>
      <c r="G34" s="527">
        <f>SUM(G24:G33)</f>
        <v>0</v>
      </c>
      <c r="H34" s="527">
        <f>SUM(H24:H33)</f>
        <v>0</v>
      </c>
      <c r="I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row>
    <row r="35" spans="1:37" ht="13.5" thickBot="1" x14ac:dyDescent="0.25">
      <c r="A35" s="71"/>
      <c r="B35" s="71"/>
      <c r="C35" s="71"/>
      <c r="D35" s="71"/>
      <c r="E35" s="71"/>
      <c r="F35" s="71"/>
      <c r="G35" s="71"/>
      <c r="H35" s="71"/>
      <c r="I35" s="71"/>
    </row>
    <row r="36" spans="1:37" ht="15.75" thickBot="1" x14ac:dyDescent="0.25">
      <c r="A36" s="71"/>
      <c r="B36" s="325"/>
      <c r="C36" s="70" t="s">
        <v>202</v>
      </c>
      <c r="I36" s="317"/>
    </row>
    <row r="37" spans="1:37" ht="15" x14ac:dyDescent="0.2">
      <c r="A37" s="71"/>
      <c r="B37" s="71"/>
      <c r="C37" s="71"/>
      <c r="D37" s="71"/>
      <c r="E37" s="71"/>
      <c r="F37" s="71"/>
      <c r="G37" s="71"/>
      <c r="H37" s="71"/>
      <c r="I37" s="316"/>
    </row>
    <row r="38" spans="1:37" s="71" customFormat="1" ht="15.75" thickBot="1" x14ac:dyDescent="0.25">
      <c r="B38" s="820"/>
      <c r="C38" s="820"/>
      <c r="D38" s="357"/>
      <c r="E38" s="357"/>
      <c r="F38" s="357"/>
      <c r="G38" s="357"/>
      <c r="H38" s="357"/>
      <c r="I38" s="114"/>
    </row>
    <row r="39" spans="1:37" ht="13.5" thickBot="1" x14ac:dyDescent="0.25">
      <c r="A39" s="112"/>
      <c r="B39" s="324"/>
      <c r="C39" s="350" t="s">
        <v>203</v>
      </c>
      <c r="D39" s="351"/>
      <c r="E39" s="351"/>
      <c r="F39" s="351"/>
      <c r="G39" s="351"/>
      <c r="H39" s="351"/>
      <c r="I39" s="71"/>
    </row>
    <row r="40" spans="1:37" x14ac:dyDescent="0.2">
      <c r="A40" s="112"/>
      <c r="B40" s="349"/>
      <c r="C40" s="349"/>
      <c r="D40" s="349"/>
      <c r="E40" s="349"/>
      <c r="F40" s="349"/>
      <c r="G40" s="349"/>
      <c r="H40" s="349"/>
      <c r="I40" s="71"/>
    </row>
    <row r="41" spans="1:37" s="72" customFormat="1" ht="12" x14ac:dyDescent="0.2">
      <c r="A41" s="357"/>
      <c r="B41" s="820"/>
      <c r="C41" s="820"/>
      <c r="D41" s="357"/>
      <c r="E41" s="357"/>
      <c r="F41" s="357"/>
      <c r="G41" s="357"/>
      <c r="H41" s="357"/>
      <c r="I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row>
    <row r="42" spans="1:37" ht="13.5" thickBot="1" x14ac:dyDescent="0.25">
      <c r="A42" s="271"/>
      <c r="B42" s="271"/>
      <c r="C42" s="271"/>
      <c r="D42" s="271"/>
      <c r="E42" s="271"/>
      <c r="F42" s="271"/>
      <c r="G42" s="271"/>
      <c r="H42" s="271"/>
    </row>
    <row r="43" spans="1:37" ht="14.25" thickTop="1" thickBot="1" x14ac:dyDescent="0.25">
      <c r="A43" s="71"/>
      <c r="B43" s="71"/>
      <c r="C43" s="71"/>
      <c r="D43" s="71"/>
      <c r="E43" s="71"/>
      <c r="F43" s="71"/>
      <c r="G43" s="71"/>
      <c r="H43" s="71"/>
      <c r="I43" s="71"/>
    </row>
    <row r="44" spans="1:37" s="31" customFormat="1" ht="16.5" thickBot="1" x14ac:dyDescent="0.3">
      <c r="A44" s="821" t="s">
        <v>700</v>
      </c>
      <c r="B44" s="822"/>
      <c r="C44" s="822"/>
      <c r="D44" s="822"/>
      <c r="E44" s="822"/>
      <c r="F44" s="822"/>
      <c r="G44" s="822"/>
      <c r="H44" s="823"/>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s="62" customFormat="1" ht="15.75" x14ac:dyDescent="0.25">
      <c r="B45" s="315"/>
      <c r="H45" s="314"/>
    </row>
    <row r="47" spans="1:37" s="313" customFormat="1" ht="12" x14ac:dyDescent="0.2">
      <c r="B47" s="547" t="s">
        <v>157</v>
      </c>
      <c r="C47" s="548" t="s">
        <v>158</v>
      </c>
      <c r="D47" s="548" t="s">
        <v>194</v>
      </c>
      <c r="E47" s="549" t="s">
        <v>195</v>
      </c>
      <c r="F47" s="547" t="s">
        <v>196</v>
      </c>
      <c r="G47" s="547" t="s">
        <v>215</v>
      </c>
      <c r="H47" s="550" t="s">
        <v>216</v>
      </c>
    </row>
    <row r="48" spans="1:37" s="312" customFormat="1" ht="76.5" x14ac:dyDescent="0.2">
      <c r="B48" s="819" t="s">
        <v>218</v>
      </c>
      <c r="C48" s="551" t="s">
        <v>219</v>
      </c>
      <c r="D48" s="552" t="s">
        <v>220</v>
      </c>
      <c r="E48" s="552" t="s">
        <v>221</v>
      </c>
      <c r="F48" s="552" t="s">
        <v>222</v>
      </c>
      <c r="G48" s="552" t="s">
        <v>223</v>
      </c>
      <c r="H48" s="552" t="s">
        <v>224</v>
      </c>
      <c r="I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row>
    <row r="49" spans="1:37" s="312" customFormat="1" ht="15" x14ac:dyDescent="0.2">
      <c r="B49" s="819"/>
      <c r="C49" s="532" t="s">
        <v>514</v>
      </c>
      <c r="D49" s="552" t="s">
        <v>198</v>
      </c>
      <c r="E49" s="552" t="s">
        <v>161</v>
      </c>
      <c r="F49" s="552" t="s">
        <v>198</v>
      </c>
      <c r="G49" s="552" t="s">
        <v>161</v>
      </c>
      <c r="H49" s="552" t="s">
        <v>161</v>
      </c>
      <c r="I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row>
    <row r="50" spans="1:37" s="37" customFormat="1" ht="15" x14ac:dyDescent="0.25">
      <c r="A50" s="311" t="s">
        <v>140</v>
      </c>
      <c r="B50" s="534" t="s">
        <v>207</v>
      </c>
      <c r="C50" s="535">
        <v>2025</v>
      </c>
      <c r="D50" s="553">
        <v>0</v>
      </c>
      <c r="E50" s="553">
        <v>0</v>
      </c>
      <c r="F50" s="553">
        <v>0</v>
      </c>
      <c r="G50" s="553">
        <v>0</v>
      </c>
      <c r="H50" s="553">
        <v>0</v>
      </c>
      <c r="I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row>
    <row r="51" spans="1:37" s="37" customFormat="1" ht="15" x14ac:dyDescent="0.25">
      <c r="A51" s="311" t="s">
        <v>141</v>
      </c>
      <c r="B51" s="534" t="s">
        <v>207</v>
      </c>
      <c r="C51" s="535">
        <v>2026</v>
      </c>
      <c r="D51" s="553">
        <v>0</v>
      </c>
      <c r="E51" s="553">
        <v>0</v>
      </c>
      <c r="F51" s="553">
        <v>0</v>
      </c>
      <c r="G51" s="553">
        <v>0</v>
      </c>
      <c r="H51" s="553">
        <v>0</v>
      </c>
      <c r="I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row>
    <row r="52" spans="1:37" s="37" customFormat="1" ht="15" x14ac:dyDescent="0.25">
      <c r="A52" s="311" t="s">
        <v>143</v>
      </c>
      <c r="B52" s="534" t="s">
        <v>207</v>
      </c>
      <c r="C52" s="535">
        <v>2027</v>
      </c>
      <c r="D52" s="553">
        <v>0</v>
      </c>
      <c r="E52" s="553">
        <v>0</v>
      </c>
      <c r="F52" s="553">
        <v>0</v>
      </c>
      <c r="G52" s="553">
        <v>0</v>
      </c>
      <c r="H52" s="553">
        <v>0</v>
      </c>
      <c r="I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row>
    <row r="53" spans="1:37" x14ac:dyDescent="0.2">
      <c r="A53" s="71"/>
      <c r="B53" s="71"/>
      <c r="C53" s="71"/>
      <c r="D53" s="71"/>
      <c r="E53" s="71"/>
      <c r="F53" s="71"/>
      <c r="G53" s="71"/>
      <c r="H53" s="71"/>
      <c r="I53" s="71"/>
    </row>
    <row r="54" spans="1:37" x14ac:dyDescent="0.2">
      <c r="A54" s="71"/>
      <c r="B54" s="71"/>
      <c r="C54" s="71"/>
      <c r="D54" s="71"/>
      <c r="E54" s="71"/>
      <c r="F54" s="71"/>
      <c r="G54" s="71"/>
      <c r="H54" s="71"/>
      <c r="I54" s="71"/>
    </row>
    <row r="55" spans="1:37" x14ac:dyDescent="0.2">
      <c r="A55" s="71"/>
      <c r="B55" s="71"/>
      <c r="C55" s="71"/>
      <c r="D55" s="71"/>
      <c r="E55" s="71"/>
      <c r="F55" s="71"/>
      <c r="G55" s="71"/>
      <c r="H55" s="71"/>
      <c r="I55" s="71"/>
    </row>
  </sheetData>
  <sheetProtection algorithmName="SHA-512" hashValue="owdEFdxPmN8US+RJsyJe4VSU9COX7nkWHNV5YoSNMlkHdhi3sDlADiPAbktZh5su6NhdOVG8zm2g+qNiQZxzMQ==" saltValue="xJa4TrQonzOvuXn+ijsOHg==" spinCount="100000" sheet="1" objects="1" scenarios="1"/>
  <protectedRanges>
    <protectedRange sqref="G24:G33 E24:E33 B24:B33" name="Range1"/>
    <protectedRange sqref="D24:D33 F24:F33" name="Range1_1"/>
  </protectedRanges>
  <mergeCells count="14">
    <mergeCell ref="B12:I12"/>
    <mergeCell ref="B1:H1"/>
    <mergeCell ref="D8:F8"/>
    <mergeCell ref="B2:H2"/>
    <mergeCell ref="B5:H5"/>
    <mergeCell ref="B7:H7"/>
    <mergeCell ref="F3:H3"/>
    <mergeCell ref="B3:E3"/>
    <mergeCell ref="B10:H10"/>
    <mergeCell ref="B48:B49"/>
    <mergeCell ref="B41:C41"/>
    <mergeCell ref="A44:H44"/>
    <mergeCell ref="B38:C38"/>
    <mergeCell ref="A19:F19"/>
  </mergeCells>
  <printOptions horizontalCentered="1" verticalCentered="1"/>
  <pageMargins left="0.5" right="0.75" top="0.25" bottom="0.25" header="0" footer="0"/>
  <pageSetup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1E04-3C37-4E8C-92B3-CD1E726F276F}">
  <sheetPr>
    <tabColor rgb="FFFFFFCC"/>
    <pageSetUpPr fitToPage="1"/>
  </sheetPr>
  <dimension ref="A1:AP51"/>
  <sheetViews>
    <sheetView showGridLines="0" zoomScale="90" zoomScaleNormal="90" zoomScaleSheetLayoutView="100" zoomScalePageLayoutView="90" workbookViewId="0"/>
  </sheetViews>
  <sheetFormatPr defaultColWidth="8.85546875" defaultRowHeight="12.75" x14ac:dyDescent="0.2"/>
  <cols>
    <col min="1" max="1" width="2.42578125" style="70" customWidth="1"/>
    <col min="2" max="2" width="25.7109375" style="70" customWidth="1"/>
    <col min="3" max="3" width="22.140625" style="70" customWidth="1"/>
    <col min="4" max="4" width="21.42578125" style="70" customWidth="1"/>
    <col min="5" max="5" width="20.42578125" style="70" customWidth="1"/>
    <col min="6" max="6" width="21.42578125" style="70" customWidth="1"/>
    <col min="7" max="7" width="5.140625" style="70" customWidth="1"/>
    <col min="8" max="8" width="7.140625" style="70" customWidth="1"/>
    <col min="9" max="9" width="9.85546875" style="70" customWidth="1"/>
    <col min="10" max="10" width="8.85546875" style="70"/>
    <col min="11" max="11" width="17.42578125" style="70" customWidth="1"/>
    <col min="12" max="16384" width="8.85546875" style="70"/>
  </cols>
  <sheetData>
    <row r="1" spans="1:42" s="37" customFormat="1" ht="20.25" x14ac:dyDescent="0.3">
      <c r="A1" s="237"/>
      <c r="B1" s="833" t="str">
        <f>'2. Prelim'!B1:E1</f>
        <v>RPS/APS/CPS/CES 2024 Annual Compliance Workbook</v>
      </c>
      <c r="C1" s="833"/>
      <c r="D1" s="833"/>
      <c r="E1" s="833"/>
      <c r="F1" s="833"/>
      <c r="G1" s="833"/>
      <c r="H1" s="833"/>
      <c r="I1" s="237"/>
      <c r="J1" s="96"/>
      <c r="K1" s="96"/>
      <c r="L1" s="96"/>
      <c r="M1" s="96"/>
      <c r="N1" s="96"/>
    </row>
    <row r="2" spans="1:42" s="62" customFormat="1" ht="15.75" x14ac:dyDescent="0.25">
      <c r="B2" s="830"/>
      <c r="C2" s="830"/>
      <c r="D2" s="830"/>
      <c r="E2" s="830"/>
      <c r="F2" s="830"/>
      <c r="G2" s="830"/>
    </row>
    <row r="3" spans="1:42" s="25" customFormat="1" ht="15.75" x14ac:dyDescent="0.2">
      <c r="A3"/>
      <c r="B3" s="846" t="s">
        <v>210</v>
      </c>
      <c r="C3" s="846"/>
      <c r="D3" s="846"/>
      <c r="E3" s="847" t="s">
        <v>225</v>
      </c>
      <c r="F3" s="847"/>
      <c r="G3" s="847"/>
      <c r="H3" s="847"/>
      <c r="K3" s="38"/>
      <c r="L3" s="38"/>
      <c r="M3" s="38"/>
    </row>
    <row r="4" spans="1:42" s="31" customFormat="1" ht="16.5" thickBot="1" x14ac:dyDescent="0.3">
      <c r="A4" s="62"/>
      <c r="B4" s="62"/>
      <c r="C4" s="62"/>
      <c r="D4" s="62"/>
      <c r="E4" s="62"/>
      <c r="F4" s="62"/>
      <c r="G4" s="62"/>
      <c r="H4" s="62"/>
      <c r="I4" s="62"/>
      <c r="J4" s="62"/>
      <c r="K4" s="62"/>
      <c r="L4" s="62"/>
      <c r="M4" s="62"/>
    </row>
    <row r="5" spans="1:42" s="31" customFormat="1" ht="17.25" thickBot="1" x14ac:dyDescent="0.3">
      <c r="A5" s="62"/>
      <c r="B5" s="783">
        <f>'1. FilerInfo'!C18</f>
        <v>0</v>
      </c>
      <c r="C5" s="814"/>
      <c r="D5" s="814"/>
      <c r="E5" s="814"/>
      <c r="F5" s="814"/>
      <c r="G5" s="814"/>
      <c r="H5" s="815"/>
      <c r="I5" s="75"/>
      <c r="J5" s="75"/>
      <c r="K5" s="75"/>
      <c r="L5" s="75"/>
      <c r="M5" s="75"/>
      <c r="N5" s="75"/>
      <c r="O5" s="75"/>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row>
    <row r="6" spans="1:42" s="31" customFormat="1" ht="15.75" x14ac:dyDescent="0.25">
      <c r="A6" s="62"/>
      <c r="B6" s="99"/>
      <c r="C6" s="99"/>
      <c r="D6" s="99"/>
      <c r="E6" s="99"/>
      <c r="F6" s="99"/>
      <c r="G6" s="98"/>
      <c r="H6" s="98"/>
      <c r="I6" s="98"/>
      <c r="J6" s="98"/>
      <c r="K6" s="98"/>
      <c r="L6" s="62"/>
      <c r="M6" s="62"/>
    </row>
    <row r="7" spans="1:42" s="31" customFormat="1" ht="18.75" x14ac:dyDescent="0.25">
      <c r="B7" s="845" t="s">
        <v>701</v>
      </c>
      <c r="C7" s="845"/>
      <c r="D7" s="845"/>
      <c r="E7" s="845"/>
      <c r="F7" s="845"/>
      <c r="G7" s="845"/>
      <c r="H7" s="845"/>
      <c r="I7" s="62"/>
      <c r="J7" s="62"/>
      <c r="K7" s="62"/>
      <c r="L7" s="62"/>
      <c r="M7" s="62"/>
    </row>
    <row r="9" spans="1:42" s="31" customFormat="1" ht="15.75" x14ac:dyDescent="0.25">
      <c r="A9" s="61"/>
      <c r="B9" s="832" t="s">
        <v>190</v>
      </c>
      <c r="C9" s="832"/>
      <c r="D9" s="832"/>
      <c r="E9" s="832"/>
      <c r="F9" s="832"/>
      <c r="G9" s="832"/>
      <c r="H9" s="832"/>
      <c r="I9" s="62"/>
      <c r="J9" s="62"/>
      <c r="K9" s="62"/>
      <c r="L9" s="62"/>
      <c r="M9" s="62"/>
      <c r="N9" s="62"/>
    </row>
    <row r="10" spans="1:42" s="73" customFormat="1" x14ac:dyDescent="0.2">
      <c r="A10" s="229"/>
      <c r="B10" s="111"/>
      <c r="C10"/>
      <c r="D10"/>
      <c r="E10"/>
      <c r="H10" s="111"/>
      <c r="I10" s="111"/>
      <c r="J10" s="111"/>
      <c r="K10" s="111"/>
      <c r="L10" s="111"/>
      <c r="M10" s="111"/>
    </row>
    <row r="11" spans="1:42" s="31" customFormat="1" ht="15.75" x14ac:dyDescent="0.25">
      <c r="A11" s="61"/>
      <c r="B11" s="834" t="s">
        <v>226</v>
      </c>
      <c r="C11" s="835"/>
      <c r="D11" s="835"/>
      <c r="E11" s="835"/>
      <c r="F11" s="835"/>
      <c r="G11" s="835"/>
      <c r="H11" s="836"/>
      <c r="I11" s="62"/>
      <c r="J11" s="62"/>
      <c r="K11" s="62"/>
      <c r="L11" s="62"/>
      <c r="M11" s="62"/>
    </row>
    <row r="12" spans="1:42" s="31" customFormat="1" ht="42" customHeight="1" x14ac:dyDescent="0.25">
      <c r="A12" s="62"/>
      <c r="B12" s="837"/>
      <c r="C12" s="838"/>
      <c r="D12" s="838"/>
      <c r="E12" s="838"/>
      <c r="F12" s="838"/>
      <c r="G12" s="838"/>
      <c r="H12" s="839"/>
      <c r="I12" s="62"/>
      <c r="J12" s="101"/>
      <c r="K12" s="62"/>
      <c r="L12" s="62"/>
      <c r="M12" s="62"/>
    </row>
    <row r="13" spans="1:42" s="31" customFormat="1" ht="15.75" x14ac:dyDescent="0.25">
      <c r="A13" s="62"/>
      <c r="B13" s="102"/>
      <c r="C13" s="102"/>
      <c r="D13" s="102"/>
      <c r="E13" s="102"/>
      <c r="F13" s="102"/>
      <c r="G13" s="102"/>
      <c r="H13" s="62"/>
      <c r="I13" s="62"/>
      <c r="J13" s="101"/>
      <c r="K13" s="62"/>
      <c r="L13" s="62"/>
      <c r="M13" s="62"/>
    </row>
    <row r="14" spans="1:42" s="31" customFormat="1" ht="16.5" thickBot="1" x14ac:dyDescent="0.3">
      <c r="A14" s="62"/>
      <c r="B14" s="103"/>
      <c r="C14" s="103"/>
      <c r="D14" s="103"/>
      <c r="E14" s="103"/>
      <c r="F14" s="103"/>
      <c r="G14" s="100"/>
      <c r="H14" s="62"/>
      <c r="I14" s="62"/>
      <c r="J14" s="62"/>
      <c r="K14" s="62"/>
      <c r="L14" s="62"/>
      <c r="M14" s="62"/>
    </row>
    <row r="15" spans="1:42" s="31" customFormat="1" ht="16.5" thickBot="1" x14ac:dyDescent="0.3">
      <c r="A15" s="61"/>
      <c r="B15" s="226" t="s">
        <v>192</v>
      </c>
      <c r="C15" s="227"/>
      <c r="D15" s="228"/>
      <c r="E15" s="103"/>
      <c r="F15" s="62"/>
      <c r="G15" s="62"/>
      <c r="H15" s="62"/>
      <c r="I15" s="62"/>
      <c r="J15" s="62"/>
      <c r="K15" s="62"/>
      <c r="L15" s="62"/>
      <c r="M15" s="62"/>
    </row>
    <row r="16" spans="1:42" s="31" customFormat="1" ht="16.5" thickBot="1" x14ac:dyDescent="0.3">
      <c r="A16" s="61"/>
      <c r="B16" s="104" t="s">
        <v>193</v>
      </c>
      <c r="C16" s="105"/>
      <c r="D16" s="106"/>
      <c r="E16"/>
      <c r="F16" s="62"/>
      <c r="G16" s="62"/>
      <c r="H16" s="62"/>
      <c r="I16" s="62"/>
      <c r="J16" s="62"/>
      <c r="K16" s="62"/>
      <c r="L16" s="62"/>
      <c r="M16" s="62"/>
    </row>
    <row r="17" spans="1:13" s="31" customFormat="1" ht="15.75" x14ac:dyDescent="0.25">
      <c r="A17" s="61"/>
      <c r="B17" s="744"/>
      <c r="C17" s="745"/>
      <c r="D17" s="746"/>
      <c r="E17"/>
      <c r="F17" s="62"/>
      <c r="G17" s="62"/>
      <c r="H17" s="62"/>
      <c r="I17" s="62"/>
      <c r="J17" s="62"/>
      <c r="K17" s="62"/>
      <c r="L17" s="62"/>
      <c r="M17" s="62"/>
    </row>
    <row r="18" spans="1:13" x14ac:dyDescent="0.2">
      <c r="A18" s="71"/>
      <c r="H18" s="71"/>
      <c r="I18" s="71"/>
      <c r="J18" s="71"/>
      <c r="K18" s="71"/>
      <c r="L18" s="71"/>
      <c r="M18" s="71"/>
    </row>
    <row r="19" spans="1:13" s="31" customFormat="1" ht="15.75" x14ac:dyDescent="0.25">
      <c r="B19" s="840" t="s">
        <v>702</v>
      </c>
      <c r="C19" s="840"/>
      <c r="D19" s="840"/>
      <c r="E19" s="840"/>
      <c r="F19" s="840"/>
      <c r="G19" s="840"/>
      <c r="H19" s="840"/>
      <c r="I19" s="62"/>
      <c r="J19" s="62"/>
      <c r="K19" s="62"/>
      <c r="L19" s="62"/>
      <c r="M19" s="62"/>
    </row>
    <row r="20" spans="1:13" s="62" customFormat="1" ht="15.75" x14ac:dyDescent="0.25">
      <c r="A20" s="108"/>
      <c r="B20" s="64"/>
    </row>
    <row r="21" spans="1:13" s="74" customFormat="1" ht="11.25" x14ac:dyDescent="0.2">
      <c r="A21" s="514" t="s">
        <v>156</v>
      </c>
      <c r="B21" s="514"/>
      <c r="C21" s="514" t="s">
        <v>158</v>
      </c>
      <c r="D21" s="515" t="s">
        <v>194</v>
      </c>
      <c r="E21" s="515" t="s">
        <v>195</v>
      </c>
      <c r="F21" s="515" t="s">
        <v>196</v>
      </c>
      <c r="G21" s="110"/>
      <c r="H21" s="110"/>
      <c r="I21" s="110"/>
      <c r="J21" s="110"/>
      <c r="K21" s="110"/>
      <c r="L21" s="110"/>
      <c r="M21" s="110"/>
    </row>
    <row r="22" spans="1:13" ht="63.75" x14ac:dyDescent="0.2">
      <c r="A22" s="516"/>
      <c r="B22" s="541" t="s">
        <v>197</v>
      </c>
      <c r="C22" s="537" t="s">
        <v>587</v>
      </c>
      <c r="D22" s="538" t="s">
        <v>588</v>
      </c>
      <c r="E22" s="538" t="s">
        <v>589</v>
      </c>
      <c r="F22" s="538" t="s">
        <v>590</v>
      </c>
      <c r="G22" s="71"/>
      <c r="H22" s="71"/>
      <c r="I22" s="71"/>
      <c r="J22" s="71"/>
      <c r="K22" s="71"/>
      <c r="L22" s="71"/>
      <c r="M22" s="71"/>
    </row>
    <row r="23" spans="1:13" ht="15" x14ac:dyDescent="0.2">
      <c r="A23" s="520"/>
      <c r="B23" s="521"/>
      <c r="C23" s="522" t="s">
        <v>161</v>
      </c>
      <c r="D23" s="522" t="s">
        <v>198</v>
      </c>
      <c r="E23" s="522" t="s">
        <v>161</v>
      </c>
      <c r="F23" s="522" t="s">
        <v>161</v>
      </c>
      <c r="G23" s="71"/>
      <c r="H23" s="71"/>
      <c r="I23" s="71"/>
      <c r="J23" s="71"/>
      <c r="K23" s="71"/>
      <c r="L23" s="71"/>
      <c r="M23" s="71"/>
    </row>
    <row r="24" spans="1:13" s="73" customFormat="1" x14ac:dyDescent="0.2">
      <c r="A24" s="523">
        <v>1</v>
      </c>
      <c r="B24" s="524">
        <f>'2. Prelim'!B24</f>
        <v>0</v>
      </c>
      <c r="C24" s="525">
        <f>'2. Prelim'!C24</f>
        <v>0</v>
      </c>
      <c r="D24" s="526"/>
      <c r="E24" s="526"/>
      <c r="F24" s="527">
        <f>ROUND(C24-E24,0)</f>
        <v>0</v>
      </c>
      <c r="G24" s="111"/>
      <c r="H24" s="111"/>
      <c r="I24" s="111"/>
      <c r="J24" s="111"/>
      <c r="K24" s="111"/>
      <c r="L24" s="111"/>
      <c r="M24" s="111"/>
    </row>
    <row r="25" spans="1:13" s="73" customFormat="1" x14ac:dyDescent="0.2">
      <c r="A25" s="523">
        <v>2</v>
      </c>
      <c r="B25" s="524">
        <f>'2. Prelim'!B25</f>
        <v>0</v>
      </c>
      <c r="C25" s="525">
        <f>'2. Prelim'!C25</f>
        <v>0</v>
      </c>
      <c r="D25" s="526"/>
      <c r="E25" s="526"/>
      <c r="F25" s="527">
        <f t="shared" ref="F25:F33" si="0">ROUND(C25-E25,0)</f>
        <v>0</v>
      </c>
      <c r="G25" s="111"/>
      <c r="H25" s="111"/>
      <c r="I25" s="111"/>
      <c r="J25" s="111"/>
      <c r="K25" s="111"/>
      <c r="L25" s="111"/>
      <c r="M25" s="111"/>
    </row>
    <row r="26" spans="1:13" s="73" customFormat="1" x14ac:dyDescent="0.2">
      <c r="A26" s="523">
        <v>3</v>
      </c>
      <c r="B26" s="524">
        <f>'2. Prelim'!B26</f>
        <v>0</v>
      </c>
      <c r="C26" s="525">
        <f>'2. Prelim'!C26</f>
        <v>0</v>
      </c>
      <c r="D26" s="526"/>
      <c r="E26" s="526"/>
      <c r="F26" s="527">
        <f t="shared" si="0"/>
        <v>0</v>
      </c>
      <c r="G26" s="111"/>
      <c r="H26" s="111"/>
      <c r="I26" s="111"/>
      <c r="J26" s="111"/>
      <c r="K26" s="111"/>
      <c r="L26" s="111"/>
      <c r="M26" s="111"/>
    </row>
    <row r="27" spans="1:13" s="73" customFormat="1" x14ac:dyDescent="0.2">
      <c r="A27" s="523">
        <v>4</v>
      </c>
      <c r="B27" s="524">
        <f>'2. Prelim'!B27</f>
        <v>0</v>
      </c>
      <c r="C27" s="525">
        <f>'2. Prelim'!C27</f>
        <v>0</v>
      </c>
      <c r="D27" s="526"/>
      <c r="E27" s="526"/>
      <c r="F27" s="527">
        <f t="shared" si="0"/>
        <v>0</v>
      </c>
      <c r="G27" s="111"/>
      <c r="H27" s="111"/>
      <c r="I27" s="111"/>
      <c r="J27" s="111"/>
      <c r="K27" s="111"/>
      <c r="L27" s="111"/>
      <c r="M27" s="111"/>
    </row>
    <row r="28" spans="1:13" s="73" customFormat="1" x14ac:dyDescent="0.2">
      <c r="A28" s="523">
        <v>5</v>
      </c>
      <c r="B28" s="524">
        <f>'2. Prelim'!B28</f>
        <v>0</v>
      </c>
      <c r="C28" s="525">
        <f>'2. Prelim'!C28</f>
        <v>0</v>
      </c>
      <c r="D28" s="526"/>
      <c r="E28" s="526"/>
      <c r="F28" s="527">
        <f t="shared" si="0"/>
        <v>0</v>
      </c>
      <c r="G28" s="111"/>
      <c r="H28" s="111"/>
      <c r="I28" s="111"/>
      <c r="J28" s="111"/>
      <c r="K28" s="111"/>
      <c r="L28" s="111"/>
      <c r="M28" s="111"/>
    </row>
    <row r="29" spans="1:13" s="73" customFormat="1" x14ac:dyDescent="0.2">
      <c r="A29" s="523">
        <v>6</v>
      </c>
      <c r="B29" s="524">
        <f>'2. Prelim'!B29</f>
        <v>0</v>
      </c>
      <c r="C29" s="525">
        <f>'2. Prelim'!C29</f>
        <v>0</v>
      </c>
      <c r="D29" s="526"/>
      <c r="E29" s="526"/>
      <c r="F29" s="527">
        <f t="shared" si="0"/>
        <v>0</v>
      </c>
      <c r="G29" s="111"/>
      <c r="H29" s="111"/>
      <c r="I29" s="111"/>
      <c r="J29" s="111"/>
      <c r="K29" s="111"/>
      <c r="L29" s="111"/>
      <c r="M29" s="111"/>
    </row>
    <row r="30" spans="1:13" s="73" customFormat="1" x14ac:dyDescent="0.2">
      <c r="A30" s="523">
        <v>7</v>
      </c>
      <c r="B30" s="524">
        <f>'2. Prelim'!B30</f>
        <v>0</v>
      </c>
      <c r="C30" s="525">
        <f>'2. Prelim'!C30</f>
        <v>0</v>
      </c>
      <c r="D30" s="526"/>
      <c r="E30" s="526"/>
      <c r="F30" s="527">
        <f t="shared" si="0"/>
        <v>0</v>
      </c>
      <c r="G30" s="111"/>
      <c r="H30" s="111"/>
      <c r="I30" s="111"/>
      <c r="J30" s="111"/>
      <c r="K30" s="111"/>
      <c r="L30" s="111"/>
      <c r="M30" s="111"/>
    </row>
    <row r="31" spans="1:13" s="73" customFormat="1" x14ac:dyDescent="0.2">
      <c r="A31" s="523">
        <v>8</v>
      </c>
      <c r="B31" s="524">
        <f>'2. Prelim'!B31</f>
        <v>0</v>
      </c>
      <c r="C31" s="525">
        <f>'2. Prelim'!C31</f>
        <v>0</v>
      </c>
      <c r="D31" s="526"/>
      <c r="E31" s="526"/>
      <c r="F31" s="527">
        <f t="shared" si="0"/>
        <v>0</v>
      </c>
      <c r="G31" s="111"/>
      <c r="H31" s="111"/>
      <c r="I31" s="111"/>
      <c r="J31" s="111"/>
      <c r="K31" s="111"/>
      <c r="L31" s="111"/>
      <c r="M31" s="111"/>
    </row>
    <row r="32" spans="1:13" s="73" customFormat="1" x14ac:dyDescent="0.2">
      <c r="A32" s="523">
        <v>9</v>
      </c>
      <c r="B32" s="524">
        <f>'2. Prelim'!B32</f>
        <v>0</v>
      </c>
      <c r="C32" s="525">
        <f>'2. Prelim'!C32</f>
        <v>0</v>
      </c>
      <c r="D32" s="526"/>
      <c r="E32" s="526"/>
      <c r="F32" s="527">
        <f t="shared" si="0"/>
        <v>0</v>
      </c>
      <c r="G32" s="111"/>
      <c r="H32" s="111"/>
      <c r="I32" s="111"/>
      <c r="J32" s="111"/>
      <c r="K32" s="111"/>
      <c r="L32" s="111"/>
      <c r="M32" s="111"/>
    </row>
    <row r="33" spans="1:13" s="73" customFormat="1" x14ac:dyDescent="0.2">
      <c r="A33" s="523">
        <v>10</v>
      </c>
      <c r="B33" s="524">
        <f>'2. Prelim'!B33</f>
        <v>0</v>
      </c>
      <c r="C33" s="525">
        <f>'2. Prelim'!C33</f>
        <v>0</v>
      </c>
      <c r="D33" s="526"/>
      <c r="E33" s="526"/>
      <c r="F33" s="527">
        <f t="shared" si="0"/>
        <v>0</v>
      </c>
      <c r="G33" s="111"/>
      <c r="H33" s="111"/>
      <c r="I33" s="111"/>
      <c r="J33" s="111"/>
      <c r="K33" s="111"/>
      <c r="L33" s="111"/>
      <c r="M33" s="111"/>
    </row>
    <row r="34" spans="1:13" s="73" customFormat="1" x14ac:dyDescent="0.2">
      <c r="A34" s="523" t="s">
        <v>162</v>
      </c>
      <c r="B34" s="528" t="s">
        <v>199</v>
      </c>
      <c r="C34" s="525">
        <f>'2. Prelim'!C34</f>
        <v>0</v>
      </c>
      <c r="D34" s="529">
        <f>SUM(D24:D33)</f>
        <v>0</v>
      </c>
      <c r="E34" s="529">
        <f>SUM(E24:E33)</f>
        <v>0</v>
      </c>
      <c r="F34" s="527">
        <f>SUM(F24:F33)</f>
        <v>0</v>
      </c>
      <c r="G34" s="111"/>
      <c r="H34" s="111"/>
      <c r="I34" s="111"/>
      <c r="J34" s="111"/>
      <c r="K34" s="111"/>
      <c r="L34" s="111"/>
      <c r="M34" s="111"/>
    </row>
    <row r="35" spans="1:13" s="73" customFormat="1" x14ac:dyDescent="0.2">
      <c r="A35" s="229" t="s">
        <v>200</v>
      </c>
      <c r="B35" s="111"/>
      <c r="C35"/>
      <c r="D35"/>
      <c r="E35"/>
      <c r="H35" s="111"/>
      <c r="I35" s="111"/>
      <c r="J35" s="111"/>
      <c r="K35" s="111"/>
      <c r="L35" s="111"/>
      <c r="M35" s="111"/>
    </row>
    <row r="36" spans="1:13" ht="13.5" thickBot="1" x14ac:dyDescent="0.25">
      <c r="A36" s="71"/>
      <c r="B36" s="71"/>
      <c r="C36" s="71"/>
      <c r="D36" s="71" t="s">
        <v>201</v>
      </c>
      <c r="E36" s="71"/>
      <c r="F36" s="71"/>
      <c r="G36" s="71"/>
      <c r="H36" s="71"/>
      <c r="I36" s="71"/>
      <c r="J36" s="71"/>
      <c r="K36" s="71"/>
      <c r="L36" s="71"/>
      <c r="M36" s="71"/>
    </row>
    <row r="37" spans="1:13" ht="13.5" thickBot="1" x14ac:dyDescent="0.25">
      <c r="A37" s="112"/>
      <c r="B37" s="325"/>
      <c r="C37" s="70" t="s">
        <v>202</v>
      </c>
      <c r="J37" s="71"/>
      <c r="K37" s="71"/>
      <c r="L37" s="71"/>
      <c r="M37" s="71"/>
    </row>
    <row r="38" spans="1:13" x14ac:dyDescent="0.2">
      <c r="A38" s="112"/>
      <c r="B38" s="71"/>
      <c r="C38" s="71"/>
      <c r="D38" s="71"/>
      <c r="E38" s="71"/>
      <c r="F38" s="71"/>
      <c r="G38" s="71"/>
      <c r="H38" s="71"/>
      <c r="I38" s="71"/>
      <c r="J38" s="71"/>
      <c r="K38" s="71"/>
      <c r="L38" s="71"/>
      <c r="M38" s="71"/>
    </row>
    <row r="39" spans="1:13" s="72" customFormat="1" thickBot="1" x14ac:dyDescent="0.25">
      <c r="A39" s="357"/>
      <c r="B39" s="423"/>
      <c r="C39" s="357"/>
      <c r="D39" s="357"/>
      <c r="E39" s="357"/>
      <c r="F39" s="357"/>
      <c r="G39" s="357"/>
      <c r="H39" s="357"/>
      <c r="I39" s="357"/>
      <c r="J39" s="357"/>
      <c r="K39" s="357"/>
      <c r="L39" s="357"/>
      <c r="M39" s="357"/>
    </row>
    <row r="40" spans="1:13" ht="39" thickBot="1" x14ac:dyDescent="0.25">
      <c r="A40" s="71"/>
      <c r="B40" s="324"/>
      <c r="C40" s="349" t="s">
        <v>203</v>
      </c>
      <c r="D40" s="349"/>
      <c r="E40" s="349"/>
      <c r="F40" s="349"/>
      <c r="G40" s="349"/>
      <c r="H40" s="349"/>
      <c r="I40" s="349"/>
      <c r="J40" s="71"/>
      <c r="K40" s="71"/>
      <c r="L40" s="71"/>
      <c r="M40" s="71"/>
    </row>
    <row r="41" spans="1:13" x14ac:dyDescent="0.2">
      <c r="A41" s="71"/>
      <c r="C41" s="349"/>
      <c r="D41" s="349"/>
      <c r="E41" s="349"/>
      <c r="F41" s="349"/>
      <c r="G41" s="349"/>
      <c r="H41" s="349"/>
      <c r="I41" s="349"/>
      <c r="J41" s="71"/>
      <c r="K41" s="71"/>
      <c r="L41" s="71"/>
      <c r="M41" s="71"/>
    </row>
    <row r="42" spans="1:13" s="71" customFormat="1" ht="15" x14ac:dyDescent="0.2">
      <c r="B42" s="114"/>
      <c r="C42" s="114"/>
      <c r="D42" s="114"/>
      <c r="E42" s="114"/>
      <c r="F42" s="114"/>
      <c r="G42" s="114"/>
      <c r="H42" s="114"/>
    </row>
    <row r="43" spans="1:13" customFormat="1" ht="15.75" thickBot="1" x14ac:dyDescent="0.25">
      <c r="A43" s="45"/>
      <c r="B43" s="50"/>
      <c r="C43" s="45"/>
      <c r="D43" s="45"/>
      <c r="E43" s="45"/>
      <c r="F43" s="45"/>
      <c r="G43" s="45"/>
      <c r="H43" s="114"/>
      <c r="I43" s="114"/>
      <c r="J43" s="14"/>
      <c r="K43" s="14"/>
      <c r="L43" s="14"/>
      <c r="M43" s="14"/>
    </row>
    <row r="44" spans="1:13" s="15" customFormat="1" ht="17.25" thickTop="1" thickBot="1" x14ac:dyDescent="0.3">
      <c r="B44" s="44"/>
      <c r="F44" s="40"/>
      <c r="G44" s="40"/>
      <c r="H44" s="114"/>
      <c r="I44" s="114"/>
    </row>
    <row r="45" spans="1:13" ht="16.5" thickBot="1" x14ac:dyDescent="0.25">
      <c r="B45" s="842" t="s">
        <v>703</v>
      </c>
      <c r="C45" s="843"/>
      <c r="D45" s="843"/>
      <c r="E45" s="844"/>
      <c r="F45"/>
      <c r="G45"/>
      <c r="H45" s="114"/>
      <c r="I45" s="114"/>
      <c r="J45" s="71"/>
      <c r="K45" s="71"/>
      <c r="L45" s="71"/>
      <c r="M45" s="71"/>
    </row>
    <row r="46" spans="1:13" s="62" customFormat="1" ht="15.75" x14ac:dyDescent="0.25">
      <c r="A46" s="108"/>
      <c r="B46" s="64"/>
      <c r="C46" s="307" t="s">
        <v>156</v>
      </c>
      <c r="D46" s="307" t="s">
        <v>157</v>
      </c>
    </row>
    <row r="47" spans="1:13" ht="105" x14ac:dyDescent="0.25">
      <c r="A47"/>
      <c r="B47" s="841"/>
      <c r="C47" s="532"/>
      <c r="D47" s="531" t="s">
        <v>227</v>
      </c>
      <c r="E47" s="531" t="s">
        <v>228</v>
      </c>
      <c r="G47" s="71"/>
      <c r="H47" s="71"/>
      <c r="I47" s="71"/>
      <c r="J47" s="71"/>
      <c r="K47" s="71"/>
      <c r="L47" s="71"/>
      <c r="M47" s="71"/>
    </row>
    <row r="48" spans="1:13" ht="15.75" x14ac:dyDescent="0.25">
      <c r="A48" s="15"/>
      <c r="B48" s="841"/>
      <c r="C48" s="532" t="s">
        <v>514</v>
      </c>
      <c r="D48" s="533" t="s">
        <v>198</v>
      </c>
      <c r="E48" s="533" t="s">
        <v>161</v>
      </c>
      <c r="F48" s="71"/>
      <c r="G48" s="15"/>
      <c r="H48" s="71"/>
      <c r="I48" s="71"/>
      <c r="J48" s="71"/>
      <c r="K48" s="71"/>
      <c r="L48" s="71"/>
      <c r="M48" s="71"/>
    </row>
    <row r="49" spans="1:13" ht="15.75" x14ac:dyDescent="0.25">
      <c r="A49" s="230" t="s">
        <v>140</v>
      </c>
      <c r="B49" s="534" t="s">
        <v>207</v>
      </c>
      <c r="C49" s="535">
        <v>2025</v>
      </c>
      <c r="D49" s="536">
        <v>0</v>
      </c>
      <c r="E49" s="536">
        <v>0</v>
      </c>
      <c r="F49" s="71"/>
      <c r="G49" s="15"/>
      <c r="H49" s="71"/>
      <c r="I49" s="71"/>
      <c r="J49" s="71"/>
      <c r="K49" s="71"/>
      <c r="L49" s="71"/>
      <c r="M49" s="71"/>
    </row>
    <row r="50" spans="1:13" ht="15.75" x14ac:dyDescent="0.25">
      <c r="A50" s="230" t="s">
        <v>141</v>
      </c>
      <c r="B50" s="534" t="s">
        <v>207</v>
      </c>
      <c r="C50" s="535">
        <v>2026</v>
      </c>
      <c r="D50" s="536">
        <v>0</v>
      </c>
      <c r="E50" s="536">
        <v>0</v>
      </c>
      <c r="F50" s="71"/>
      <c r="G50" s="15"/>
      <c r="H50" s="71"/>
      <c r="I50" s="71"/>
      <c r="J50" s="71"/>
      <c r="K50" s="71"/>
      <c r="L50" s="71"/>
      <c r="M50" s="71"/>
    </row>
    <row r="51" spans="1:13" ht="15.75" x14ac:dyDescent="0.25">
      <c r="A51" s="230" t="s">
        <v>143</v>
      </c>
      <c r="B51" s="534" t="s">
        <v>207</v>
      </c>
      <c r="C51" s="535">
        <v>2027</v>
      </c>
      <c r="D51" s="536">
        <v>0</v>
      </c>
      <c r="E51" s="536">
        <v>0</v>
      </c>
      <c r="F51" s="71"/>
      <c r="G51" s="15"/>
      <c r="H51" s="71"/>
      <c r="I51" s="71"/>
      <c r="J51" s="71"/>
      <c r="K51" s="71"/>
      <c r="L51" s="71"/>
      <c r="M51" s="71"/>
    </row>
  </sheetData>
  <sheetProtection algorithmName="SHA-512" hashValue="OKrHqg5iVMpLhKztlGZlV08eZRUCEXw2pAAfE0+FvUqwLUA1pIRy9aIs8d5s9ZMA+0nFJqk26uNHuYdaurB7Kg==" saltValue="cqL2QXPN04jwksIY47s0Fw==" spinCount="100000" sheet="1" objects="1" scenarios="1"/>
  <protectedRanges>
    <protectedRange sqref="D24:E33" name="Range1"/>
  </protectedRanges>
  <mergeCells count="11">
    <mergeCell ref="B1:H1"/>
    <mergeCell ref="B11:H12"/>
    <mergeCell ref="B9:H9"/>
    <mergeCell ref="B19:H19"/>
    <mergeCell ref="B47:B48"/>
    <mergeCell ref="B45:E45"/>
    <mergeCell ref="B7:H7"/>
    <mergeCell ref="B2:G2"/>
    <mergeCell ref="B3:D3"/>
    <mergeCell ref="E3:H3"/>
    <mergeCell ref="B5:H5"/>
  </mergeCells>
  <printOptions horizontalCentered="1" verticalCentered="1"/>
  <pageMargins left="0.20182195975503101" right="0.20182195975503101" top="0.75" bottom="0.5" header="0" footer="0.3"/>
  <pageSetup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C000"/>
  </sheetPr>
  <dimension ref="A1:AC88"/>
  <sheetViews>
    <sheetView showGridLines="0" workbookViewId="0"/>
  </sheetViews>
  <sheetFormatPr defaultColWidth="8.85546875" defaultRowHeight="12.75" x14ac:dyDescent="0.2"/>
  <cols>
    <col min="1" max="1" width="3.42578125" customWidth="1"/>
    <col min="2" max="2" width="23.85546875" customWidth="1"/>
    <col min="3" max="3" width="26" customWidth="1"/>
    <col min="4" max="4" width="16.42578125" customWidth="1"/>
    <col min="5" max="5" width="3.42578125" customWidth="1"/>
    <col min="6" max="6" width="9" customWidth="1"/>
    <col min="7" max="7" width="8.140625" customWidth="1"/>
    <col min="8" max="8" width="7.42578125" bestFit="1" customWidth="1"/>
    <col min="9" max="9" width="8" customWidth="1"/>
    <col min="10" max="10" width="7.85546875" customWidth="1"/>
    <col min="11" max="11" width="8.42578125" customWidth="1"/>
    <col min="12" max="12" width="2.42578125" customWidth="1"/>
    <col min="14" max="14" width="26.42578125" customWidth="1"/>
    <col min="15" max="24" width="8.85546875" customWidth="1"/>
  </cols>
  <sheetData>
    <row r="1" spans="1:29" ht="18.75" x14ac:dyDescent="0.2">
      <c r="A1" s="14"/>
      <c r="B1" s="856" t="str">
        <f>'2. Prelim'!B1:G1</f>
        <v>RPS/APS/CPS/CES 2024 Annual Compliance Workbook</v>
      </c>
      <c r="C1" s="856"/>
      <c r="D1" s="856"/>
      <c r="E1" s="856"/>
      <c r="F1" s="856"/>
      <c r="G1" s="856"/>
      <c r="H1" s="856"/>
      <c r="I1" s="856"/>
      <c r="J1" s="856"/>
      <c r="K1" s="856"/>
      <c r="L1" s="116"/>
      <c r="M1" s="57"/>
      <c r="N1" s="57"/>
      <c r="O1" s="57"/>
      <c r="P1" s="57"/>
      <c r="Q1" s="57"/>
      <c r="R1" s="14"/>
      <c r="S1" s="14"/>
      <c r="T1" s="14"/>
      <c r="U1" s="14"/>
      <c r="V1" s="14"/>
      <c r="W1" s="14"/>
      <c r="X1" s="14"/>
      <c r="Y1" s="14"/>
      <c r="Z1" s="14"/>
      <c r="AA1" s="14"/>
      <c r="AB1" s="14"/>
      <c r="AC1" s="14"/>
    </row>
    <row r="2" spans="1:29" ht="16.5" thickBot="1" x14ac:dyDescent="0.3">
      <c r="A2" s="46"/>
      <c r="B2" s="15"/>
      <c r="C2" s="15"/>
      <c r="D2" s="47"/>
      <c r="E2" s="47"/>
      <c r="F2" s="15"/>
      <c r="G2" s="15"/>
      <c r="H2" s="15"/>
      <c r="I2" s="14"/>
      <c r="J2" s="14"/>
      <c r="K2" s="14"/>
      <c r="L2" s="14"/>
      <c r="M2" s="14"/>
      <c r="N2" s="14"/>
      <c r="O2" s="14"/>
      <c r="P2" s="14"/>
      <c r="Q2" s="14"/>
      <c r="R2" s="14"/>
      <c r="S2" s="14"/>
      <c r="T2" s="14"/>
      <c r="U2" s="14"/>
      <c r="V2" s="14"/>
      <c r="W2" s="14"/>
      <c r="X2" s="14"/>
      <c r="Y2" s="14"/>
      <c r="Z2" s="14"/>
      <c r="AA2" s="14"/>
      <c r="AB2" s="14"/>
      <c r="AC2" s="14"/>
    </row>
    <row r="3" spans="1:29" s="25" customFormat="1" ht="16.5" thickBot="1" x14ac:dyDescent="0.25">
      <c r="B3" s="801" t="s">
        <v>229</v>
      </c>
      <c r="C3" s="802"/>
      <c r="D3" s="802"/>
      <c r="E3" s="802"/>
      <c r="F3" s="802"/>
      <c r="G3" s="802"/>
      <c r="H3" s="802"/>
      <c r="I3" s="802"/>
      <c r="J3" s="802"/>
      <c r="K3" s="803"/>
      <c r="L3" s="30"/>
      <c r="M3" s="30"/>
      <c r="N3" s="30"/>
      <c r="O3" s="30"/>
      <c r="P3" s="30"/>
      <c r="Q3" s="30"/>
      <c r="R3" s="38"/>
      <c r="S3" s="38"/>
      <c r="T3" s="38"/>
      <c r="U3" s="38"/>
      <c r="V3" s="38"/>
      <c r="W3" s="38"/>
      <c r="X3" s="38"/>
      <c r="Y3" s="38"/>
      <c r="Z3" s="38"/>
      <c r="AA3" s="38"/>
      <c r="AB3" s="38"/>
      <c r="AC3" s="38"/>
    </row>
    <row r="4" spans="1:29" s="38" customFormat="1" ht="16.5" thickBot="1" x14ac:dyDescent="0.25">
      <c r="B4" s="375" t="s">
        <v>201</v>
      </c>
      <c r="C4" s="375"/>
      <c r="D4" s="375"/>
      <c r="E4" s="375"/>
      <c r="F4" s="375"/>
      <c r="G4" s="375"/>
      <c r="H4" s="30"/>
    </row>
    <row r="5" spans="1:29" ht="17.25" thickBot="1" x14ac:dyDescent="0.3">
      <c r="A5" s="22"/>
      <c r="B5" s="783">
        <f>'1. FilerInfo'!C18</f>
        <v>0</v>
      </c>
      <c r="C5" s="857"/>
      <c r="D5" s="857"/>
      <c r="E5" s="857"/>
      <c r="F5" s="857"/>
      <c r="G5" s="857"/>
      <c r="H5" s="857"/>
      <c r="I5" s="857"/>
      <c r="J5" s="857"/>
      <c r="K5" s="858"/>
      <c r="L5" s="117"/>
      <c r="M5" s="39"/>
      <c r="N5" s="39"/>
      <c r="O5" s="39"/>
      <c r="P5" s="39"/>
      <c r="Q5" s="39"/>
      <c r="R5" s="14"/>
      <c r="S5" s="14"/>
      <c r="T5" s="14"/>
      <c r="U5" s="14"/>
      <c r="V5" s="14"/>
      <c r="W5" s="14"/>
      <c r="X5" s="14"/>
      <c r="Y5" s="14"/>
      <c r="Z5" s="14"/>
      <c r="AA5" s="14"/>
      <c r="AB5" s="14"/>
      <c r="AC5" s="14"/>
    </row>
    <row r="6" spans="1:29" s="5" customFormat="1" ht="15.75" x14ac:dyDescent="0.25">
      <c r="A6" s="23"/>
      <c r="B6" s="859"/>
      <c r="C6" s="786"/>
      <c r="D6" s="786"/>
      <c r="E6" s="786"/>
      <c r="F6" s="786"/>
      <c r="G6" s="15"/>
      <c r="H6" s="15"/>
      <c r="I6" s="15"/>
      <c r="J6" s="15"/>
      <c r="K6" s="15"/>
      <c r="L6" s="15"/>
      <c r="M6" s="15"/>
      <c r="N6" s="15"/>
      <c r="O6" s="15"/>
      <c r="P6" s="15"/>
      <c r="Q6" s="15"/>
      <c r="R6" s="15"/>
      <c r="S6" s="15"/>
      <c r="T6" s="15"/>
      <c r="U6" s="15"/>
      <c r="V6" s="15"/>
      <c r="W6" s="15"/>
      <c r="X6" s="15"/>
      <c r="Y6" s="15"/>
      <c r="Z6" s="15"/>
      <c r="AA6" s="15"/>
      <c r="AB6" s="15"/>
      <c r="AC6" s="15"/>
    </row>
    <row r="7" spans="1:29" s="5" customFormat="1" ht="15.75" x14ac:dyDescent="0.25">
      <c r="A7" s="15"/>
      <c r="B7" s="860" t="s">
        <v>153</v>
      </c>
      <c r="C7" s="860"/>
      <c r="D7" s="860"/>
      <c r="E7" s="860"/>
      <c r="F7" s="860"/>
      <c r="G7" s="860"/>
      <c r="H7" s="176"/>
      <c r="I7" s="15"/>
      <c r="J7" s="15"/>
      <c r="K7" s="15"/>
      <c r="L7" s="15"/>
      <c r="M7" s="15"/>
      <c r="N7" s="15"/>
      <c r="O7" s="15"/>
      <c r="P7" s="15"/>
      <c r="Q7" s="15"/>
      <c r="R7" s="15"/>
      <c r="S7" s="15"/>
      <c r="T7" s="15"/>
      <c r="U7" s="15"/>
      <c r="V7" s="15"/>
      <c r="W7" s="15"/>
      <c r="X7" s="15"/>
      <c r="Y7" s="15"/>
      <c r="Z7" s="15"/>
      <c r="AA7" s="15"/>
      <c r="AB7" s="15"/>
      <c r="AC7" s="15"/>
    </row>
    <row r="8" spans="1:29" ht="16.5" thickBot="1" x14ac:dyDescent="0.3">
      <c r="A8" s="15"/>
      <c r="B8" s="118"/>
      <c r="C8" s="119"/>
      <c r="D8" s="118"/>
      <c r="E8" s="118"/>
      <c r="F8" s="14"/>
      <c r="G8" s="14"/>
      <c r="H8" s="14"/>
      <c r="I8" s="14"/>
      <c r="J8" s="14"/>
      <c r="K8" s="14"/>
      <c r="L8" s="14"/>
      <c r="M8" s="14"/>
      <c r="N8" s="14"/>
      <c r="O8" s="14"/>
      <c r="P8" s="14"/>
      <c r="Q8" s="14"/>
      <c r="R8" s="14"/>
      <c r="S8" s="14"/>
      <c r="T8" s="14"/>
      <c r="U8" s="14"/>
      <c r="V8" s="14"/>
      <c r="W8" s="14"/>
      <c r="X8" s="14"/>
      <c r="Y8" s="14"/>
      <c r="Z8" s="14"/>
      <c r="AA8" s="14"/>
      <c r="AB8" s="14"/>
      <c r="AC8" s="14"/>
    </row>
    <row r="9" spans="1:29" ht="15.75" x14ac:dyDescent="0.25">
      <c r="A9" s="15"/>
      <c r="B9" s="848" t="s">
        <v>502</v>
      </c>
      <c r="C9" s="849"/>
      <c r="D9" s="849"/>
      <c r="E9" s="849"/>
      <c r="F9" s="849"/>
      <c r="G9" s="849"/>
      <c r="H9" s="849"/>
      <c r="I9" s="849"/>
      <c r="J9" s="849"/>
      <c r="K9" s="850"/>
      <c r="L9" s="14"/>
      <c r="M9" s="14"/>
      <c r="N9" s="14"/>
      <c r="O9" s="14"/>
      <c r="P9" s="14"/>
      <c r="Q9" s="14"/>
      <c r="R9" s="14"/>
      <c r="S9" s="14"/>
      <c r="T9" s="14"/>
      <c r="U9" s="14"/>
      <c r="V9" s="14"/>
      <c r="W9" s="14"/>
      <c r="X9" s="14"/>
      <c r="Y9" s="14"/>
      <c r="Z9" s="14"/>
      <c r="AA9" s="14"/>
      <c r="AB9" s="14"/>
      <c r="AC9" s="14"/>
    </row>
    <row r="10" spans="1:29" ht="16.5" thickBot="1" x14ac:dyDescent="0.3">
      <c r="A10" s="15"/>
      <c r="B10" s="851" t="s">
        <v>230</v>
      </c>
      <c r="C10" s="852"/>
      <c r="D10" s="852"/>
      <c r="E10" s="853"/>
      <c r="F10" s="853"/>
      <c r="G10" s="853"/>
      <c r="H10" s="853"/>
      <c r="I10" s="853"/>
      <c r="J10" s="853"/>
      <c r="K10" s="854"/>
      <c r="L10" s="14"/>
      <c r="M10" s="14"/>
      <c r="N10" s="14"/>
      <c r="O10" s="14"/>
      <c r="P10" s="14"/>
      <c r="Q10" s="14"/>
      <c r="R10" s="14"/>
      <c r="S10" s="14"/>
      <c r="T10" s="14"/>
      <c r="U10" s="14"/>
      <c r="V10" s="14"/>
      <c r="W10" s="14"/>
      <c r="X10" s="14"/>
      <c r="Y10" s="14"/>
      <c r="Z10" s="14"/>
      <c r="AA10" s="14"/>
      <c r="AB10" s="14"/>
      <c r="AC10" s="14"/>
    </row>
    <row r="11" spans="1:29" ht="15" x14ac:dyDescent="0.2">
      <c r="A11" s="14"/>
      <c r="B11" s="14"/>
      <c r="C11" s="14"/>
      <c r="D11" s="176"/>
      <c r="E11" s="176"/>
      <c r="F11" s="333">
        <v>1</v>
      </c>
      <c r="G11" s="333">
        <v>2</v>
      </c>
      <c r="H11" s="333">
        <v>3</v>
      </c>
      <c r="I11" s="333">
        <v>4</v>
      </c>
      <c r="J11" s="333">
        <v>5</v>
      </c>
      <c r="K11" s="333">
        <v>6</v>
      </c>
      <c r="L11" s="14"/>
      <c r="M11" s="14"/>
      <c r="N11" s="14"/>
      <c r="O11" s="14"/>
      <c r="P11" s="14"/>
      <c r="Q11" s="14"/>
      <c r="R11" s="14"/>
      <c r="S11" s="14"/>
      <c r="T11" s="14"/>
      <c r="U11" s="14"/>
      <c r="V11" s="14"/>
      <c r="W11" s="14"/>
      <c r="X11" s="14"/>
      <c r="Y11" s="14"/>
      <c r="Z11" s="14"/>
      <c r="AA11" s="14"/>
      <c r="AB11" s="14"/>
      <c r="AC11" s="14"/>
    </row>
    <row r="12" spans="1:29" ht="15" x14ac:dyDescent="0.25">
      <c r="B12" s="861" t="s">
        <v>231</v>
      </c>
      <c r="C12" s="861"/>
      <c r="D12" s="861"/>
      <c r="E12" s="176"/>
      <c r="F12" s="855" t="s">
        <v>232</v>
      </c>
      <c r="G12" s="855"/>
      <c r="H12" s="855"/>
      <c r="I12" s="855"/>
      <c r="J12" s="855"/>
      <c r="K12" s="855"/>
      <c r="L12" s="14"/>
      <c r="M12" s="14"/>
      <c r="N12" s="131"/>
      <c r="O12" s="131"/>
      <c r="P12" s="131"/>
      <c r="Q12" s="131"/>
      <c r="R12" s="131"/>
      <c r="S12" s="131"/>
      <c r="T12" s="131"/>
      <c r="U12" s="131"/>
      <c r="V12" s="131"/>
      <c r="W12" s="131"/>
      <c r="X12" s="131"/>
      <c r="Y12" s="14"/>
      <c r="Z12" s="14"/>
      <c r="AA12" s="14"/>
      <c r="AB12" s="14"/>
      <c r="AC12" s="14"/>
    </row>
    <row r="13" spans="1:29" ht="30" x14ac:dyDescent="0.25">
      <c r="A13" s="509"/>
      <c r="B13" s="554" t="s">
        <v>233</v>
      </c>
      <c r="C13" s="554" t="s">
        <v>234</v>
      </c>
      <c r="D13" s="554" t="s">
        <v>235</v>
      </c>
      <c r="E13" s="170"/>
      <c r="F13" s="558" t="s">
        <v>84</v>
      </c>
      <c r="G13" s="558" t="s">
        <v>85</v>
      </c>
      <c r="H13" s="558" t="s">
        <v>86</v>
      </c>
      <c r="I13" s="558" t="s">
        <v>87</v>
      </c>
      <c r="J13" s="558" t="s">
        <v>88</v>
      </c>
      <c r="K13" s="558" t="s">
        <v>89</v>
      </c>
      <c r="L13" s="14"/>
      <c r="M13" s="178"/>
      <c r="N13" s="346"/>
      <c r="O13" s="346" t="s">
        <v>236</v>
      </c>
      <c r="P13" s="131"/>
      <c r="Q13" s="131"/>
      <c r="R13" s="131"/>
      <c r="S13" s="131"/>
      <c r="T13" s="131"/>
      <c r="U13" s="131"/>
      <c r="V13" s="131"/>
      <c r="W13" s="131"/>
      <c r="X13" s="131"/>
      <c r="Y13" s="14"/>
      <c r="Z13" s="14"/>
      <c r="AA13" s="14"/>
      <c r="AB13" s="14"/>
      <c r="AC13" s="14"/>
    </row>
    <row r="14" spans="1:29" x14ac:dyDescent="0.2">
      <c r="A14" s="555">
        <v>1</v>
      </c>
      <c r="B14" s="556"/>
      <c r="C14" s="557"/>
      <c r="D14" s="556"/>
      <c r="E14" s="171"/>
      <c r="F14" s="559">
        <f>SUMIF(C14:C33,"RPS Class I",D14:D33)</f>
        <v>0</v>
      </c>
      <c r="G14" s="559">
        <f>SUMIF($C$14:$C$33,"Solar Carve-out",$D$14:$D$33)</f>
        <v>0</v>
      </c>
      <c r="H14" s="559">
        <f>SUMIF($C$14:$C$33,"Solar Carve-out II",$D$14:$D$33)</f>
        <v>0</v>
      </c>
      <c r="I14" s="559">
        <f>SUMIF($C$14:$C$33,"RPS Class II Renewable",$D$14:$D$33)</f>
        <v>0</v>
      </c>
      <c r="J14" s="559">
        <f>SUMIF($C$14:$C$33,"RPS Class II Waste-to-Energy",$D$14:$D$33)</f>
        <v>0</v>
      </c>
      <c r="K14" s="559">
        <f>SUMIF($C$14:$C$33,"APS",$D$14:$D$33)</f>
        <v>0</v>
      </c>
      <c r="L14" s="14"/>
      <c r="M14" s="178" t="s">
        <v>237</v>
      </c>
      <c r="N14" s="346" t="s">
        <v>238</v>
      </c>
      <c r="O14" s="346" t="s">
        <v>239</v>
      </c>
      <c r="P14" s="131"/>
      <c r="Q14" s="131"/>
      <c r="R14" s="131"/>
      <c r="S14" s="131"/>
      <c r="T14" s="131"/>
      <c r="U14" s="131"/>
      <c r="V14" s="131"/>
      <c r="W14" s="131"/>
      <c r="X14" s="131"/>
      <c r="Y14" s="14"/>
      <c r="Z14" s="14"/>
      <c r="AA14" s="14"/>
      <c r="AB14" s="14"/>
      <c r="AC14" s="14"/>
    </row>
    <row r="15" spans="1:29" ht="15" x14ac:dyDescent="0.25">
      <c r="A15" s="555">
        <v>2</v>
      </c>
      <c r="B15" s="556"/>
      <c r="C15" s="172"/>
      <c r="D15" s="556"/>
      <c r="E15" s="171"/>
      <c r="F15" s="558" t="s">
        <v>90</v>
      </c>
      <c r="G15" s="558" t="s">
        <v>91</v>
      </c>
      <c r="H15" s="558" t="s">
        <v>92</v>
      </c>
      <c r="I15" s="168"/>
      <c r="J15" s="168"/>
      <c r="K15" s="168"/>
      <c r="L15" s="14"/>
      <c r="M15" s="178" t="s">
        <v>240</v>
      </c>
      <c r="N15" s="346" t="s">
        <v>241</v>
      </c>
      <c r="O15" s="346" t="s">
        <v>242</v>
      </c>
      <c r="P15" s="131"/>
      <c r="Q15" s="131"/>
      <c r="R15" s="131"/>
      <c r="S15" s="131"/>
      <c r="T15" s="131"/>
      <c r="U15" s="131"/>
      <c r="V15" s="131"/>
      <c r="W15" s="131"/>
      <c r="X15" s="131"/>
      <c r="Y15" s="14"/>
      <c r="Z15" s="14"/>
      <c r="AA15" s="14"/>
      <c r="AB15" s="14"/>
      <c r="AC15" s="14"/>
    </row>
    <row r="16" spans="1:29" x14ac:dyDescent="0.2">
      <c r="A16" s="555">
        <v>3</v>
      </c>
      <c r="B16" s="556"/>
      <c r="C16" s="172"/>
      <c r="D16" s="556"/>
      <c r="E16" s="171"/>
      <c r="F16" s="559">
        <f>SUMIF($C$14:$C$33,"CPS",$D$14:$D$33)</f>
        <v>0</v>
      </c>
      <c r="G16" s="559">
        <f>SUMIF($C$14:$C$33,"CES",$D$14:$D$33)</f>
        <v>0</v>
      </c>
      <c r="H16" s="559">
        <f>SUMIF($C$14:$C$33,"CES-E",$D$14:$D$33)</f>
        <v>0</v>
      </c>
      <c r="I16" s="14"/>
      <c r="J16" s="14"/>
      <c r="K16" s="14"/>
      <c r="L16" s="14"/>
      <c r="M16" s="178" t="s">
        <v>243</v>
      </c>
      <c r="N16" s="346" t="s">
        <v>244</v>
      </c>
      <c r="O16" s="346" t="s">
        <v>245</v>
      </c>
      <c r="P16" s="131"/>
      <c r="Q16" s="131"/>
      <c r="R16" s="131"/>
      <c r="S16" s="131"/>
      <c r="T16" s="131"/>
      <c r="U16" s="131"/>
      <c r="V16" s="131"/>
      <c r="W16" s="131"/>
      <c r="X16" s="131"/>
      <c r="Y16" s="14"/>
      <c r="Z16" s="14"/>
      <c r="AA16" s="14"/>
      <c r="AB16" s="14"/>
      <c r="AC16" s="14"/>
    </row>
    <row r="17" spans="1:29" x14ac:dyDescent="0.2">
      <c r="A17" s="555">
        <v>4</v>
      </c>
      <c r="B17" s="556"/>
      <c r="C17" s="172"/>
      <c r="D17" s="556"/>
      <c r="E17" s="171"/>
      <c r="F17" s="334">
        <v>7</v>
      </c>
      <c r="G17" s="334">
        <v>8</v>
      </c>
      <c r="H17" s="168"/>
      <c r="I17" s="168"/>
      <c r="J17" s="168"/>
      <c r="K17" s="168"/>
      <c r="L17" s="14"/>
      <c r="M17" s="178"/>
      <c r="N17" s="346" t="s">
        <v>246</v>
      </c>
      <c r="O17" s="346" t="s">
        <v>247</v>
      </c>
      <c r="P17" s="131"/>
      <c r="Q17" s="131"/>
      <c r="R17" s="131"/>
      <c r="S17" s="131"/>
      <c r="T17" s="131"/>
      <c r="U17" s="131"/>
      <c r="V17" s="131"/>
      <c r="W17" s="131"/>
      <c r="X17" s="131"/>
      <c r="Y17" s="14"/>
      <c r="Z17" s="14"/>
      <c r="AA17" s="14"/>
      <c r="AB17" s="14"/>
      <c r="AC17" s="14"/>
    </row>
    <row r="18" spans="1:29" x14ac:dyDescent="0.2">
      <c r="A18" s="555">
        <v>5</v>
      </c>
      <c r="B18" s="556"/>
      <c r="C18" s="172"/>
      <c r="D18" s="556"/>
      <c r="E18" s="171"/>
      <c r="F18" s="334"/>
      <c r="G18" s="334"/>
      <c r="H18" s="168"/>
      <c r="I18" s="168"/>
      <c r="J18" s="168"/>
      <c r="K18" s="168"/>
      <c r="L18" s="14"/>
      <c r="M18" s="178"/>
      <c r="N18" s="346" t="s">
        <v>248</v>
      </c>
      <c r="O18" s="346" t="s">
        <v>249</v>
      </c>
      <c r="P18" s="131"/>
      <c r="Q18" s="131"/>
      <c r="R18" s="131"/>
      <c r="S18" s="131"/>
      <c r="T18" s="131"/>
      <c r="U18" s="131"/>
      <c r="V18" s="131"/>
      <c r="W18" s="131"/>
      <c r="X18" s="131"/>
      <c r="Y18" s="14"/>
      <c r="Z18" s="14"/>
      <c r="AA18" s="14"/>
      <c r="AB18" s="14"/>
      <c r="AC18" s="14"/>
    </row>
    <row r="19" spans="1:29" x14ac:dyDescent="0.2">
      <c r="A19" s="555">
        <v>6</v>
      </c>
      <c r="B19" s="556"/>
      <c r="C19" s="172"/>
      <c r="D19" s="556"/>
      <c r="E19" s="171"/>
      <c r="F19" s="168"/>
      <c r="G19" s="168"/>
      <c r="H19" s="168"/>
      <c r="I19" s="168"/>
      <c r="J19" s="168"/>
      <c r="K19" s="168"/>
      <c r="L19" s="14"/>
      <c r="M19" s="178"/>
      <c r="N19" s="346" t="s">
        <v>106</v>
      </c>
      <c r="O19" s="346" t="s">
        <v>250</v>
      </c>
      <c r="P19" s="131"/>
      <c r="Q19" s="131"/>
      <c r="R19" s="131"/>
      <c r="S19" s="131"/>
      <c r="T19" s="131"/>
      <c r="U19" s="131"/>
      <c r="V19" s="131"/>
      <c r="W19" s="131"/>
      <c r="X19" s="131"/>
      <c r="Y19" s="14"/>
      <c r="Z19" s="14"/>
      <c r="AA19" s="14"/>
      <c r="AB19" s="14"/>
      <c r="AC19" s="14"/>
    </row>
    <row r="20" spans="1:29" x14ac:dyDescent="0.2">
      <c r="A20" s="555">
        <v>7</v>
      </c>
      <c r="B20" s="556"/>
      <c r="C20" s="172"/>
      <c r="D20" s="556"/>
      <c r="E20" s="171"/>
      <c r="F20" s="168"/>
      <c r="G20" s="168"/>
      <c r="H20" s="168"/>
      <c r="I20" s="168"/>
      <c r="J20" s="168"/>
      <c r="K20" s="168"/>
      <c r="L20" s="14"/>
      <c r="M20" s="178"/>
      <c r="N20" s="346" t="s">
        <v>110</v>
      </c>
      <c r="O20" s="346" t="s">
        <v>251</v>
      </c>
      <c r="P20" s="131"/>
      <c r="Q20" s="131"/>
      <c r="R20" s="131"/>
      <c r="S20" s="131"/>
      <c r="T20" s="131"/>
      <c r="U20" s="131"/>
      <c r="V20" s="131"/>
      <c r="W20" s="131"/>
      <c r="X20" s="131"/>
      <c r="Y20" s="14"/>
      <c r="Z20" s="14"/>
      <c r="AA20" s="14"/>
      <c r="AB20" s="14"/>
      <c r="AC20" s="14"/>
    </row>
    <row r="21" spans="1:29" x14ac:dyDescent="0.2">
      <c r="A21" s="555">
        <v>8</v>
      </c>
      <c r="B21" s="556"/>
      <c r="C21" s="172"/>
      <c r="D21" s="556"/>
      <c r="E21" s="171"/>
      <c r="F21" s="168"/>
      <c r="G21" s="168"/>
      <c r="H21" s="168"/>
      <c r="I21" s="168"/>
      <c r="J21" s="168"/>
      <c r="K21" s="168"/>
      <c r="L21" s="14"/>
      <c r="M21" s="178"/>
      <c r="N21" s="346" t="s">
        <v>115</v>
      </c>
      <c r="O21" s="346" t="s">
        <v>252</v>
      </c>
      <c r="P21" s="131"/>
      <c r="Q21" s="131"/>
      <c r="R21" s="131"/>
      <c r="S21" s="131"/>
      <c r="T21" s="131"/>
      <c r="U21" s="131"/>
      <c r="V21" s="131"/>
      <c r="W21" s="131"/>
      <c r="X21" s="131"/>
      <c r="Y21" s="14"/>
      <c r="Z21" s="14"/>
      <c r="AA21" s="14"/>
      <c r="AB21" s="14"/>
      <c r="AC21" s="14"/>
    </row>
    <row r="22" spans="1:29" x14ac:dyDescent="0.2">
      <c r="A22" s="555">
        <v>9</v>
      </c>
      <c r="B22" s="556"/>
      <c r="C22" s="172"/>
      <c r="D22" s="556"/>
      <c r="E22" s="171"/>
      <c r="F22" s="168"/>
      <c r="G22" s="168"/>
      <c r="H22" s="168"/>
      <c r="I22" s="168"/>
      <c r="J22" s="168"/>
      <c r="K22" s="168"/>
      <c r="L22" s="14"/>
      <c r="M22" s="178"/>
      <c r="N22" s="346" t="s">
        <v>121</v>
      </c>
      <c r="O22" s="346" t="s">
        <v>253</v>
      </c>
      <c r="P22" s="131"/>
      <c r="Q22" s="131"/>
      <c r="R22" s="131"/>
      <c r="S22" s="131"/>
      <c r="T22" s="131"/>
      <c r="U22" s="131"/>
      <c r="V22" s="131"/>
      <c r="W22" s="131"/>
      <c r="X22" s="131"/>
      <c r="Y22" s="14"/>
      <c r="Z22" s="14"/>
      <c r="AA22" s="14"/>
      <c r="AB22" s="14"/>
      <c r="AC22" s="14"/>
    </row>
    <row r="23" spans="1:29" x14ac:dyDescent="0.2">
      <c r="A23" s="555">
        <v>10</v>
      </c>
      <c r="B23" s="556"/>
      <c r="C23" s="172"/>
      <c r="D23" s="556"/>
      <c r="E23" s="171"/>
      <c r="F23" s="168"/>
      <c r="G23" s="168"/>
      <c r="H23" s="168"/>
      <c r="I23" s="168"/>
      <c r="J23" s="168"/>
      <c r="K23" s="168"/>
      <c r="L23" s="14"/>
      <c r="M23" s="14"/>
      <c r="N23" s="125"/>
      <c r="O23" s="131"/>
      <c r="P23" s="131"/>
      <c r="Q23" s="131"/>
      <c r="R23" s="131"/>
      <c r="S23" s="131"/>
      <c r="T23" s="131"/>
      <c r="U23" s="131"/>
      <c r="V23" s="131"/>
      <c r="W23" s="131"/>
      <c r="X23" s="131"/>
      <c r="Y23" s="14"/>
      <c r="Z23" s="14"/>
      <c r="AA23" s="14"/>
      <c r="AB23" s="14"/>
      <c r="AC23" s="14"/>
    </row>
    <row r="24" spans="1:29" x14ac:dyDescent="0.2">
      <c r="A24" s="555">
        <v>11</v>
      </c>
      <c r="B24" s="556"/>
      <c r="C24" s="172"/>
      <c r="D24" s="556"/>
      <c r="E24" s="171"/>
      <c r="F24" s="168"/>
      <c r="G24" s="168"/>
      <c r="H24" s="168"/>
      <c r="I24" s="168"/>
      <c r="J24" s="168"/>
      <c r="K24" s="168"/>
      <c r="L24" s="14"/>
      <c r="M24" s="14"/>
      <c r="N24" s="131"/>
      <c r="O24" s="131"/>
      <c r="P24" s="131"/>
      <c r="Q24" s="131"/>
      <c r="R24" s="131"/>
      <c r="S24" s="131"/>
      <c r="T24" s="131"/>
      <c r="U24" s="131"/>
      <c r="V24" s="131"/>
      <c r="W24" s="131"/>
      <c r="X24" s="131"/>
      <c r="Y24" s="14"/>
      <c r="Z24" s="14"/>
      <c r="AA24" s="14"/>
      <c r="AB24" s="14"/>
      <c r="AC24" s="14"/>
    </row>
    <row r="25" spans="1:29" x14ac:dyDescent="0.2">
      <c r="A25" s="555">
        <v>12</v>
      </c>
      <c r="B25" s="556"/>
      <c r="C25" s="172"/>
      <c r="D25" s="556"/>
      <c r="E25" s="171"/>
      <c r="F25" s="168"/>
      <c r="G25" s="168"/>
      <c r="H25" s="168"/>
      <c r="I25" s="168"/>
      <c r="J25" s="168"/>
      <c r="K25" s="168"/>
      <c r="L25" s="14"/>
      <c r="M25" s="14"/>
      <c r="N25" s="131"/>
      <c r="O25" s="131"/>
      <c r="P25" s="131"/>
      <c r="Q25" s="131"/>
      <c r="R25" s="131"/>
      <c r="S25" s="131"/>
      <c r="T25" s="131"/>
      <c r="U25" s="131"/>
      <c r="V25" s="131"/>
      <c r="W25" s="131"/>
      <c r="X25" s="131"/>
      <c r="Y25" s="14"/>
      <c r="Z25" s="14"/>
      <c r="AA25" s="14"/>
      <c r="AB25" s="14"/>
      <c r="AC25" s="14"/>
    </row>
    <row r="26" spans="1:29" x14ac:dyDescent="0.2">
      <c r="A26" s="555">
        <v>13</v>
      </c>
      <c r="B26" s="556"/>
      <c r="C26" s="172"/>
      <c r="D26" s="556"/>
      <c r="E26" s="171"/>
      <c r="F26" s="168"/>
      <c r="G26" s="168"/>
      <c r="H26" s="168"/>
      <c r="I26" s="168"/>
      <c r="J26" s="168"/>
      <c r="K26" s="168"/>
      <c r="L26" s="14"/>
      <c r="M26" s="14"/>
      <c r="N26" s="131"/>
      <c r="O26" s="131"/>
      <c r="P26" s="131"/>
      <c r="Q26" s="131"/>
      <c r="R26" s="131"/>
      <c r="S26" s="131"/>
      <c r="T26" s="131"/>
      <c r="U26" s="131"/>
      <c r="V26" s="131"/>
      <c r="W26" s="131"/>
      <c r="X26" s="131"/>
      <c r="Y26" s="14"/>
      <c r="Z26" s="14"/>
      <c r="AA26" s="14"/>
      <c r="AB26" s="14"/>
      <c r="AC26" s="14"/>
    </row>
    <row r="27" spans="1:29" x14ac:dyDescent="0.2">
      <c r="A27" s="555">
        <v>14</v>
      </c>
      <c r="B27" s="556"/>
      <c r="C27" s="172"/>
      <c r="D27" s="556"/>
      <c r="E27" s="171"/>
      <c r="F27" s="168"/>
      <c r="G27" s="168"/>
      <c r="H27" s="168"/>
      <c r="I27" s="168"/>
      <c r="J27" s="168"/>
      <c r="K27" s="168"/>
      <c r="L27" s="14"/>
      <c r="M27" s="14"/>
      <c r="N27" s="131"/>
      <c r="O27" s="131"/>
      <c r="P27" s="131"/>
      <c r="Q27" s="131"/>
      <c r="R27" s="131"/>
      <c r="S27" s="131"/>
      <c r="T27" s="131"/>
      <c r="U27" s="131"/>
      <c r="V27" s="131"/>
      <c r="W27" s="131"/>
      <c r="X27" s="131"/>
      <c r="Y27" s="14"/>
      <c r="Z27" s="14"/>
      <c r="AA27" s="14"/>
      <c r="AB27" s="14"/>
      <c r="AC27" s="14"/>
    </row>
    <row r="28" spans="1:29" x14ac:dyDescent="0.2">
      <c r="A28" s="555">
        <v>15</v>
      </c>
      <c r="B28" s="556"/>
      <c r="C28" s="172"/>
      <c r="D28" s="556"/>
      <c r="E28" s="171"/>
      <c r="F28" s="168"/>
      <c r="G28" s="168"/>
      <c r="H28" s="168"/>
      <c r="I28" s="168"/>
      <c r="J28" s="168"/>
      <c r="K28" s="168"/>
      <c r="L28" s="14"/>
      <c r="M28" s="14"/>
      <c r="N28" s="131"/>
      <c r="O28" s="131"/>
      <c r="P28" s="131"/>
      <c r="Q28" s="131"/>
      <c r="R28" s="131"/>
      <c r="S28" s="131"/>
      <c r="T28" s="131"/>
      <c r="U28" s="131"/>
      <c r="V28" s="131"/>
      <c r="W28" s="131"/>
      <c r="X28" s="131"/>
      <c r="Y28" s="14"/>
      <c r="Z28" s="14"/>
      <c r="AA28" s="14"/>
      <c r="AB28" s="14"/>
      <c r="AC28" s="14"/>
    </row>
    <row r="29" spans="1:29" x14ac:dyDescent="0.2">
      <c r="A29" s="555">
        <v>16</v>
      </c>
      <c r="B29" s="556"/>
      <c r="C29" s="172"/>
      <c r="D29" s="556"/>
      <c r="E29" s="171"/>
      <c r="F29" s="168"/>
      <c r="G29" s="168"/>
      <c r="H29" s="168"/>
      <c r="I29" s="168"/>
      <c r="J29" s="168"/>
      <c r="K29" s="168"/>
      <c r="L29" s="14"/>
      <c r="M29" s="14"/>
      <c r="N29" s="131"/>
      <c r="O29" s="131"/>
      <c r="P29" s="131"/>
      <c r="Q29" s="131"/>
      <c r="R29" s="131"/>
      <c r="S29" s="131"/>
      <c r="T29" s="131"/>
      <c r="U29" s="131"/>
      <c r="V29" s="131"/>
      <c r="W29" s="131"/>
      <c r="X29" s="131"/>
      <c r="Y29" s="14"/>
      <c r="Z29" s="14"/>
      <c r="AA29" s="14"/>
      <c r="AB29" s="14"/>
      <c r="AC29" s="14"/>
    </row>
    <row r="30" spans="1:29" x14ac:dyDescent="0.2">
      <c r="A30" s="555">
        <v>17</v>
      </c>
      <c r="B30" s="556"/>
      <c r="C30" s="172"/>
      <c r="D30" s="556"/>
      <c r="E30" s="171"/>
      <c r="F30" s="168"/>
      <c r="G30" s="168"/>
      <c r="H30" s="168"/>
      <c r="I30" s="168"/>
      <c r="J30" s="168"/>
      <c r="K30" s="168"/>
      <c r="L30" s="14"/>
      <c r="M30" s="14"/>
      <c r="N30" s="131"/>
      <c r="O30" s="131"/>
      <c r="P30" s="131"/>
      <c r="Q30" s="131"/>
      <c r="R30" s="131"/>
      <c r="S30" s="131"/>
      <c r="T30" s="131"/>
      <c r="U30" s="131"/>
      <c r="V30" s="131"/>
      <c r="W30" s="131"/>
      <c r="X30" s="131"/>
      <c r="Y30" s="14"/>
      <c r="Z30" s="14"/>
      <c r="AA30" s="14"/>
      <c r="AB30" s="14"/>
      <c r="AC30" s="14"/>
    </row>
    <row r="31" spans="1:29" x14ac:dyDescent="0.2">
      <c r="A31" s="555">
        <v>18</v>
      </c>
      <c r="B31" s="556"/>
      <c r="C31" s="172"/>
      <c r="D31" s="556"/>
      <c r="E31" s="171"/>
      <c r="F31" s="168"/>
      <c r="G31" s="168"/>
      <c r="H31" s="168"/>
      <c r="I31" s="168"/>
      <c r="J31" s="168"/>
      <c r="K31" s="168"/>
      <c r="L31" s="14"/>
      <c r="M31" s="14"/>
      <c r="N31" s="131"/>
      <c r="O31" s="131"/>
      <c r="P31" s="131"/>
      <c r="Q31" s="131"/>
      <c r="R31" s="131"/>
      <c r="S31" s="131"/>
      <c r="T31" s="131"/>
      <c r="U31" s="131"/>
      <c r="V31" s="131"/>
      <c r="W31" s="131"/>
      <c r="X31" s="131"/>
      <c r="Y31" s="14"/>
      <c r="Z31" s="14"/>
      <c r="AA31" s="14"/>
      <c r="AB31" s="14"/>
      <c r="AC31" s="14"/>
    </row>
    <row r="32" spans="1:29" x14ac:dyDescent="0.2">
      <c r="A32" s="555">
        <v>19</v>
      </c>
      <c r="B32" s="556"/>
      <c r="C32" s="172"/>
      <c r="D32" s="556"/>
      <c r="E32" s="171"/>
      <c r="F32" s="168"/>
      <c r="G32" s="168"/>
      <c r="H32" s="168"/>
      <c r="I32" s="168"/>
      <c r="J32" s="168"/>
      <c r="K32" s="168"/>
      <c r="L32" s="14"/>
      <c r="M32" s="14"/>
      <c r="N32" s="131"/>
      <c r="O32" s="131"/>
      <c r="P32" s="131"/>
      <c r="Q32" s="131"/>
      <c r="R32" s="131"/>
      <c r="S32" s="131"/>
      <c r="T32" s="131"/>
      <c r="U32" s="131"/>
      <c r="V32" s="131"/>
      <c r="W32" s="131"/>
      <c r="X32" s="131"/>
      <c r="Y32" s="14"/>
      <c r="Z32" s="14"/>
      <c r="AA32" s="14"/>
      <c r="AB32" s="14"/>
      <c r="AC32" s="14"/>
    </row>
    <row r="33" spans="1:29" x14ac:dyDescent="0.2">
      <c r="A33" s="555">
        <v>20</v>
      </c>
      <c r="B33" s="556"/>
      <c r="C33" s="172"/>
      <c r="D33" s="556"/>
      <c r="E33" s="171"/>
      <c r="F33" s="169"/>
      <c r="G33" s="169"/>
      <c r="H33" s="169"/>
      <c r="I33" s="169"/>
      <c r="J33" s="169"/>
      <c r="K33" s="169"/>
      <c r="L33" s="14"/>
      <c r="M33" s="14"/>
      <c r="N33" s="131"/>
      <c r="O33" s="131"/>
      <c r="P33" s="131"/>
      <c r="Q33" s="131"/>
      <c r="R33" s="131"/>
      <c r="S33" s="131"/>
      <c r="T33" s="131"/>
      <c r="U33" s="131"/>
      <c r="V33" s="131"/>
      <c r="W33" s="131"/>
      <c r="X33" s="131"/>
      <c r="Y33" s="14"/>
      <c r="Z33" s="14"/>
      <c r="AA33" s="14"/>
      <c r="AB33" s="14"/>
      <c r="AC33" s="14"/>
    </row>
    <row r="34" spans="1:29" x14ac:dyDescent="0.2">
      <c r="A34" s="120" t="s">
        <v>254</v>
      </c>
      <c r="B34" s="14"/>
      <c r="C34" s="18"/>
      <c r="D34" s="18"/>
      <c r="E34" s="18"/>
      <c r="F34" s="174"/>
      <c r="G34" s="174"/>
      <c r="H34" s="174"/>
      <c r="I34" s="174"/>
      <c r="J34" s="18"/>
      <c r="K34" s="18"/>
      <c r="L34" s="14"/>
      <c r="M34" s="14"/>
      <c r="N34" s="131"/>
      <c r="O34" s="131"/>
      <c r="P34" s="131"/>
      <c r="Q34" s="131"/>
      <c r="R34" s="131"/>
      <c r="S34" s="131"/>
      <c r="T34" s="131"/>
      <c r="U34" s="131"/>
      <c r="V34" s="131"/>
      <c r="W34" s="131"/>
      <c r="X34" s="131"/>
      <c r="Y34" s="14"/>
      <c r="Z34" s="14"/>
      <c r="AA34" s="14"/>
      <c r="AB34" s="14"/>
      <c r="AC34" s="14"/>
    </row>
    <row r="35" spans="1:29" s="11" customFormat="1" x14ac:dyDescent="0.2">
      <c r="B35" s="49" t="s">
        <v>255</v>
      </c>
      <c r="C35" s="18"/>
      <c r="D35" s="18"/>
      <c r="E35" s="18"/>
      <c r="F35" s="174"/>
      <c r="G35" s="174"/>
      <c r="H35" s="174"/>
      <c r="I35" s="174"/>
      <c r="J35" s="174"/>
      <c r="K35" s="49"/>
      <c r="L35" s="18"/>
      <c r="M35" s="18"/>
      <c r="N35" s="149"/>
      <c r="O35" s="149"/>
      <c r="P35" s="149"/>
      <c r="Q35" s="149"/>
      <c r="R35" s="149"/>
      <c r="S35" s="149"/>
      <c r="T35" s="149"/>
      <c r="U35" s="149"/>
      <c r="V35" s="149"/>
      <c r="W35" s="149"/>
      <c r="X35" s="149"/>
      <c r="Y35" s="18"/>
      <c r="Z35" s="18"/>
      <c r="AA35" s="18"/>
      <c r="AB35" s="18"/>
      <c r="AC35" s="18"/>
    </row>
    <row r="36" spans="1:29" s="11" customFormat="1" x14ac:dyDescent="0.2">
      <c r="A36" s="120"/>
      <c r="B36" s="175" t="s">
        <v>256</v>
      </c>
      <c r="C36" s="174"/>
      <c r="D36" s="174"/>
      <c r="E36" s="174"/>
      <c r="F36" s="174"/>
      <c r="G36" s="174"/>
      <c r="H36" s="174"/>
      <c r="I36" s="174"/>
      <c r="J36" s="174"/>
      <c r="K36" s="49"/>
      <c r="L36" s="18"/>
      <c r="M36" s="49"/>
      <c r="N36" s="149"/>
      <c r="O36" s="149"/>
      <c r="P36" s="149"/>
      <c r="Q36" s="149"/>
      <c r="R36" s="149"/>
      <c r="S36" s="149"/>
      <c r="T36" s="149"/>
      <c r="U36" s="149"/>
      <c r="V36" s="149"/>
      <c r="W36" s="149"/>
      <c r="X36" s="149"/>
      <c r="Y36" s="18"/>
      <c r="Z36" s="18"/>
      <c r="AA36" s="18"/>
      <c r="AB36" s="18"/>
      <c r="AC36" s="18"/>
    </row>
    <row r="37" spans="1:29" s="49" customFormat="1" x14ac:dyDescent="0.2">
      <c r="A37" s="177"/>
      <c r="B37" s="175" t="s">
        <v>257</v>
      </c>
      <c r="C37" s="174"/>
      <c r="D37" s="174"/>
      <c r="E37" s="174"/>
      <c r="F37" s="121"/>
      <c r="G37" s="121"/>
      <c r="H37" s="121"/>
      <c r="I37" s="121"/>
      <c r="J37" s="174"/>
      <c r="N37" s="125"/>
      <c r="O37" s="125"/>
      <c r="P37" s="125"/>
      <c r="Q37" s="125"/>
      <c r="R37" s="125"/>
      <c r="S37" s="125"/>
      <c r="T37" s="125"/>
      <c r="U37" s="125"/>
      <c r="V37" s="125"/>
      <c r="W37" s="125"/>
      <c r="X37" s="125"/>
    </row>
    <row r="38" spans="1:29" s="49" customFormat="1" x14ac:dyDescent="0.2">
      <c r="A38" s="177"/>
      <c r="B38" s="123"/>
      <c r="C38" s="124"/>
      <c r="D38" s="124"/>
      <c r="E38" s="124"/>
      <c r="F38" s="124"/>
      <c r="G38" s="124"/>
      <c r="H38" s="124"/>
      <c r="I38" s="124"/>
      <c r="J38" s="121"/>
      <c r="K38" s="125"/>
      <c r="N38" s="125"/>
      <c r="O38" s="125"/>
      <c r="P38" s="125"/>
      <c r="Q38" s="125"/>
      <c r="R38" s="125"/>
      <c r="S38" s="125"/>
      <c r="T38" s="125"/>
      <c r="U38" s="125"/>
      <c r="V38" s="125"/>
      <c r="W38" s="125"/>
      <c r="X38" s="125"/>
    </row>
    <row r="39" spans="1:29" s="13" customFormat="1" x14ac:dyDescent="0.2">
      <c r="A39" s="122"/>
      <c r="J39" s="125"/>
      <c r="K39" s="125"/>
      <c r="L39" s="125"/>
      <c r="M39" s="49"/>
      <c r="N39" s="125"/>
      <c r="O39" s="125"/>
      <c r="P39" s="125"/>
      <c r="Q39" s="125"/>
      <c r="R39" s="125"/>
      <c r="S39" s="125"/>
      <c r="T39" s="125"/>
      <c r="U39" s="125"/>
      <c r="V39" s="125"/>
      <c r="W39" s="125"/>
      <c r="X39" s="125"/>
      <c r="Y39" s="49"/>
      <c r="Z39" s="49"/>
      <c r="AA39" s="49"/>
      <c r="AB39" s="49"/>
      <c r="AC39" s="49"/>
    </row>
    <row r="40" spans="1:29" s="13" customFormat="1" x14ac:dyDescent="0.2">
      <c r="A40" s="126"/>
      <c r="B40" s="124"/>
      <c r="C40" s="124"/>
      <c r="D40" s="124"/>
      <c r="E40" s="124"/>
      <c r="F40" s="125"/>
      <c r="G40" s="125"/>
      <c r="H40" s="125"/>
      <c r="I40" s="125"/>
      <c r="J40" s="125"/>
      <c r="K40" s="125"/>
      <c r="L40" s="125"/>
      <c r="M40" s="49"/>
      <c r="N40" s="125"/>
      <c r="O40" s="125"/>
      <c r="P40" s="125"/>
      <c r="Q40" s="125"/>
      <c r="R40" s="125"/>
      <c r="S40" s="125"/>
      <c r="T40" s="125"/>
      <c r="U40" s="125"/>
      <c r="V40" s="125"/>
      <c r="W40" s="125"/>
      <c r="X40" s="125"/>
      <c r="Y40" s="49"/>
      <c r="Z40" s="49"/>
      <c r="AA40" s="49"/>
      <c r="AB40" s="49"/>
      <c r="AC40" s="49"/>
    </row>
    <row r="41" spans="1:29" s="13" customFormat="1" x14ac:dyDescent="0.2">
      <c r="A41" s="125"/>
      <c r="B41" s="125"/>
      <c r="C41" s="125"/>
      <c r="D41" s="125"/>
      <c r="E41" s="125"/>
      <c r="F41" s="51"/>
      <c r="G41" s="49"/>
      <c r="H41" s="49"/>
      <c r="I41" s="49"/>
      <c r="J41" s="49"/>
      <c r="K41" s="49"/>
      <c r="L41" s="125"/>
      <c r="M41" s="49"/>
      <c r="N41" s="125"/>
      <c r="O41" s="125"/>
      <c r="P41" s="125"/>
      <c r="Q41" s="125"/>
      <c r="R41" s="125"/>
      <c r="S41" s="125"/>
      <c r="T41" s="125"/>
      <c r="U41" s="125"/>
      <c r="V41" s="125"/>
      <c r="W41" s="125"/>
      <c r="X41" s="125"/>
      <c r="Y41" s="49"/>
      <c r="Z41" s="49"/>
      <c r="AA41" s="49"/>
      <c r="AB41" s="49"/>
      <c r="AC41" s="49"/>
    </row>
    <row r="42" spans="1:29" s="13" customFormat="1" ht="15.75" x14ac:dyDescent="0.2">
      <c r="A42" s="49"/>
      <c r="B42" s="51"/>
      <c r="C42" s="51"/>
      <c r="D42" s="51"/>
      <c r="E42" s="51"/>
      <c r="F42" s="361"/>
      <c r="G42" s="14"/>
      <c r="H42" s="14"/>
      <c r="I42" s="14"/>
      <c r="J42" s="14"/>
      <c r="K42" s="14"/>
      <c r="L42" s="49"/>
      <c r="M42" s="49"/>
      <c r="N42" s="125"/>
      <c r="O42" s="125"/>
      <c r="P42" s="125"/>
      <c r="Q42" s="125"/>
      <c r="R42" s="125"/>
      <c r="S42" s="125"/>
      <c r="T42" s="125"/>
      <c r="U42" s="125"/>
      <c r="V42" s="125"/>
      <c r="W42" s="125"/>
      <c r="X42" s="125"/>
      <c r="Y42" s="49"/>
      <c r="Z42" s="49"/>
      <c r="AA42" s="49"/>
      <c r="AB42" s="49"/>
      <c r="AC42" s="49"/>
    </row>
    <row r="43" spans="1:29" ht="15.75" x14ac:dyDescent="0.2">
      <c r="A43" s="179"/>
      <c r="B43" s="361"/>
      <c r="C43" s="361"/>
      <c r="D43" s="361"/>
      <c r="E43" s="361"/>
      <c r="F43" s="14"/>
      <c r="G43" s="14"/>
      <c r="H43" s="14"/>
      <c r="I43" s="14"/>
      <c r="J43" s="14"/>
      <c r="K43" s="14"/>
      <c r="L43" s="14"/>
      <c r="M43" s="14"/>
      <c r="N43" s="131"/>
      <c r="O43" s="131"/>
      <c r="P43" s="131"/>
      <c r="Q43" s="131"/>
      <c r="R43" s="131"/>
      <c r="S43" s="131"/>
      <c r="T43" s="131"/>
      <c r="U43" s="131"/>
      <c r="V43" s="131"/>
      <c r="W43" s="131"/>
      <c r="X43" s="131"/>
      <c r="Y43" s="14"/>
      <c r="Z43" s="14"/>
      <c r="AA43" s="14"/>
      <c r="AB43" s="14"/>
      <c r="AC43" s="14"/>
    </row>
    <row r="44" spans="1:29" x14ac:dyDescent="0.2">
      <c r="A44" s="180"/>
      <c r="B44" s="14"/>
      <c r="C44" s="14"/>
      <c r="D44" s="14"/>
      <c r="E44" s="14"/>
      <c r="F44" s="181"/>
      <c r="G44" s="181"/>
      <c r="H44" s="181"/>
      <c r="I44" s="181"/>
      <c r="J44" s="181"/>
      <c r="K44" s="14"/>
      <c r="L44" s="14"/>
      <c r="M44" s="14"/>
      <c r="N44" s="131"/>
      <c r="O44" s="131"/>
      <c r="P44" s="131"/>
      <c r="Q44" s="131"/>
      <c r="R44" s="131"/>
      <c r="S44" s="131"/>
      <c r="T44" s="131"/>
      <c r="U44" s="131"/>
      <c r="V44" s="131"/>
      <c r="W44" s="131"/>
      <c r="X44" s="131"/>
      <c r="Y44" s="14"/>
      <c r="Z44" s="14"/>
      <c r="AA44" s="14"/>
      <c r="AB44" s="14"/>
      <c r="AC44" s="14"/>
    </row>
    <row r="45" spans="1:29" x14ac:dyDescent="0.2">
      <c r="A45" s="182"/>
      <c r="B45" s="183"/>
      <c r="C45" s="183"/>
      <c r="D45" s="181"/>
      <c r="E45" s="181"/>
      <c r="F45" s="181"/>
      <c r="G45" s="181"/>
      <c r="H45" s="181"/>
      <c r="I45" s="181"/>
      <c r="J45" s="181"/>
      <c r="K45" s="14"/>
      <c r="L45" s="14"/>
      <c r="M45" s="14"/>
      <c r="N45" s="131"/>
      <c r="O45" s="131"/>
      <c r="P45" s="131"/>
      <c r="Q45" s="131"/>
      <c r="R45" s="131"/>
      <c r="S45" s="131"/>
      <c r="T45" s="131"/>
      <c r="U45" s="131"/>
      <c r="V45" s="131"/>
      <c r="W45" s="131"/>
      <c r="X45" s="131"/>
      <c r="Y45" s="14"/>
      <c r="Z45" s="14"/>
      <c r="AA45" s="14"/>
      <c r="AB45" s="14"/>
      <c r="AC45" s="14"/>
    </row>
    <row r="46" spans="1:29" ht="15.75" x14ac:dyDescent="0.2">
      <c r="A46" s="182"/>
      <c r="B46" s="183"/>
      <c r="C46" s="183"/>
      <c r="D46" s="181"/>
      <c r="E46" s="181"/>
      <c r="F46" s="184"/>
      <c r="G46" s="56"/>
      <c r="H46" s="56"/>
      <c r="I46" s="56"/>
      <c r="J46" s="56"/>
      <c r="K46" s="14"/>
      <c r="L46" s="14"/>
      <c r="M46" s="14"/>
      <c r="N46" s="131"/>
      <c r="O46" s="131"/>
      <c r="P46" s="131"/>
      <c r="Q46" s="131"/>
      <c r="R46" s="131"/>
      <c r="S46" s="131"/>
      <c r="T46" s="131"/>
      <c r="U46" s="131"/>
      <c r="V46" s="131"/>
      <c r="W46" s="131"/>
      <c r="X46" s="131"/>
      <c r="Y46" s="14"/>
      <c r="Z46" s="14"/>
      <c r="AA46" s="14"/>
      <c r="AB46" s="14"/>
      <c r="AC46" s="14"/>
    </row>
    <row r="47" spans="1:29" ht="15.75" x14ac:dyDescent="0.2">
      <c r="A47" s="185"/>
      <c r="B47" s="160"/>
      <c r="C47" s="160"/>
      <c r="D47" s="184"/>
      <c r="E47" s="184"/>
      <c r="F47" s="184"/>
      <c r="G47" s="56"/>
      <c r="H47" s="56"/>
      <c r="I47" s="56"/>
      <c r="J47" s="56"/>
      <c r="K47" s="14"/>
      <c r="L47" s="14"/>
      <c r="M47" s="14"/>
      <c r="N47" s="131"/>
      <c r="O47" s="131"/>
      <c r="P47" s="131"/>
      <c r="Q47" s="131"/>
      <c r="R47" s="131"/>
      <c r="S47" s="131"/>
      <c r="T47" s="131"/>
      <c r="U47" s="131"/>
      <c r="V47" s="131"/>
      <c r="W47" s="131"/>
      <c r="X47" s="131"/>
      <c r="Y47" s="14"/>
      <c r="Z47" s="14"/>
      <c r="AA47" s="14"/>
      <c r="AB47" s="14"/>
      <c r="AC47" s="14"/>
    </row>
    <row r="48" spans="1:29" ht="15.75" x14ac:dyDescent="0.2">
      <c r="A48" s="185"/>
      <c r="B48" s="160"/>
      <c r="C48" s="160"/>
      <c r="D48" s="184"/>
      <c r="E48" s="184"/>
      <c r="F48" s="184"/>
      <c r="G48" s="56"/>
      <c r="H48" s="56"/>
      <c r="I48" s="56"/>
      <c r="J48" s="56"/>
      <c r="K48" s="14"/>
      <c r="L48" s="14"/>
      <c r="M48" s="14"/>
      <c r="N48" s="14"/>
      <c r="O48" s="14"/>
      <c r="P48" s="14"/>
      <c r="Q48" s="14"/>
      <c r="R48" s="14"/>
      <c r="S48" s="14"/>
      <c r="T48" s="14"/>
      <c r="U48" s="14"/>
      <c r="V48" s="14"/>
      <c r="W48" s="14"/>
      <c r="X48" s="14"/>
      <c r="Y48" s="14"/>
      <c r="Z48" s="14"/>
      <c r="AA48" s="14"/>
      <c r="AB48" s="14"/>
      <c r="AC48" s="14"/>
    </row>
    <row r="49" spans="1:29" ht="15.75" x14ac:dyDescent="0.2">
      <c r="A49" s="185"/>
      <c r="B49" s="160"/>
      <c r="C49" s="160"/>
      <c r="D49" s="184"/>
      <c r="E49" s="184"/>
      <c r="F49" s="184"/>
      <c r="G49" s="56"/>
      <c r="H49" s="56"/>
      <c r="I49" s="56"/>
      <c r="J49" s="56"/>
      <c r="K49" s="14"/>
      <c r="L49" s="14"/>
      <c r="M49" s="14"/>
      <c r="N49" s="14"/>
      <c r="O49" s="14"/>
      <c r="P49" s="14"/>
      <c r="Q49" s="14"/>
      <c r="R49" s="14"/>
      <c r="S49" s="14"/>
      <c r="T49" s="14"/>
      <c r="U49" s="14"/>
      <c r="V49" s="14"/>
      <c r="W49" s="14"/>
      <c r="X49" s="14"/>
      <c r="Y49" s="14"/>
      <c r="Z49" s="14"/>
      <c r="AA49" s="14"/>
      <c r="AB49" s="14"/>
      <c r="AC49" s="14"/>
    </row>
    <row r="50" spans="1:29" ht="15.75" x14ac:dyDescent="0.2">
      <c r="A50" s="185"/>
      <c r="B50" s="160"/>
      <c r="C50" s="160"/>
      <c r="D50" s="184"/>
      <c r="E50" s="184"/>
      <c r="F50" s="184"/>
      <c r="G50" s="56"/>
      <c r="H50" s="56"/>
      <c r="I50" s="56"/>
      <c r="J50" s="56"/>
      <c r="K50" s="14"/>
      <c r="L50" s="14"/>
      <c r="M50" s="14"/>
      <c r="N50" s="14"/>
      <c r="O50" s="14"/>
      <c r="P50" s="14"/>
      <c r="Q50" s="14"/>
      <c r="R50" s="14"/>
      <c r="S50" s="14"/>
      <c r="T50" s="14"/>
      <c r="U50" s="14"/>
      <c r="V50" s="14"/>
      <c r="W50" s="14"/>
      <c r="X50" s="14"/>
      <c r="Y50" s="14"/>
      <c r="Z50" s="14"/>
      <c r="AA50" s="14"/>
      <c r="AB50" s="14"/>
      <c r="AC50" s="14"/>
    </row>
    <row r="51" spans="1:29" ht="15.75" x14ac:dyDescent="0.2">
      <c r="A51" s="185"/>
      <c r="B51" s="160"/>
      <c r="C51" s="160"/>
      <c r="D51" s="184"/>
      <c r="E51" s="184"/>
      <c r="F51" s="184"/>
      <c r="G51" s="56"/>
      <c r="H51" s="56"/>
      <c r="I51" s="56"/>
      <c r="J51" s="56"/>
      <c r="K51" s="14"/>
      <c r="L51" s="14"/>
      <c r="M51" s="14"/>
      <c r="N51" s="14"/>
      <c r="O51" s="14"/>
      <c r="P51" s="14"/>
      <c r="Q51" s="14"/>
      <c r="R51" s="14"/>
      <c r="S51" s="14"/>
      <c r="T51" s="14"/>
      <c r="U51" s="14"/>
      <c r="V51" s="14"/>
      <c r="W51" s="14"/>
      <c r="X51" s="14"/>
      <c r="Y51" s="14"/>
      <c r="Z51" s="14"/>
      <c r="AA51" s="14"/>
      <c r="AB51" s="14"/>
      <c r="AC51" s="14"/>
    </row>
    <row r="52" spans="1:29" ht="15.75" x14ac:dyDescent="0.2">
      <c r="A52" s="185"/>
      <c r="B52" s="160"/>
      <c r="C52" s="160"/>
      <c r="D52" s="184"/>
      <c r="E52" s="18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1:29" x14ac:dyDescent="0.2">
      <c r="A53" s="14"/>
      <c r="B53" s="14"/>
      <c r="C53" s="186"/>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row>
    <row r="54" spans="1:29" ht="15.75" x14ac:dyDescent="0.25">
      <c r="A54" s="146"/>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row>
    <row r="55" spans="1:29" x14ac:dyDescent="0.2">
      <c r="A55" s="120"/>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row>
    <row r="56" spans="1:29" x14ac:dyDescent="0.2">
      <c r="A56" s="14"/>
      <c r="B56" s="187"/>
      <c r="C56" s="14"/>
      <c r="D56" s="14"/>
      <c r="E56" s="14"/>
      <c r="F56" s="148"/>
      <c r="G56" s="148"/>
      <c r="H56" s="148"/>
      <c r="I56" s="148"/>
      <c r="J56" s="148"/>
      <c r="K56" s="14"/>
      <c r="L56" s="14"/>
      <c r="M56" s="14"/>
      <c r="N56" s="14"/>
      <c r="O56" s="14"/>
      <c r="P56" s="14"/>
      <c r="Q56" s="14"/>
      <c r="R56" s="14"/>
      <c r="S56" s="14"/>
      <c r="T56" s="14"/>
      <c r="U56" s="14"/>
      <c r="V56" s="14"/>
      <c r="W56" s="14"/>
      <c r="X56" s="14"/>
      <c r="Y56" s="14"/>
      <c r="Z56" s="14"/>
      <c r="AA56" s="14"/>
      <c r="AB56" s="14"/>
      <c r="AC56" s="14"/>
    </row>
    <row r="57" spans="1:29" x14ac:dyDescent="0.2">
      <c r="A57" s="14"/>
      <c r="B57" s="148"/>
      <c r="C57" s="148"/>
      <c r="D57" s="148"/>
      <c r="E57" s="148"/>
      <c r="F57" s="14"/>
      <c r="G57" s="14"/>
      <c r="H57" s="14"/>
      <c r="I57" s="14"/>
      <c r="J57" s="14"/>
      <c r="K57" s="14"/>
      <c r="L57" s="14"/>
      <c r="M57" s="14"/>
      <c r="N57" s="14"/>
      <c r="O57" s="14"/>
      <c r="P57" s="14"/>
      <c r="Q57" s="14"/>
      <c r="R57" s="14"/>
      <c r="S57" s="14"/>
      <c r="T57" s="14"/>
      <c r="U57" s="14"/>
      <c r="V57" s="14"/>
      <c r="W57" s="14"/>
      <c r="X57" s="14"/>
      <c r="Y57" s="14"/>
      <c r="Z57" s="14"/>
      <c r="AA57" s="14"/>
      <c r="AB57" s="14"/>
      <c r="AC57" s="14"/>
    </row>
    <row r="58" spans="1:29"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row>
    <row r="59" spans="1:29"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row>
    <row r="60" spans="1:29"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row>
    <row r="61" spans="1:29"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row>
    <row r="62" spans="1:29"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row>
    <row r="63" spans="1:29"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row>
    <row r="64" spans="1:29"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row>
    <row r="65" spans="1:29"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row>
    <row r="66" spans="1:29"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row>
    <row r="67" spans="1:29"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row>
    <row r="68" spans="1:29"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row>
    <row r="69" spans="1:29"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row>
    <row r="70" spans="1:29"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row>
    <row r="71" spans="1:29"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row>
    <row r="72" spans="1:29"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row>
    <row r="73" spans="1:29"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row>
    <row r="74" spans="1:29"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row>
    <row r="75" spans="1:29"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row>
    <row r="76" spans="1:29"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row>
    <row r="77" spans="1:29"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row>
    <row r="78" spans="1:29"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row>
    <row r="79" spans="1:29"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row>
    <row r="80" spans="1:29"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row>
    <row r="81" spans="1:29"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row>
    <row r="82" spans="1:29"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row>
    <row r="83" spans="1:29"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row>
    <row r="84" spans="1:29"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row>
    <row r="85" spans="1:29"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row>
    <row r="86" spans="1:29"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row>
    <row r="87" spans="1:29"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row>
    <row r="88" spans="1:29"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row>
  </sheetData>
  <sheetProtection algorithmName="SHA-512" hashValue="IpaCP3rrBQt1kXxjp4+hI4RPwEBmgjZI+V1EPkovjWe1vg6YKP9tIR5iCKf1CzPG+ZGQZmRb3k0iyEusYmKwQA==" saltValue="eKAABIrDjXC/Fqx2OMDH5Q==" spinCount="100000" sheet="1" objects="1" scenarios="1"/>
  <protectedRanges>
    <protectedRange sqref="B14:E33" name="Range1"/>
  </protectedRanges>
  <autoFilter ref="A12:D37" xr:uid="{0F66F740-6BF3-4A18-8361-B2EF88E84F3F}">
    <filterColumn colId="0" showButton="0"/>
    <filterColumn colId="1" showButton="0"/>
    <filterColumn colId="2" showButton="0"/>
  </autoFilter>
  <sortState xmlns:xlrd2="http://schemas.microsoft.com/office/spreadsheetml/2017/richdata2" ref="M13:O23">
    <sortCondition ref="O13:O23"/>
  </sortState>
  <mergeCells count="9">
    <mergeCell ref="B9:K9"/>
    <mergeCell ref="B10:K10"/>
    <mergeCell ref="F12:K12"/>
    <mergeCell ref="B1:K1"/>
    <mergeCell ref="B3:K3"/>
    <mergeCell ref="B5:K5"/>
    <mergeCell ref="B6:F6"/>
    <mergeCell ref="B7:G7"/>
    <mergeCell ref="B12:D12"/>
  </mergeCells>
  <phoneticPr fontId="21" type="noConversion"/>
  <dataValidations count="3">
    <dataValidation type="list" allowBlank="1" showInputMessage="1" showErrorMessage="1" sqref="B14:B33" xr:uid="{00000000-0002-0000-0700-000000000000}">
      <formula1>$M$14:$M$16</formula1>
    </dataValidation>
    <dataValidation type="list" allowBlank="1" showInputMessage="1" showErrorMessage="1" sqref="C15:C33" xr:uid="{00000000-0002-0000-0700-000001000000}">
      <formula1>$N$14:$N$21</formula1>
    </dataValidation>
    <dataValidation type="list" allowBlank="1" showInputMessage="1" showErrorMessage="1" sqref="C14" xr:uid="{310F8526-F926-47D3-A038-E6A36D24DDDB}">
      <formula1>$N$14:$N$22</formula1>
    </dataValidation>
  </dataValidations>
  <printOptions horizontalCentered="1" verticalCentered="1"/>
  <pageMargins left="0.49083333333333334" right="0.25" top="0.75" bottom="0.75" header="0.3" footer="0.3"/>
  <pageSetup scale="95" fitToWidth="0" fitToHeight="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1:DV30"/>
  <sheetViews>
    <sheetView showGridLines="0" zoomScale="89" zoomScaleNormal="89" zoomScaleSheetLayoutView="50" workbookViewId="0"/>
  </sheetViews>
  <sheetFormatPr defaultColWidth="8.85546875" defaultRowHeight="12.75" x14ac:dyDescent="0.2"/>
  <cols>
    <col min="1" max="1" width="2.85546875" customWidth="1"/>
    <col min="2" max="2" width="20.42578125" customWidth="1"/>
    <col min="3" max="4" width="12.42578125" customWidth="1"/>
    <col min="5" max="6" width="12.140625" customWidth="1"/>
    <col min="7" max="7" width="11.7109375" bestFit="1" customWidth="1"/>
    <col min="8" max="8" width="10.85546875" customWidth="1"/>
    <col min="9" max="9" width="10.5703125" customWidth="1"/>
    <col min="10" max="10" width="10.140625" customWidth="1"/>
    <col min="11" max="11" width="10.140625" bestFit="1" customWidth="1"/>
    <col min="12" max="13" width="12.42578125" bestFit="1" customWidth="1"/>
    <col min="14" max="14" width="11" customWidth="1"/>
    <col min="15" max="15" width="12.42578125" customWidth="1"/>
    <col min="16" max="16" width="12" bestFit="1" customWidth="1"/>
    <col min="17" max="19" width="9.42578125" customWidth="1"/>
    <col min="20" max="20" width="8.42578125" customWidth="1"/>
  </cols>
  <sheetData>
    <row r="1" spans="1:126" ht="18.75" x14ac:dyDescent="0.2">
      <c r="B1" s="856" t="str">
        <f>'2. Prelim'!B1:E1</f>
        <v>RPS/APS/CPS/CES 2024 Annual Compliance Workbook</v>
      </c>
      <c r="C1" s="856"/>
      <c r="D1" s="856"/>
      <c r="E1" s="856"/>
      <c r="F1" s="856"/>
      <c r="G1" s="856"/>
      <c r="H1" s="856"/>
      <c r="I1" s="856"/>
      <c r="J1" s="856"/>
      <c r="K1" s="856"/>
      <c r="L1" s="856"/>
      <c r="M1" s="856"/>
      <c r="N1" s="856"/>
      <c r="O1" s="856"/>
      <c r="P1" s="856"/>
      <c r="Q1" s="856"/>
      <c r="R1" s="856"/>
    </row>
    <row r="2" spans="1:126" ht="15.75" x14ac:dyDescent="0.25">
      <c r="A2" s="46"/>
      <c r="B2" s="15"/>
      <c r="C2" s="15"/>
      <c r="D2" s="15"/>
      <c r="E2" s="47"/>
      <c r="F2" s="47"/>
      <c r="G2" s="15"/>
      <c r="H2" s="15"/>
      <c r="I2" s="15"/>
      <c r="J2" s="14"/>
      <c r="K2" s="14"/>
      <c r="L2" s="14"/>
      <c r="M2" s="14"/>
      <c r="N2" s="14"/>
      <c r="O2" s="14"/>
      <c r="P2" s="14"/>
      <c r="Q2" s="14"/>
      <c r="R2" s="14"/>
      <c r="S2" s="14"/>
    </row>
    <row r="3" spans="1:126" s="25" customFormat="1" ht="15.75" x14ac:dyDescent="0.2">
      <c r="A3" s="38"/>
      <c r="B3" s="846" t="s">
        <v>258</v>
      </c>
      <c r="C3" s="846"/>
      <c r="D3" s="846"/>
      <c r="E3" s="846"/>
      <c r="F3" s="846"/>
      <c r="G3" s="846"/>
      <c r="H3" s="846"/>
      <c r="I3" s="846"/>
      <c r="J3" s="846"/>
      <c r="K3" s="846"/>
      <c r="L3" s="846"/>
      <c r="M3" s="846"/>
      <c r="N3" s="846"/>
      <c r="O3" s="846"/>
      <c r="P3" s="846"/>
      <c r="Q3" s="846"/>
      <c r="R3" s="846"/>
    </row>
    <row r="4" spans="1:126" s="38" customFormat="1" ht="15.75" x14ac:dyDescent="0.2">
      <c r="B4" s="375" t="s">
        <v>201</v>
      </c>
      <c r="C4" s="375"/>
      <c r="D4" s="375"/>
      <c r="E4" s="375"/>
      <c r="F4" s="375"/>
      <c r="G4" s="375"/>
      <c r="H4" s="375"/>
      <c r="I4" s="30"/>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row>
    <row r="5" spans="1:126" ht="16.5" x14ac:dyDescent="0.25">
      <c r="A5" s="23"/>
      <c r="B5" s="864">
        <f>'1. FilerInfo'!C18</f>
        <v>0</v>
      </c>
      <c r="C5" s="864"/>
      <c r="D5" s="864"/>
      <c r="E5" s="864"/>
      <c r="F5" s="864"/>
      <c r="G5" s="864"/>
      <c r="H5" s="864"/>
      <c r="I5" s="864"/>
      <c r="J5" s="864"/>
      <c r="K5" s="864"/>
      <c r="L5" s="864"/>
      <c r="M5" s="864"/>
      <c r="N5" s="864"/>
      <c r="O5" s="864"/>
      <c r="P5" s="864"/>
      <c r="Q5" s="864"/>
      <c r="R5" s="864"/>
    </row>
    <row r="6" spans="1:126" s="5" customFormat="1" ht="15.75" x14ac:dyDescent="0.25">
      <c r="A6" s="23"/>
      <c r="B6" s="786"/>
      <c r="C6" s="786"/>
      <c r="D6" s="786"/>
      <c r="E6" s="786"/>
      <c r="F6" s="786"/>
      <c r="G6" s="786"/>
      <c r="H6" s="15"/>
      <c r="I6" s="15"/>
      <c r="J6" s="15"/>
      <c r="K6" s="15"/>
      <c r="L6" s="15"/>
      <c r="M6" s="15"/>
      <c r="N6" s="15"/>
      <c r="O6" s="15"/>
      <c r="P6" s="15"/>
      <c r="Q6" s="15"/>
      <c r="R6" s="15"/>
      <c r="S6" s="15"/>
    </row>
    <row r="7" spans="1:126" s="5" customFormat="1" ht="15.75" x14ac:dyDescent="0.25">
      <c r="A7" s="15"/>
      <c r="B7" s="868" t="s">
        <v>259</v>
      </c>
      <c r="C7" s="868"/>
      <c r="D7" s="868"/>
      <c r="E7" s="868"/>
      <c r="F7" s="868"/>
      <c r="G7" s="868"/>
      <c r="H7" s="868"/>
      <c r="I7" s="868"/>
      <c r="J7" s="868"/>
      <c r="K7" s="868"/>
      <c r="L7" s="868"/>
      <c r="M7" s="868"/>
      <c r="N7" s="868"/>
      <c r="O7" s="868"/>
      <c r="P7" s="868"/>
      <c r="Q7" s="868"/>
      <c r="R7" s="15"/>
      <c r="S7" s="15"/>
    </row>
    <row r="8" spans="1:126" s="5" customFormat="1" ht="16.5" thickBot="1" x14ac:dyDescent="0.3">
      <c r="A8" s="15"/>
      <c r="B8" s="115"/>
      <c r="C8" s="176"/>
      <c r="D8" s="176"/>
      <c r="E8" s="176"/>
      <c r="F8" s="176"/>
      <c r="G8" s="176"/>
      <c r="H8" s="176"/>
      <c r="I8" s="176"/>
      <c r="J8" s="15"/>
      <c r="K8" s="15"/>
      <c r="L8" s="15"/>
      <c r="M8" s="15"/>
      <c r="N8" s="15"/>
      <c r="O8" s="15"/>
      <c r="P8" s="15"/>
      <c r="Q8" s="15"/>
      <c r="R8" s="15"/>
      <c r="S8" s="15"/>
    </row>
    <row r="9" spans="1:126" s="1" customFormat="1" ht="16.5" thickBot="1" x14ac:dyDescent="0.25">
      <c r="A9" s="54"/>
      <c r="B9" s="865" t="s">
        <v>260</v>
      </c>
      <c r="C9" s="866"/>
      <c r="D9" s="866"/>
      <c r="E9" s="866"/>
      <c r="F9" s="866"/>
      <c r="G9" s="866"/>
      <c r="H9" s="866"/>
      <c r="I9" s="866"/>
      <c r="J9" s="866"/>
      <c r="K9" s="866"/>
      <c r="L9" s="866"/>
      <c r="M9" s="866"/>
      <c r="N9" s="866"/>
      <c r="O9" s="866"/>
      <c r="P9" s="866"/>
      <c r="Q9" s="867"/>
    </row>
    <row r="10" spans="1:126" x14ac:dyDescent="0.2">
      <c r="A10" s="14"/>
      <c r="B10" s="14"/>
      <c r="C10" s="14"/>
      <c r="D10" s="14"/>
      <c r="E10" s="14"/>
      <c r="F10" s="14"/>
      <c r="G10" s="14"/>
      <c r="H10" s="14"/>
      <c r="I10" s="127"/>
      <c r="J10" s="14"/>
      <c r="K10" s="14"/>
      <c r="L10" s="14"/>
      <c r="M10" s="14"/>
      <c r="N10" s="128"/>
      <c r="P10" s="14"/>
      <c r="Q10" s="14"/>
      <c r="R10" s="14"/>
      <c r="S10" s="14"/>
    </row>
    <row r="11" spans="1:126" s="2" customFormat="1" x14ac:dyDescent="0.2">
      <c r="A11" s="560" t="s">
        <v>156</v>
      </c>
      <c r="B11" s="560" t="s">
        <v>157</v>
      </c>
      <c r="C11" s="560" t="s">
        <v>158</v>
      </c>
      <c r="D11" s="561" t="s">
        <v>194</v>
      </c>
      <c r="E11" s="561" t="s">
        <v>195</v>
      </c>
      <c r="F11" s="560" t="s">
        <v>196</v>
      </c>
      <c r="G11" s="560" t="s">
        <v>215</v>
      </c>
      <c r="H11" s="560" t="s">
        <v>216</v>
      </c>
      <c r="I11" s="560" t="s">
        <v>261</v>
      </c>
      <c r="J11" s="560" t="s">
        <v>262</v>
      </c>
      <c r="K11" s="560" t="s">
        <v>263</v>
      </c>
      <c r="L11" s="560" t="s">
        <v>264</v>
      </c>
      <c r="M11" s="560" t="s">
        <v>265</v>
      </c>
      <c r="N11" s="560" t="s">
        <v>266</v>
      </c>
      <c r="O11" s="560" t="s">
        <v>267</v>
      </c>
      <c r="P11" s="560" t="s">
        <v>268</v>
      </c>
      <c r="Q11" s="560" t="s">
        <v>269</v>
      </c>
      <c r="R11" s="560" t="s">
        <v>270</v>
      </c>
      <c r="S11" s="560" t="s">
        <v>577</v>
      </c>
    </row>
    <row r="12" spans="1:126" ht="15" x14ac:dyDescent="0.2">
      <c r="A12" s="93"/>
      <c r="B12" s="560"/>
      <c r="C12" s="560"/>
      <c r="D12" s="562"/>
      <c r="E12" s="563"/>
      <c r="F12" s="563"/>
      <c r="G12" s="560"/>
      <c r="H12" s="560"/>
      <c r="I12" s="560"/>
      <c r="K12" s="564" t="s">
        <v>271</v>
      </c>
      <c r="M12" s="565">
        <v>0.19</v>
      </c>
      <c r="N12" s="565">
        <v>0.24</v>
      </c>
      <c r="O12" s="560"/>
      <c r="P12" s="566" t="s">
        <v>272</v>
      </c>
      <c r="Q12" s="567">
        <v>0.3</v>
      </c>
      <c r="R12" s="568"/>
      <c r="S12" s="568"/>
    </row>
    <row r="13" spans="1:126" s="9" customFormat="1" ht="123.75" x14ac:dyDescent="0.2">
      <c r="A13" s="569"/>
      <c r="B13" s="570" t="s">
        <v>273</v>
      </c>
      <c r="C13" s="570" t="s">
        <v>501</v>
      </c>
      <c r="D13" s="571" t="s">
        <v>500</v>
      </c>
      <c r="E13" s="571" t="s">
        <v>499</v>
      </c>
      <c r="F13" s="570" t="s">
        <v>274</v>
      </c>
      <c r="G13" s="570" t="s">
        <v>275</v>
      </c>
      <c r="H13" s="570" t="s">
        <v>562</v>
      </c>
      <c r="I13" s="570" t="s">
        <v>563</v>
      </c>
      <c r="J13" s="570" t="s">
        <v>576</v>
      </c>
      <c r="K13" s="570" t="s">
        <v>276</v>
      </c>
      <c r="L13" s="570" t="s">
        <v>277</v>
      </c>
      <c r="M13" s="572" t="s">
        <v>278</v>
      </c>
      <c r="N13" s="572" t="s">
        <v>279</v>
      </c>
      <c r="O13" s="572" t="s">
        <v>280</v>
      </c>
      <c r="P13" s="572" t="s">
        <v>281</v>
      </c>
      <c r="Q13" s="570" t="s">
        <v>505</v>
      </c>
      <c r="R13" s="570" t="s">
        <v>504</v>
      </c>
      <c r="S13" s="570" t="s">
        <v>506</v>
      </c>
      <c r="V13" s="362"/>
    </row>
    <row r="14" spans="1:126" s="6" customFormat="1" x14ac:dyDescent="0.2">
      <c r="A14" s="568"/>
      <c r="B14" s="568"/>
      <c r="C14" s="560" t="s">
        <v>161</v>
      </c>
      <c r="D14" s="561" t="s">
        <v>161</v>
      </c>
      <c r="E14" s="561" t="s">
        <v>161</v>
      </c>
      <c r="F14" s="560" t="s">
        <v>161</v>
      </c>
      <c r="G14" s="560" t="s">
        <v>161</v>
      </c>
      <c r="H14" s="560" t="s">
        <v>161</v>
      </c>
      <c r="I14" s="560" t="s">
        <v>161</v>
      </c>
      <c r="J14" s="560" t="s">
        <v>161</v>
      </c>
      <c r="K14" s="560" t="s">
        <v>161</v>
      </c>
      <c r="L14" s="560" t="s">
        <v>161</v>
      </c>
      <c r="M14" s="573" t="s">
        <v>161</v>
      </c>
      <c r="N14" s="573" t="s">
        <v>161</v>
      </c>
      <c r="O14" s="573" t="s">
        <v>161</v>
      </c>
      <c r="P14" s="573" t="s">
        <v>161</v>
      </c>
      <c r="Q14" s="560" t="s">
        <v>161</v>
      </c>
      <c r="R14" s="560" t="s">
        <v>161</v>
      </c>
      <c r="S14" s="560" t="s">
        <v>161</v>
      </c>
    </row>
    <row r="15" spans="1:126" s="11" customFormat="1" x14ac:dyDescent="0.2">
      <c r="A15" s="574">
        <v>1</v>
      </c>
      <c r="B15" s="575">
        <f>'2. Prelim'!B24</f>
        <v>0</v>
      </c>
      <c r="C15" s="465">
        <f>'2. Prelim'!C24</f>
        <v>0</v>
      </c>
      <c r="D15" s="465">
        <f>'2A. RPS Class I Exempt'!E24</f>
        <v>0</v>
      </c>
      <c r="E15" s="465">
        <f>'2A. RPS Class I Exempt'!F24</f>
        <v>0</v>
      </c>
      <c r="F15" s="418"/>
      <c r="G15" s="418"/>
      <c r="H15" s="417"/>
      <c r="I15" s="417"/>
      <c r="J15" s="417"/>
      <c r="K15" s="416">
        <f>MAX(P15-SUM(F15:J15),0)</f>
        <v>0</v>
      </c>
      <c r="L15" s="416">
        <f t="shared" ref="L15:L24" si="0">SUM(F15:K15)</f>
        <v>0</v>
      </c>
      <c r="M15" s="416">
        <f t="shared" ref="M15:M24" si="1">IF(D15&lt;=0,0,ROUNDUP(M$12*D15,0))</f>
        <v>0</v>
      </c>
      <c r="N15" s="416">
        <f t="shared" ref="N15:N24" si="2">IF(E15&lt;=0,0,ROUNDUP(N$12*E15,0))</f>
        <v>0</v>
      </c>
      <c r="O15" s="416">
        <f>M15+N15</f>
        <v>0</v>
      </c>
      <c r="P15" s="416">
        <f>O15-'6. SCO'!J15-'7. SCO-II'!O15</f>
        <v>0</v>
      </c>
      <c r="Q15" s="576"/>
      <c r="R15" s="576"/>
      <c r="S15" s="576"/>
    </row>
    <row r="16" spans="1:126" s="11" customFormat="1" x14ac:dyDescent="0.2">
      <c r="A16" s="574">
        <v>2</v>
      </c>
      <c r="B16" s="575">
        <f>'2. Prelim'!B25</f>
        <v>0</v>
      </c>
      <c r="C16" s="465">
        <f>'2. Prelim'!C25</f>
        <v>0</v>
      </c>
      <c r="D16" s="465">
        <f>'2A. RPS Class I Exempt'!E25</f>
        <v>0</v>
      </c>
      <c r="E16" s="465">
        <f>'2A. RPS Class I Exempt'!F25</f>
        <v>0</v>
      </c>
      <c r="F16" s="418"/>
      <c r="G16" s="418"/>
      <c r="H16" s="417"/>
      <c r="I16" s="417"/>
      <c r="J16" s="417"/>
      <c r="K16" s="416">
        <f t="shared" ref="K16:K24" si="3">MAX(P16-SUM(F16:J16),0)</f>
        <v>0</v>
      </c>
      <c r="L16" s="416">
        <f t="shared" si="0"/>
        <v>0</v>
      </c>
      <c r="M16" s="416">
        <f t="shared" si="1"/>
        <v>0</v>
      </c>
      <c r="N16" s="416">
        <f t="shared" si="2"/>
        <v>0</v>
      </c>
      <c r="O16" s="416">
        <f t="shared" ref="O16:O23" si="4">M16+N16</f>
        <v>0</v>
      </c>
      <c r="P16" s="416">
        <f>O16-'6. SCO'!J16-'7. SCO-II'!O16</f>
        <v>0</v>
      </c>
      <c r="Q16" s="576"/>
      <c r="R16" s="576"/>
      <c r="S16" s="576"/>
    </row>
    <row r="17" spans="1:19" s="11" customFormat="1" x14ac:dyDescent="0.2">
      <c r="A17" s="574">
        <v>3</v>
      </c>
      <c r="B17" s="575">
        <f>'2. Prelim'!B26</f>
        <v>0</v>
      </c>
      <c r="C17" s="465">
        <f>'2. Prelim'!C26</f>
        <v>0</v>
      </c>
      <c r="D17" s="465">
        <f>'2A. RPS Class I Exempt'!E26</f>
        <v>0</v>
      </c>
      <c r="E17" s="465">
        <f>'2A. RPS Class I Exempt'!F26</f>
        <v>0</v>
      </c>
      <c r="F17" s="418"/>
      <c r="G17" s="418"/>
      <c r="H17" s="417"/>
      <c r="I17" s="417"/>
      <c r="J17" s="417"/>
      <c r="K17" s="416">
        <f t="shared" si="3"/>
        <v>0</v>
      </c>
      <c r="L17" s="416">
        <f t="shared" si="0"/>
        <v>0</v>
      </c>
      <c r="M17" s="416">
        <f t="shared" si="1"/>
        <v>0</v>
      </c>
      <c r="N17" s="416">
        <f t="shared" si="2"/>
        <v>0</v>
      </c>
      <c r="O17" s="416">
        <f t="shared" si="4"/>
        <v>0</v>
      </c>
      <c r="P17" s="416">
        <f>O17-'6. SCO'!J17-'7. SCO-II'!O17</f>
        <v>0</v>
      </c>
      <c r="Q17" s="576"/>
      <c r="R17" s="576"/>
      <c r="S17" s="576"/>
    </row>
    <row r="18" spans="1:19" s="11" customFormat="1" x14ac:dyDescent="0.2">
      <c r="A18" s="574">
        <v>4</v>
      </c>
      <c r="B18" s="575">
        <f>'2. Prelim'!B27</f>
        <v>0</v>
      </c>
      <c r="C18" s="465">
        <f>'2. Prelim'!C27</f>
        <v>0</v>
      </c>
      <c r="D18" s="465">
        <f>'2A. RPS Class I Exempt'!E27</f>
        <v>0</v>
      </c>
      <c r="E18" s="465">
        <f>'2A. RPS Class I Exempt'!F27</f>
        <v>0</v>
      </c>
      <c r="F18" s="418"/>
      <c r="G18" s="418"/>
      <c r="H18" s="417"/>
      <c r="I18" s="417"/>
      <c r="J18" s="417"/>
      <c r="K18" s="416">
        <f t="shared" si="3"/>
        <v>0</v>
      </c>
      <c r="L18" s="416">
        <f t="shared" si="0"/>
        <v>0</v>
      </c>
      <c r="M18" s="416">
        <f t="shared" si="1"/>
        <v>0</v>
      </c>
      <c r="N18" s="416">
        <f t="shared" si="2"/>
        <v>0</v>
      </c>
      <c r="O18" s="416">
        <f t="shared" si="4"/>
        <v>0</v>
      </c>
      <c r="P18" s="416">
        <f>O18-'6. SCO'!J18-'7. SCO-II'!O18</f>
        <v>0</v>
      </c>
      <c r="Q18" s="576"/>
      <c r="R18" s="576"/>
      <c r="S18" s="576"/>
    </row>
    <row r="19" spans="1:19" s="11" customFormat="1" x14ac:dyDescent="0.2">
      <c r="A19" s="574">
        <v>5</v>
      </c>
      <c r="B19" s="575">
        <f>'2. Prelim'!B28</f>
        <v>0</v>
      </c>
      <c r="C19" s="465">
        <f>'2. Prelim'!C28</f>
        <v>0</v>
      </c>
      <c r="D19" s="465">
        <f>'2A. RPS Class I Exempt'!E28</f>
        <v>0</v>
      </c>
      <c r="E19" s="465">
        <f>'2A. RPS Class I Exempt'!F28</f>
        <v>0</v>
      </c>
      <c r="F19" s="418"/>
      <c r="G19" s="418"/>
      <c r="H19" s="417"/>
      <c r="I19" s="417"/>
      <c r="J19" s="417"/>
      <c r="K19" s="416">
        <f t="shared" si="3"/>
        <v>0</v>
      </c>
      <c r="L19" s="416">
        <f t="shared" si="0"/>
        <v>0</v>
      </c>
      <c r="M19" s="416">
        <f t="shared" si="1"/>
        <v>0</v>
      </c>
      <c r="N19" s="416">
        <f t="shared" si="2"/>
        <v>0</v>
      </c>
      <c r="O19" s="416">
        <f t="shared" si="4"/>
        <v>0</v>
      </c>
      <c r="P19" s="416">
        <f>O19-'6. SCO'!J19-'7. SCO-II'!O19</f>
        <v>0</v>
      </c>
      <c r="Q19" s="576"/>
      <c r="R19" s="576"/>
      <c r="S19" s="576"/>
    </row>
    <row r="20" spans="1:19" s="11" customFormat="1" x14ac:dyDescent="0.2">
      <c r="A20" s="574">
        <v>6</v>
      </c>
      <c r="B20" s="575">
        <f>'2. Prelim'!B29</f>
        <v>0</v>
      </c>
      <c r="C20" s="465">
        <f>'2. Prelim'!C29</f>
        <v>0</v>
      </c>
      <c r="D20" s="465">
        <f>'2A. RPS Class I Exempt'!E29</f>
        <v>0</v>
      </c>
      <c r="E20" s="465">
        <f>'2A. RPS Class I Exempt'!F29</f>
        <v>0</v>
      </c>
      <c r="F20" s="418"/>
      <c r="G20" s="418"/>
      <c r="H20" s="417"/>
      <c r="I20" s="417"/>
      <c r="J20" s="417"/>
      <c r="K20" s="416">
        <f t="shared" si="3"/>
        <v>0</v>
      </c>
      <c r="L20" s="416">
        <f t="shared" si="0"/>
        <v>0</v>
      </c>
      <c r="M20" s="416">
        <f t="shared" si="1"/>
        <v>0</v>
      </c>
      <c r="N20" s="416">
        <f t="shared" si="2"/>
        <v>0</v>
      </c>
      <c r="O20" s="416">
        <f t="shared" si="4"/>
        <v>0</v>
      </c>
      <c r="P20" s="416">
        <f>O20-'6. SCO'!J20-'7. SCO-II'!O20</f>
        <v>0</v>
      </c>
      <c r="Q20" s="576"/>
      <c r="R20" s="576"/>
      <c r="S20" s="576"/>
    </row>
    <row r="21" spans="1:19" s="11" customFormat="1" x14ac:dyDescent="0.2">
      <c r="A21" s="574">
        <v>7</v>
      </c>
      <c r="B21" s="575">
        <f>'2. Prelim'!B30</f>
        <v>0</v>
      </c>
      <c r="C21" s="465">
        <f>'2. Prelim'!C30</f>
        <v>0</v>
      </c>
      <c r="D21" s="465">
        <f>'2A. RPS Class I Exempt'!E30</f>
        <v>0</v>
      </c>
      <c r="E21" s="465">
        <f>'2A. RPS Class I Exempt'!F30</f>
        <v>0</v>
      </c>
      <c r="F21" s="418"/>
      <c r="G21" s="418"/>
      <c r="H21" s="417"/>
      <c r="I21" s="417"/>
      <c r="J21" s="417"/>
      <c r="K21" s="416">
        <f t="shared" si="3"/>
        <v>0</v>
      </c>
      <c r="L21" s="416">
        <f t="shared" si="0"/>
        <v>0</v>
      </c>
      <c r="M21" s="416">
        <f t="shared" si="1"/>
        <v>0</v>
      </c>
      <c r="N21" s="416">
        <f t="shared" si="2"/>
        <v>0</v>
      </c>
      <c r="O21" s="416">
        <f t="shared" si="4"/>
        <v>0</v>
      </c>
      <c r="P21" s="416">
        <f>O21-'6. SCO'!J21-'7. SCO-II'!O21</f>
        <v>0</v>
      </c>
      <c r="Q21" s="576"/>
      <c r="R21" s="576"/>
      <c r="S21" s="576"/>
    </row>
    <row r="22" spans="1:19" s="11" customFormat="1" x14ac:dyDescent="0.2">
      <c r="A22" s="574">
        <v>8</v>
      </c>
      <c r="B22" s="575">
        <f>'2. Prelim'!B31</f>
        <v>0</v>
      </c>
      <c r="C22" s="465">
        <f>'2. Prelim'!C31</f>
        <v>0</v>
      </c>
      <c r="D22" s="465">
        <f>'2A. RPS Class I Exempt'!E31</f>
        <v>0</v>
      </c>
      <c r="E22" s="465">
        <f>'2A. RPS Class I Exempt'!F31</f>
        <v>0</v>
      </c>
      <c r="F22" s="418"/>
      <c r="G22" s="418"/>
      <c r="H22" s="417"/>
      <c r="I22" s="417"/>
      <c r="J22" s="417"/>
      <c r="K22" s="416">
        <f t="shared" si="3"/>
        <v>0</v>
      </c>
      <c r="L22" s="416">
        <f t="shared" si="0"/>
        <v>0</v>
      </c>
      <c r="M22" s="416">
        <f t="shared" si="1"/>
        <v>0</v>
      </c>
      <c r="N22" s="416">
        <f t="shared" si="2"/>
        <v>0</v>
      </c>
      <c r="O22" s="416">
        <f>M22+N22</f>
        <v>0</v>
      </c>
      <c r="P22" s="416">
        <f>O22-'6. SCO'!J22-'7. SCO-II'!O22</f>
        <v>0</v>
      </c>
      <c r="Q22" s="576"/>
      <c r="R22" s="576"/>
      <c r="S22" s="576"/>
    </row>
    <row r="23" spans="1:19" s="11" customFormat="1" x14ac:dyDescent="0.2">
      <c r="A23" s="574">
        <v>9</v>
      </c>
      <c r="B23" s="575">
        <f>'2. Prelim'!B32</f>
        <v>0</v>
      </c>
      <c r="C23" s="465">
        <f>'2. Prelim'!C32</f>
        <v>0</v>
      </c>
      <c r="D23" s="465">
        <f>'2A. RPS Class I Exempt'!E32</f>
        <v>0</v>
      </c>
      <c r="E23" s="465">
        <f>'2A. RPS Class I Exempt'!F32</f>
        <v>0</v>
      </c>
      <c r="F23" s="418"/>
      <c r="G23" s="418"/>
      <c r="H23" s="417"/>
      <c r="I23" s="417"/>
      <c r="J23" s="417"/>
      <c r="K23" s="416">
        <f t="shared" si="3"/>
        <v>0</v>
      </c>
      <c r="L23" s="416">
        <f t="shared" si="0"/>
        <v>0</v>
      </c>
      <c r="M23" s="416">
        <f t="shared" si="1"/>
        <v>0</v>
      </c>
      <c r="N23" s="416">
        <f t="shared" si="2"/>
        <v>0</v>
      </c>
      <c r="O23" s="416">
        <f t="shared" si="4"/>
        <v>0</v>
      </c>
      <c r="P23" s="416">
        <f>O23-'6. SCO'!J23-'7. SCO-II'!O23</f>
        <v>0</v>
      </c>
      <c r="Q23" s="576"/>
      <c r="R23" s="576"/>
      <c r="S23" s="576"/>
    </row>
    <row r="24" spans="1:19" s="11" customFormat="1" ht="13.5" thickBot="1" x14ac:dyDescent="0.25">
      <c r="A24" s="574">
        <v>10</v>
      </c>
      <c r="B24" s="575">
        <f>'2. Prelim'!B33</f>
        <v>0</v>
      </c>
      <c r="C24" s="729">
        <f>'2. Prelim'!C33</f>
        <v>0</v>
      </c>
      <c r="D24" s="729">
        <f>'2A. RPS Class I Exempt'!E33</f>
        <v>0</v>
      </c>
      <c r="E24" s="729">
        <f>'2A. RPS Class I Exempt'!F33</f>
        <v>0</v>
      </c>
      <c r="F24" s="730"/>
      <c r="G24" s="730"/>
      <c r="H24" s="735"/>
      <c r="I24" s="735"/>
      <c r="J24" s="735"/>
      <c r="K24" s="736">
        <f t="shared" si="3"/>
        <v>0</v>
      </c>
      <c r="L24" s="736">
        <f t="shared" si="0"/>
        <v>0</v>
      </c>
      <c r="M24" s="736">
        <f t="shared" si="1"/>
        <v>0</v>
      </c>
      <c r="N24" s="736">
        <f t="shared" si="2"/>
        <v>0</v>
      </c>
      <c r="O24" s="736">
        <f>M24+N24</f>
        <v>0</v>
      </c>
      <c r="P24" s="736">
        <f>O24-'6. SCO'!J24-'7. SCO-II'!O24</f>
        <v>0</v>
      </c>
      <c r="Q24" s="733"/>
      <c r="R24" s="733"/>
      <c r="S24" s="733"/>
    </row>
    <row r="25" spans="1:19" s="11" customFormat="1" ht="13.5" thickTop="1" x14ac:dyDescent="0.2">
      <c r="A25" s="577"/>
      <c r="B25" s="578" t="s">
        <v>282</v>
      </c>
      <c r="C25" s="725">
        <f>'2. Prelim'!C34</f>
        <v>0</v>
      </c>
      <c r="D25" s="725">
        <f>'2A. RPS Class I Exempt'!E34</f>
        <v>0</v>
      </c>
      <c r="E25" s="725">
        <f>'2A. RPS Class I Exempt'!F34</f>
        <v>0</v>
      </c>
      <c r="F25" s="734">
        <f t="shared" ref="F25:P25" si="5">SUM(F15:F24)</f>
        <v>0</v>
      </c>
      <c r="G25" s="734">
        <f t="shared" si="5"/>
        <v>0</v>
      </c>
      <c r="H25" s="734">
        <f t="shared" si="5"/>
        <v>0</v>
      </c>
      <c r="I25" s="734">
        <f t="shared" si="5"/>
        <v>0</v>
      </c>
      <c r="J25" s="734">
        <f t="shared" si="5"/>
        <v>0</v>
      </c>
      <c r="K25" s="726">
        <f t="shared" si="5"/>
        <v>0</v>
      </c>
      <c r="L25" s="726">
        <f t="shared" si="5"/>
        <v>0</v>
      </c>
      <c r="M25" s="726">
        <f t="shared" si="5"/>
        <v>0</v>
      </c>
      <c r="N25" s="726">
        <f t="shared" si="5"/>
        <v>0</v>
      </c>
      <c r="O25" s="726">
        <f t="shared" si="5"/>
        <v>0</v>
      </c>
      <c r="P25" s="726">
        <f t="shared" si="5"/>
        <v>0</v>
      </c>
      <c r="Q25" s="734">
        <f>IF(L25&gt;P25,L25-P25,0)</f>
        <v>0</v>
      </c>
      <c r="R25" s="734">
        <f>ROUNDDOWN($Q$12*P25,0)</f>
        <v>0</v>
      </c>
      <c r="S25" s="734">
        <f>MIN(Q25,R25)</f>
        <v>0</v>
      </c>
    </row>
    <row r="26" spans="1:19" s="11" customFormat="1" x14ac:dyDescent="0.2">
      <c r="A26" s="41"/>
      <c r="B26" s="363"/>
      <c r="C26" s="52"/>
      <c r="D26" s="52"/>
      <c r="F26"/>
      <c r="G26" s="129">
        <f>'4. Errant'!F14</f>
        <v>0</v>
      </c>
      <c r="I26" s="52"/>
      <c r="J26" s="52"/>
      <c r="K26" s="52"/>
      <c r="L26" s="52"/>
      <c r="M26" s="52"/>
      <c r="N26" s="52"/>
      <c r="O26" s="52"/>
      <c r="P26" s="52"/>
      <c r="Q26" s="52"/>
      <c r="R26" s="52"/>
      <c r="S26" s="52"/>
    </row>
    <row r="27" spans="1:19" s="11" customFormat="1" ht="13.5" thickBot="1" x14ac:dyDescent="0.25">
      <c r="A27" s="41"/>
      <c r="B27" s="363"/>
      <c r="C27" s="52"/>
      <c r="D27" s="52"/>
      <c r="F27"/>
      <c r="G27" s="326" t="s">
        <v>283</v>
      </c>
      <c r="H27" s="359"/>
      <c r="I27" s="52"/>
      <c r="J27" s="52"/>
      <c r="K27" s="52"/>
      <c r="L27" s="52"/>
      <c r="M27" s="52"/>
      <c r="N27" s="52"/>
      <c r="O27" s="52"/>
      <c r="P27" s="52"/>
      <c r="Q27" s="52"/>
      <c r="R27" s="52"/>
      <c r="S27" s="52"/>
    </row>
    <row r="28" spans="1:19" ht="13.5" thickBot="1" x14ac:dyDescent="0.25">
      <c r="A28" s="48"/>
      <c r="B28" s="8"/>
      <c r="C28" t="s">
        <v>284</v>
      </c>
      <c r="P28" s="14"/>
      <c r="Q28" s="14"/>
      <c r="R28" s="14"/>
      <c r="S28" s="14"/>
    </row>
    <row r="29" spans="1:19" s="3" customFormat="1" thickBot="1" x14ac:dyDescent="0.25">
      <c r="A29" s="358"/>
      <c r="B29" s="862"/>
      <c r="C29" s="863"/>
      <c r="D29" s="863"/>
      <c r="E29" s="358"/>
      <c r="F29" s="358"/>
      <c r="G29" s="358"/>
      <c r="H29" s="358"/>
      <c r="I29" s="358"/>
      <c r="J29" s="358"/>
      <c r="K29" s="358"/>
      <c r="L29" s="358"/>
      <c r="M29" s="358"/>
      <c r="N29" s="358"/>
      <c r="O29" s="358"/>
      <c r="P29" s="358"/>
      <c r="Q29" s="358"/>
      <c r="R29" s="358"/>
      <c r="S29" s="358"/>
    </row>
    <row r="30" spans="1:19" s="7" customFormat="1" ht="13.5" thickBot="1" x14ac:dyDescent="0.25">
      <c r="A30" s="49"/>
      <c r="B30" s="364"/>
      <c r="C30" s="130" t="s">
        <v>517</v>
      </c>
      <c r="D30" s="49"/>
      <c r="E30" s="49"/>
      <c r="F30" s="49"/>
      <c r="G30" s="49"/>
      <c r="H30" s="49"/>
      <c r="I30" s="49"/>
      <c r="J30" s="49"/>
      <c r="K30" s="49"/>
      <c r="L30" s="49"/>
      <c r="M30" s="49"/>
      <c r="N30" s="49"/>
      <c r="O30" s="49"/>
      <c r="P30" s="49"/>
      <c r="Q30" s="49"/>
      <c r="R30" s="49"/>
      <c r="S30" s="49"/>
    </row>
  </sheetData>
  <sheetProtection algorithmName="SHA-512" hashValue="k3LaddkyqE4sshiDvRJy5DOfnHq1v9hsoyQcN8iqeBLo121C+9K8Yn3DEr/r6QnIXM0E0FNsrRZPrQYU7KY/+g==" saltValue="XXGyno5sgwCMAc7k06cWkg==" spinCount="100000" sheet="1" objects="1" scenarios="1"/>
  <protectedRanges>
    <protectedRange sqref="F15:J24" name="Range1"/>
    <protectedRange sqref="D15:D25" name="Range1_1"/>
  </protectedRanges>
  <mergeCells count="7">
    <mergeCell ref="B29:D29"/>
    <mergeCell ref="B1:R1"/>
    <mergeCell ref="B3:R3"/>
    <mergeCell ref="B5:R5"/>
    <mergeCell ref="B6:G6"/>
    <mergeCell ref="B9:Q9"/>
    <mergeCell ref="B7:Q7"/>
  </mergeCells>
  <phoneticPr fontId="21" type="noConversion"/>
  <printOptions horizontalCentered="1" verticalCentered="1"/>
  <pageMargins left="0.25" right="0.25" top="0.75" bottom="0.75" header="0" footer="0.3"/>
  <pageSetup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3.xml>��< ? x m l   v e r s i o n = " 1 . 0 "   e n c o d i n g = " u t f - 1 6 " ? > < D a t a M a s h u p   x m l n s = " h t t p : / / s c h e m a s . m i c r o s o f t . c o m / D a t a M a s h u p " > A A A A A B I D A A B Q S w M E F A A C A A g A / G 6 7 U s E U c B a i A A A A 9 Q A A A B I A H A B D b 2 5 m a W c v U G F j a 2 F n Z S 5 4 b W w g o h g A K K A U A A A A A A A A A A A A A A A A A A A A A A A A A A A A h U 8 9 D o I w G L 0 K 6 U 5 b k E H J R x l c J T E h G l d S K j T C h 6 H F c j c H j + Q V x C j q Z v K W 9 5 e 8 d 7 / e I B 3 b x r u o 3 u g O E x J Q T j y F s i s 1 V g k Z 7 N F f k l T A t p C n o l L e F E Y T j 0 Y n p L b 2 H D P m n K N u Q b u + Y i H n A T t k m 1 z W q i 1 8 j c Y W K B X 5 t M r / L S J g / x o j Q r q a E E W U A 5 s 1 y D R + / X C a + 3 R / R F g P j R 1 6 J R T 6 u x z Y T I G 9 L 4 g H U E s D B B Q A A g A I A P x u u 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b r t S K I p H u A 4 A A A A R A A A A E w A c A E Z v c m 1 1 b G F z L 1 N l Y 3 R p b 2 4 x L m 0 g o h g A K K A U A A A A A A A A A A A A A A A A A A A A A A A A A A A A K 0 5 N L s n M z 1 M I h t C G 1 g B Q S w E C L Q A U A A I A C A D 8 b r t S w R R w F q I A A A D 1 A A A A E g A A A A A A A A A A A A A A A A A A A A A A Q 2 9 u Z m l n L 1 B h Y 2 t h Z 2 U u e G 1 s U E s B A i 0 A F A A C A A g A / G 6 7 U g / K 6 a u k A A A A 6 Q A A A B M A A A A A A A A A A A A A A A A A 7 g A A A F t D b 2 5 0 Z W 5 0 X 1 R 5 c G V z X S 5 4 b W x Q S w E C L Q A U A A I A C A D 8 b r t 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B h j 2 X E 3 0 m K 8 B + F Y c 2 G F w A A A A A C A A A A A A A D Z g A A w A A A A B A A A A D 4 F j 1 i T S Z A A z p W S g G b j G f y A A A A A A S A A A C g A A A A E A A A A E Y N 5 p v J f / n T v k a 7 U 7 z t K a l Q A A A A e Y Q D g v 0 + c O E B m B l 3 Z p L z H f g 6 q 9 c A l b C + L q B N 1 J U E 7 / w w W C p A k n C t k D n q F V t X A h L X r C 8 E 7 3 3 j Y Z s s q n x s p y U I T 2 T R J p d t B 2 M X S D A Y i C v 3 g n M U A A A A 4 M C b U x V R I l a v M T W y E p / 9 j K s G B y 8 = < / 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2" ma:contentTypeDescription="Create a new document." ma:contentTypeScope="" ma:versionID="ead5dd8372b22d0cbaa384be2e36a9d2">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e0e24f76e664eec3167991b5038aec3c"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818423-2F07-4AC4-85EB-3ACA128080F3}">
  <ds:schemaRefs>
    <ds:schemaRef ds:uri="http://schemas.microsoft.com/sharepoint/v3/contenttype/forms"/>
  </ds:schemaRefs>
</ds:datastoreItem>
</file>

<file path=customXml/itemProps2.xml><?xml version="1.0" encoding="utf-8"?>
<ds:datastoreItem xmlns:ds="http://schemas.openxmlformats.org/officeDocument/2006/customXml" ds:itemID="{F9F3C945-0913-4EC4-8C9E-6EFFC52B8CA2}">
  <ds:schemaRefs>
    <ds:schemaRef ds:uri="http://schemas.openxmlformats.org/package/2006/metadata/core-properties"/>
    <ds:schemaRef ds:uri="2faba9cb-4d41-40e0-aeca-46929bac230a"/>
    <ds:schemaRef ds:uri="http://purl.org/dc/elements/1.1/"/>
    <ds:schemaRef ds:uri="http://purl.org/dc/terms/"/>
    <ds:schemaRef ds:uri="http://purl.org/dc/dcmitype/"/>
    <ds:schemaRef ds:uri="http://www.w3.org/XML/1998/namespace"/>
    <ds:schemaRef ds:uri="http://schemas.microsoft.com/office/2006/documentManagement/types"/>
    <ds:schemaRef ds:uri="d7af4645-1844-4c31-acd5-c35a218e8163"/>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9C50010-F09B-4F06-83A2-26C6F93E69BF}">
  <ds:schemaRefs>
    <ds:schemaRef ds:uri="http://schemas.microsoft.com/DataMashup"/>
  </ds:schemaRefs>
</ds:datastoreItem>
</file>

<file path=customXml/itemProps4.xml><?xml version="1.0" encoding="utf-8"?>
<ds:datastoreItem xmlns:ds="http://schemas.openxmlformats.org/officeDocument/2006/customXml" ds:itemID="{82775462-52E2-4B80-B4B6-3290D6936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FilerInfo</vt:lpstr>
      <vt:lpstr>DBASE</vt:lpstr>
      <vt:lpstr>1. FilerInfo</vt:lpstr>
      <vt:lpstr>2. Prelim</vt:lpstr>
      <vt:lpstr>2A. RPS Class I Exempt</vt:lpstr>
      <vt:lpstr>2B. SCOII Exempt</vt:lpstr>
      <vt:lpstr>2C. CPS Exempt</vt:lpstr>
      <vt:lpstr>4. Errant</vt:lpstr>
      <vt:lpstr>5. RPS I non-SCO</vt:lpstr>
      <vt:lpstr>6. SCO</vt:lpstr>
      <vt:lpstr>7. SCO-II</vt:lpstr>
      <vt:lpstr>8. RPS II RenEn</vt:lpstr>
      <vt:lpstr>9. RPS II WasteEn</vt:lpstr>
      <vt:lpstr>10. APS</vt:lpstr>
      <vt:lpstr>11. CPS</vt:lpstr>
      <vt:lpstr>12. CES</vt:lpstr>
      <vt:lpstr>13. CES-E</vt:lpstr>
      <vt:lpstr>14. GHG</vt:lpstr>
      <vt:lpstr>15. Green</vt:lpstr>
      <vt:lpstr>16. All ACPs</vt:lpstr>
      <vt:lpstr>C. Certif</vt:lpstr>
      <vt:lpstr>A. Authztn</vt:lpstr>
      <vt:lpstr>N. ACP Notif-Rcpt</vt:lpstr>
      <vt:lpstr>Contacts</vt:lpstr>
      <vt:lpstr>CPS</vt:lpstr>
      <vt:lpstr>'1. FilerInfo'!Print_Area</vt:lpstr>
      <vt:lpstr>'10. APS'!Print_Area</vt:lpstr>
      <vt:lpstr>'11. CPS'!Print_Area</vt:lpstr>
      <vt:lpstr>'12. CES'!Print_Area</vt:lpstr>
      <vt:lpstr>'13. CES-E'!Print_Area</vt:lpstr>
      <vt:lpstr>'15. Green'!Print_Area</vt:lpstr>
      <vt:lpstr>'16. All ACPs'!Print_Area</vt:lpstr>
      <vt:lpstr>'2. Prelim'!Print_Area</vt:lpstr>
      <vt:lpstr>'2A. RPS Class I Exempt'!Print_Area</vt:lpstr>
      <vt:lpstr>'2B. SCOII Exempt'!Print_Area</vt:lpstr>
      <vt:lpstr>'2C. CPS Exempt'!Print_Area</vt:lpstr>
      <vt:lpstr>'4. Errant'!Print_Area</vt:lpstr>
      <vt:lpstr>'5. RPS I non-SCO'!Print_Area</vt:lpstr>
      <vt:lpstr>'6. SCO'!Print_Area</vt:lpstr>
      <vt:lpstr>'7. SCO-II'!Print_Area</vt:lpstr>
      <vt:lpstr>'8. RPS II RenEn'!Print_Area</vt:lpstr>
      <vt:lpstr>'9. RPS II WasteEn'!Print_Area</vt:lpstr>
      <vt:lpstr>'A. Authztn'!Print_Area</vt:lpstr>
      <vt:lpstr>'C. Certif'!Print_Area</vt:lpstr>
      <vt:lpstr>'N. ACP Notif-Rcpt'!Print_Area</vt:lpstr>
    </vt:vector>
  </TitlesOfParts>
  <Manager/>
  <Company>Dell GX280</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 XP</dc:creator>
  <cp:keywords/>
  <dc:description/>
  <cp:lastModifiedBy>Meserve, Samantha (ENE)</cp:lastModifiedBy>
  <cp:revision/>
  <cp:lastPrinted>2025-05-12T18:20:35Z</cp:lastPrinted>
  <dcterms:created xsi:type="dcterms:W3CDTF">2010-05-27T00:56:56Z</dcterms:created>
  <dcterms:modified xsi:type="dcterms:W3CDTF">2025-05-27T17:03:41Z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0x0101004BAC21C12425F74D99F494F4DBFD9559</vt:lpwstr>
  </property>
  <property fmtid="{D5CDD505-2E9C-101B-9397-08002B2CF9AE}" pid="4" name="MediaServiceImageTags">
    <vt:lpwstr/>
  </property>
</Properties>
</file>