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assgov-my.sharepoint.com/personal/samantha_meserve_mass_gov/Documents/RPS/"/>
    </mc:Choice>
  </mc:AlternateContent>
  <xr:revisionPtr revIDLastSave="0" documentId="8_{A7830357-7ADA-4EDE-A80C-7CEEBABEFB19}" xr6:coauthVersionLast="47" xr6:coauthVersionMax="47" xr10:uidLastSave="{00000000-0000-0000-0000-000000000000}"/>
  <workbookProtection workbookAlgorithmName="SHA-512" workbookHashValue="m6z8Pv4YaeJ0o2LuiOUVYBpdrohJel/rAAapEXbiIWoYN6uI+0TPilbFUEUGVauZ8Sk2Mj6V+J+YTV2o4GiVMA==" workbookSaltValue="/47DPqZXoPMjqWXTqmg44A==" workbookSpinCount="100000" lockStructure="1"/>
  <bookViews>
    <workbookView xWindow="-28920" yWindow="-2865" windowWidth="29040" windowHeight="15720" xr2:uid="{7C170A8E-E59B-4396-8AD6-87F9CCC69397}"/>
  </bookViews>
  <sheets>
    <sheet name="Cover" sheetId="17" r:id="rId1"/>
    <sheet name="1. Index" sheetId="1" r:id="rId2"/>
    <sheet name="2. Min. Std." sheetId="16" r:id="rId3"/>
    <sheet name="3. RPS Class I" sheetId="2" r:id="rId4"/>
    <sheet name="3a. RPS Class I Graphics" sheetId="20" r:id="rId5"/>
    <sheet name="4. SREC" sheetId="3" r:id="rId6"/>
    <sheet name="5. SREC II" sheetId="4" r:id="rId7"/>
    <sheet name="6. Class I Combined" sheetId="14" r:id="rId8"/>
    <sheet name="7. RPS Class II" sheetId="5" r:id="rId9"/>
    <sheet name="7a. RPS Class II Graphics" sheetId="21" r:id="rId10"/>
    <sheet name="8. Waste-to-Energy" sheetId="6" r:id="rId11"/>
    <sheet name="9. APS" sheetId="7" r:id="rId12"/>
    <sheet name="9a. APS Graphics" sheetId="22" r:id="rId13"/>
    <sheet name="10. CPS" sheetId="8" r:id="rId14"/>
    <sheet name="10a. CPS Graphics" sheetId="23" r:id="rId15"/>
    <sheet name="11. CES" sheetId="9" r:id="rId16"/>
    <sheet name="12. Est. Costs" sheetId="13" r:id="rId17"/>
    <sheet name="13. Suppliers" sheetId="15" r:id="rId18"/>
    <sheet name="14. Non-Compliance" sheetId="12" r:id="rId19"/>
    <sheet name="15. EDC Report Tables" sheetId="10" r:id="rId20"/>
    <sheet name="16. Voluntary Green RECs" sheetId="24" r:id="rId21"/>
  </sheets>
  <externalReferences>
    <externalReference r:id="rId22"/>
    <externalReference r:id="rId23"/>
  </externalReferences>
  <definedNames>
    <definedName name="_Hlk51755206" localSheetId="17">'13. Suppliers'!$B$3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 i="13" l="1"/>
  <c r="H16" i="13"/>
  <c r="H15" i="13"/>
  <c r="H14" i="13"/>
  <c r="H13" i="13"/>
  <c r="H12" i="13"/>
  <c r="H11" i="13"/>
  <c r="H4" i="13"/>
  <c r="H5" i="13"/>
  <c r="H6" i="13"/>
  <c r="H7" i="13"/>
  <c r="H8" i="13"/>
  <c r="H9" i="13"/>
  <c r="H3" i="13"/>
  <c r="C9" i="13"/>
  <c r="C8" i="13"/>
  <c r="C7" i="13"/>
  <c r="C6" i="13"/>
  <c r="C5" i="13"/>
  <c r="C4" i="13"/>
  <c r="F9" i="13"/>
  <c r="F8" i="13"/>
  <c r="F7" i="13"/>
  <c r="F6" i="13"/>
  <c r="F5" i="13"/>
  <c r="F4" i="13"/>
  <c r="F3" i="13"/>
  <c r="C3" i="13"/>
  <c r="B82" i="10"/>
  <c r="B79" i="10"/>
  <c r="C79" i="10"/>
  <c r="I91" i="10"/>
  <c r="G90" i="10"/>
  <c r="H90" i="10" s="1"/>
  <c r="G89" i="10"/>
  <c r="H89" i="10" s="1"/>
  <c r="G88" i="10"/>
  <c r="H88" i="10" s="1"/>
  <c r="E93" i="10"/>
  <c r="D93" i="10"/>
  <c r="G93" i="10" s="1"/>
  <c r="J91" i="10"/>
  <c r="K91" i="10"/>
  <c r="C91" i="10"/>
  <c r="D91" i="10"/>
  <c r="F91" i="10"/>
  <c r="E91" i="10"/>
  <c r="E94" i="10" l="1"/>
  <c r="D94" i="10"/>
  <c r="H91" i="10"/>
  <c r="H94" i="10" s="1"/>
  <c r="G91" i="10"/>
  <c r="G94" i="10" s="1"/>
  <c r="I94" i="10"/>
  <c r="J94" i="10"/>
  <c r="F94" i="10"/>
  <c r="C94" i="10"/>
  <c r="K94" i="10"/>
  <c r="J82" i="10" l="1"/>
  <c r="K82" i="10"/>
  <c r="K79" i="10"/>
  <c r="J79" i="10"/>
  <c r="I81" i="10"/>
  <c r="I77" i="10"/>
  <c r="H79" i="10"/>
  <c r="H82" i="10" s="1"/>
  <c r="G77" i="10"/>
  <c r="G78" i="10"/>
  <c r="I78" i="10" s="1"/>
  <c r="G76" i="10"/>
  <c r="G79" i="10" s="1"/>
  <c r="G82" i="10" s="1"/>
  <c r="F82" i="10"/>
  <c r="D79" i="10"/>
  <c r="E79" i="10"/>
  <c r="E82" i="10" s="1"/>
  <c r="F79" i="10"/>
  <c r="D82" i="10"/>
  <c r="C82" i="10"/>
  <c r="I76" i="10" l="1"/>
  <c r="I79" i="10" s="1"/>
  <c r="I82" i="10" s="1"/>
  <c r="M23" i="5" l="1"/>
  <c r="M24" i="5"/>
  <c r="M25" i="5"/>
  <c r="M26" i="5"/>
  <c r="M27" i="5"/>
  <c r="M28" i="5"/>
  <c r="M22" i="5"/>
  <c r="F17" i="13"/>
  <c r="C17" i="13"/>
  <c r="E17" i="13" s="1"/>
  <c r="F16" i="13"/>
  <c r="E8" i="13"/>
  <c r="F15" i="13"/>
  <c r="E7" i="13"/>
  <c r="F14" i="13"/>
  <c r="E6" i="13"/>
  <c r="F13" i="13"/>
  <c r="C13" i="13"/>
  <c r="E13" i="13" s="1"/>
  <c r="F12" i="13"/>
  <c r="E4" i="13"/>
  <c r="E3" i="13"/>
  <c r="B26" i="2"/>
  <c r="C26" i="2"/>
  <c r="D26" i="2"/>
  <c r="M29" i="5" l="1"/>
  <c r="C16" i="13"/>
  <c r="E16" i="13" s="1"/>
  <c r="G16" i="13" s="1"/>
  <c r="G4" i="13"/>
  <c r="G6" i="13"/>
  <c r="G8" i="13"/>
  <c r="G13" i="13"/>
  <c r="G17" i="13"/>
  <c r="E5" i="13"/>
  <c r="G5" i="13" s="1"/>
  <c r="E9" i="13"/>
  <c r="G9" i="13" s="1"/>
  <c r="C12" i="13"/>
  <c r="E12" i="13" s="1"/>
  <c r="G12" i="13" s="1"/>
  <c r="F10" i="13"/>
  <c r="G7" i="13"/>
  <c r="G3" i="13"/>
  <c r="C11" i="13"/>
  <c r="E11" i="13" s="1"/>
  <c r="C15" i="13"/>
  <c r="E15" i="13" s="1"/>
  <c r="G15" i="13" s="1"/>
  <c r="F11" i="13"/>
  <c r="F18" i="13" s="1"/>
  <c r="C14" i="13"/>
  <c r="E14" i="13" s="1"/>
  <c r="G14" i="13" s="1"/>
  <c r="E10" i="13" l="1"/>
  <c r="G11" i="13"/>
  <c r="E18" i="13"/>
  <c r="G10" i="13"/>
  <c r="H10" i="13" l="1"/>
  <c r="I3" i="13" s="1"/>
  <c r="G18" i="13"/>
  <c r="H18" i="13" l="1"/>
  <c r="I11" i="13" s="1"/>
  <c r="I9" i="13"/>
  <c r="I5" i="13"/>
  <c r="I4" i="13"/>
  <c r="I6" i="13"/>
  <c r="I8" i="13"/>
  <c r="I7" i="13"/>
  <c r="I10" i="13" l="1"/>
  <c r="I13" i="13"/>
  <c r="I17" i="13"/>
  <c r="I12" i="13"/>
  <c r="I14" i="13"/>
  <c r="I16" i="13"/>
  <c r="I15" i="13"/>
  <c r="I18" i="13" l="1"/>
</calcChain>
</file>

<file path=xl/sharedStrings.xml><?xml version="1.0" encoding="utf-8"?>
<sst xmlns="http://schemas.openxmlformats.org/spreadsheetml/2006/main" count="652" uniqueCount="361">
  <si>
    <t>Retail Sales (Retail Load Obligation)</t>
  </si>
  <si>
    <t>Aggregated Compliance Obligation</t>
  </si>
  <si>
    <t>Non-Compliance</t>
  </si>
  <si>
    <t>Net Compliance Obligation</t>
  </si>
  <si>
    <t>Class I RECs Settled by LSEs</t>
  </si>
  <si>
    <t>minus Surplus Class I RECs</t>
  </si>
  <si>
    <t>Net Class I RECs for Compliance</t>
  </si>
  <si>
    <t>plus Banked from Prior Year Surpluses</t>
  </si>
  <si>
    <t>Total Class I RECs used for Compliance</t>
  </si>
  <si>
    <t>plus ACP Credits</t>
  </si>
  <si>
    <t>Total Credits used for Compliance</t>
  </si>
  <si>
    <t>Surplus Attributes Banked Forward</t>
  </si>
  <si>
    <t>ACP Receipts</t>
  </si>
  <si>
    <t>Average Net Minimum Standard *</t>
  </si>
  <si>
    <t>SRECs Settled by LSEs</t>
  </si>
  <si>
    <t>minus Total Surplus SRECs</t>
  </si>
  <si>
    <t>Net SRECs for Compliance</t>
  </si>
  <si>
    <t>Total SRECs Used for Compliance</t>
  </si>
  <si>
    <t>Plus Total ACP Credits</t>
  </si>
  <si>
    <t>Total Credits Used for Compliance</t>
  </si>
  <si>
    <t>Reminted Auction SRECs Used</t>
  </si>
  <si>
    <t>SRECs Placed in Auction</t>
  </si>
  <si>
    <t>SREC IIs Settled by LSEs</t>
  </si>
  <si>
    <t>minus Total Surplus SREC IIs</t>
  </si>
  <si>
    <t>Net SREC IIs for Compliance</t>
  </si>
  <si>
    <t>Total SREC IIs Used for Compliance</t>
  </si>
  <si>
    <t>Reminted Auction SREC IIs Used</t>
  </si>
  <si>
    <t>SREC IIs Placed in Auction</t>
  </si>
  <si>
    <t>plus Total ACP Credits</t>
  </si>
  <si>
    <t>Minimum Standard</t>
  </si>
  <si>
    <t>Class II RECs Settled by LSEs</t>
  </si>
  <si>
    <t>minus total surplus Class II RECs</t>
  </si>
  <si>
    <t>Net RECs for Compliance</t>
  </si>
  <si>
    <t>Total RECs used for Compliance</t>
  </si>
  <si>
    <t>plus total ACP Credits</t>
  </si>
  <si>
    <t>WECs Settled by LSEs</t>
  </si>
  <si>
    <t>minus total surplus WECs</t>
  </si>
  <si>
    <t>Net WECs for Compliance</t>
  </si>
  <si>
    <t>Total WECs used for Compliance</t>
  </si>
  <si>
    <t>AECs Settled by LSEs</t>
  </si>
  <si>
    <t>Net AECs for Compliance</t>
  </si>
  <si>
    <t>Total AECs used for Compliance</t>
  </si>
  <si>
    <t>minus Surplus AECs</t>
  </si>
  <si>
    <t>RPS Class I Compliance Analysis</t>
  </si>
  <si>
    <t>RPS Class II Renewable Compliance Analysis</t>
  </si>
  <si>
    <t>RPS Class II Waste-to-Energy Compliance Analysis</t>
  </si>
  <si>
    <t>Exempt Load</t>
  </si>
  <si>
    <t>N/A</t>
  </si>
  <si>
    <t>Net Load</t>
  </si>
  <si>
    <t>CPECs Settled by LSEs</t>
  </si>
  <si>
    <t>minus Surplus CPECs</t>
  </si>
  <si>
    <t>Net CPECs for Obligation</t>
  </si>
  <si>
    <t>Total CPECs used for Compliance</t>
  </si>
  <si>
    <t>CECs Settled by LSEs</t>
  </si>
  <si>
    <t>minus Surplus CECs</t>
  </si>
  <si>
    <t>Net CECs for Obligation</t>
  </si>
  <si>
    <t>Total CECs used for Compliance</t>
  </si>
  <si>
    <t>Compliance Analysis for Clean Energy Standard (CES)</t>
  </si>
  <si>
    <t>Compliance Analysis for Solar Carve Out (SCO)</t>
  </si>
  <si>
    <t>Compliance Analysis for Solar Carve Out II (SCO II)</t>
  </si>
  <si>
    <t>Compliance Analysis for Renewable Energy Portfolio Standard (RPS) Class II - Waste-to-Energy</t>
  </si>
  <si>
    <t>Compliance Analysis for Alternative Energy Portfolio Standard (APS)</t>
  </si>
  <si>
    <t>Compliance Analysis for Clean Energy Peak Standard (CPS)</t>
  </si>
  <si>
    <t>Report Table A</t>
  </si>
  <si>
    <t>RPS CLASS I</t>
  </si>
  <si>
    <t>2018 Banked Attributes</t>
  </si>
  <si>
    <t>2019 Banked Attributes</t>
  </si>
  <si>
    <t>Alternative Compliance Credits</t>
  </si>
  <si>
    <t>Total RPS Class I Attributes</t>
  </si>
  <si>
    <t>RPS Class I Net Obligation</t>
  </si>
  <si>
    <t>Excess Attributes</t>
  </si>
  <si>
    <t>Banking Limit (30%)</t>
  </si>
  <si>
    <t>Banked Attributes</t>
  </si>
  <si>
    <t>Report Table B</t>
  </si>
  <si>
    <t>Total RPS SCO Attributes</t>
  </si>
  <si>
    <t>SCO  Net Obligation</t>
  </si>
  <si>
    <t>Banking Limit (10%)</t>
  </si>
  <si>
    <t>Report Table C</t>
  </si>
  <si>
    <t>Total RPS SCOII Attributes</t>
  </si>
  <si>
    <t>SCOII  Net Obligation</t>
  </si>
  <si>
    <t>Report Table D</t>
  </si>
  <si>
    <t>Total RPS Class II RE Attributes</t>
  </si>
  <si>
    <t>RPS Class II Net Obligation</t>
  </si>
  <si>
    <t>National Grid</t>
  </si>
  <si>
    <t>Report Table E</t>
  </si>
  <si>
    <t>Total RPS Class II WE Attributes</t>
  </si>
  <si>
    <t>RPS Class II Waste-to-Energy Net Obligation</t>
  </si>
  <si>
    <t>Report Table F</t>
  </si>
  <si>
    <t>APS</t>
  </si>
  <si>
    <t>Total RPS APS Attributes</t>
  </si>
  <si>
    <t>APS Net Obligation</t>
  </si>
  <si>
    <t>CPS</t>
  </si>
  <si>
    <t>Eversource</t>
  </si>
  <si>
    <t>RPS Class I</t>
  </si>
  <si>
    <t>SCO</t>
  </si>
  <si>
    <t>SCO II</t>
  </si>
  <si>
    <t>RPS CLASS II - Waste-to-Energy</t>
  </si>
  <si>
    <t>RPS CLASS II - RENEWABLE</t>
  </si>
  <si>
    <t>TOTAL</t>
  </si>
  <si>
    <t>Report Table G</t>
  </si>
  <si>
    <t>Wind</t>
  </si>
  <si>
    <t>Total</t>
  </si>
  <si>
    <t>CT</t>
  </si>
  <si>
    <t>ME</t>
  </si>
  <si>
    <t>MA</t>
  </si>
  <si>
    <t>NH</t>
  </si>
  <si>
    <t>NY</t>
  </si>
  <si>
    <t>NB</t>
  </si>
  <si>
    <t>PE</t>
  </si>
  <si>
    <t>QC</t>
  </si>
  <si>
    <t>RI</t>
  </si>
  <si>
    <t>VT</t>
  </si>
  <si>
    <t>Solar</t>
  </si>
  <si>
    <t>Hydro</t>
  </si>
  <si>
    <t>Landfill Gas</t>
  </si>
  <si>
    <t>Wood Biomass</t>
  </si>
  <si>
    <t>Anaerobic Digester</t>
  </si>
  <si>
    <t>Marine/Hydrokinetic</t>
  </si>
  <si>
    <t>RPS Class I RECS by Location and Fuel Type, 2020</t>
  </si>
  <si>
    <t>RPS Class I RECS by Fuel Type, 2003 - 2020</t>
  </si>
  <si>
    <t>RPS Class I RECS by Location, 2003 - 2020</t>
  </si>
  <si>
    <t>Compliance Analysis for Renewable Energy Portfolio Standard Class II - Renewable</t>
  </si>
  <si>
    <t>RPS Class II - Renewable Generation Certificates by Location, 2020</t>
  </si>
  <si>
    <t>APS Generation Certificates by Fuel Type, 2020</t>
  </si>
  <si>
    <t>CPS Generation Certificates by Fuel Type, 2020</t>
  </si>
  <si>
    <t>SMART Class I RECS</t>
  </si>
  <si>
    <t>RPS Class I RECS by Fuel Type, 2020</t>
  </si>
  <si>
    <t>RPS Class I RECS by Location, 2020</t>
  </si>
  <si>
    <t>Fuel Type</t>
  </si>
  <si>
    <t>Quantity</t>
  </si>
  <si>
    <t>Percent</t>
  </si>
  <si>
    <t>Biogas</t>
  </si>
  <si>
    <t>Energy Storage</t>
  </si>
  <si>
    <t>Solar Energy</t>
  </si>
  <si>
    <t>Wind Energy</t>
  </si>
  <si>
    <t>Retail Electricity Supplier</t>
  </si>
  <si>
    <t>RPS/APS/CPS</t>
  </si>
  <si>
    <t>CES</t>
  </si>
  <si>
    <t>Agera Energy, LLC</t>
  </si>
  <si>
    <t>Liberty Power Holdings, LLC</t>
  </si>
  <si>
    <t>Sunwave Gas &amp; Power Massachusetts, Inc.</t>
  </si>
  <si>
    <t>Scenario</t>
  </si>
  <si>
    <t>RPS/APS Class</t>
  </si>
  <si>
    <t>Estimated Certificate Value ($/MWh)</t>
  </si>
  <si>
    <t>% of Total</t>
  </si>
  <si>
    <t>Low Certificate Cost</t>
  </si>
  <si>
    <t>SREC</t>
  </si>
  <si>
    <t>SREC II</t>
  </si>
  <si>
    <t>RPS Class II Renewable</t>
  </si>
  <si>
    <t>RPS Class II Waste</t>
  </si>
  <si>
    <t>High Certificate Cost</t>
  </si>
  <si>
    <t>SREC I</t>
  </si>
  <si>
    <t>SRECII</t>
  </si>
  <si>
    <t>Electric Distribution Companies</t>
  </si>
  <si>
    <t>Fitchburg Gas and Electric Co. d/b/a Unitil</t>
  </si>
  <si>
    <t>NSTAR Electric Company and Western Massachusetts Electric Company d/b/a Eversource</t>
  </si>
  <si>
    <t>Massachusetts Electric Company and Nantucket Electric Company d/b/a National Grid</t>
  </si>
  <si>
    <t>Competitive Retail Suppliers</t>
  </si>
  <si>
    <t>Actual Energy LLC</t>
  </si>
  <si>
    <t>ENGIE Retail, LLC, d/b/a Think Energy</t>
  </si>
  <si>
    <t>Palmco Power MA, LLC d/b/a Indra Energy</t>
  </si>
  <si>
    <t>Agera Energy LLC</t>
  </si>
  <si>
    <t>Everyday Energy, LLC</t>
  </si>
  <si>
    <t>Provider Power MASS, LLC</t>
  </si>
  <si>
    <t xml:space="preserve">Ambit Northeast, LLC </t>
  </si>
  <si>
    <t>First Point Power, LLC</t>
  </si>
  <si>
    <t>Public Power, LLC</t>
  </si>
  <si>
    <t>American Power &amp; Gas</t>
  </si>
  <si>
    <t>Green Mountain Energy Company</t>
  </si>
  <si>
    <t>Reliant Energy Northeast LLC</t>
  </si>
  <si>
    <t>Astral Energy LLC</t>
  </si>
  <si>
    <t>Grid Power Direct, LLC</t>
  </si>
  <si>
    <t>Atlantic Energy MA LLC</t>
  </si>
  <si>
    <t>Harborside Energy of Massachusetts, LLC</t>
  </si>
  <si>
    <t>Residents Energy, LLC</t>
  </si>
  <si>
    <t>Calpine Energy Solutions, LLC</t>
  </si>
  <si>
    <t xml:space="preserve">Harvard Dedicated Energy Limited  </t>
  </si>
  <si>
    <t>SFE Energy Massachusetts Inc.</t>
  </si>
  <si>
    <t>Champion Energy Services, LLC</t>
  </si>
  <si>
    <t>Hudson Energy Services, LLC</t>
  </si>
  <si>
    <t>SmartEnergy Holdings, LLC</t>
  </si>
  <si>
    <t>Clean Choice Energy, Inc</t>
  </si>
  <si>
    <t>Inspire Energy Holdings, LLC</t>
  </si>
  <si>
    <t xml:space="preserve">South Jersey Energy Company </t>
  </si>
  <si>
    <t>Clearview Electric, Inc.</t>
  </si>
  <si>
    <t>Interstate Gas Supply, Inc.</t>
  </si>
  <si>
    <t xml:space="preserve">Spark Energy, LP </t>
  </si>
  <si>
    <t>Constellation New Energy, Inc.</t>
  </si>
  <si>
    <t>Just Energy Massachusetts Corp.</t>
  </si>
  <si>
    <t xml:space="preserve">Starion Energy, Inc. </t>
  </si>
  <si>
    <t xml:space="preserve">Devonshire Energy LLC </t>
  </si>
  <si>
    <t>Liberty Power Holdings LLC</t>
  </si>
  <si>
    <t>Summer Energy Northeast, LLC</t>
  </si>
  <si>
    <t>Direct Energy Business, LLC</t>
  </si>
  <si>
    <t>Major Energy Electric Services, LLC</t>
  </si>
  <si>
    <t xml:space="preserve">Direct Energy Services, LLC </t>
  </si>
  <si>
    <t>Massachusetts Gas &amp; Electric, Inc.</t>
  </si>
  <si>
    <t>Texas Retail Energy, LLC.</t>
  </si>
  <si>
    <t>Discount Power, Inc.</t>
  </si>
  <si>
    <t>Mega Energy Holdings, LLC</t>
  </si>
  <si>
    <t>Titan Gas, LLC</t>
  </si>
  <si>
    <t>Dynegy Energy Services (East), LLC</t>
  </si>
  <si>
    <t>MidAmerica Energy Services LLC</t>
  </si>
  <si>
    <t>Town Square Energy, LLC</t>
  </si>
  <si>
    <t>EDF Energy Services, LLC</t>
  </si>
  <si>
    <t>MP2 Energy NE LLC</t>
  </si>
  <si>
    <t>Verde Energy USA Massachusetts, LLC</t>
  </si>
  <si>
    <t>Eligo Energy MA, LLC</t>
  </si>
  <si>
    <t>National Gas &amp; Electric, LLC</t>
  </si>
  <si>
    <t>Viridian Energy, LLC</t>
  </si>
  <si>
    <t>Energy Plus Holdings</t>
  </si>
  <si>
    <t>NextEra Energy Services Massachusetts, LLC</t>
  </si>
  <si>
    <t>Xoom Energy Massachusetts, LLC</t>
  </si>
  <si>
    <t>ENGIE Resources LLC</t>
  </si>
  <si>
    <t>Nordic Energy Services, LLC</t>
  </si>
  <si>
    <t>Estimated Total Value of Certificates</t>
  </si>
  <si>
    <t>ACP Collected</t>
  </si>
  <si>
    <t>Estimated Total Cost Impact</t>
  </si>
  <si>
    <t>Projected Low and High Costs of Renewables Standards, 2020</t>
  </si>
  <si>
    <t>Table 2</t>
  </si>
  <si>
    <t>Table 3a</t>
  </si>
  <si>
    <t>Table 3b</t>
  </si>
  <si>
    <t>Figure 3a</t>
  </si>
  <si>
    <t>Figure 3b</t>
  </si>
  <si>
    <t>Table 3c</t>
  </si>
  <si>
    <t>Table 3d</t>
  </si>
  <si>
    <t>Table 3e</t>
  </si>
  <si>
    <t>Table 4</t>
  </si>
  <si>
    <t>Table 5</t>
  </si>
  <si>
    <t>Table 6</t>
  </si>
  <si>
    <t>Compliance Analysis for RPS Class I (combined)</t>
  </si>
  <si>
    <t>Table 7</t>
  </si>
  <si>
    <t>Table 8</t>
  </si>
  <si>
    <t>Table 9</t>
  </si>
  <si>
    <t>Table 10b</t>
  </si>
  <si>
    <t>Table 10a</t>
  </si>
  <si>
    <t>Table 11</t>
  </si>
  <si>
    <t>Table 12</t>
  </si>
  <si>
    <t>Table 13</t>
  </si>
  <si>
    <t>Retail Electricity Suppliers, 2020</t>
  </si>
  <si>
    <t>Table 14</t>
  </si>
  <si>
    <t>Non-Compliant Retail Electricity Suppliers, 2020</t>
  </si>
  <si>
    <t>Figure 3c</t>
  </si>
  <si>
    <t>MA RPS Class I Renewable Generation Certificates Issued with Annual Percent Increase, Net of SRECs and SREC IIs</t>
  </si>
  <si>
    <t>Figure 7</t>
  </si>
  <si>
    <t>Figure 9</t>
  </si>
  <si>
    <t>Exempt Load Under Contract</t>
  </si>
  <si>
    <t>Before 1/1/2019</t>
  </si>
  <si>
    <t>Before 6/28/2013</t>
  </si>
  <si>
    <t>Before 4/25/2014</t>
  </si>
  <si>
    <t>On or after 1/1/2019</t>
  </si>
  <si>
    <t>On or after 6/28/2013</t>
  </si>
  <si>
    <t>On or after 4/25/2014 and before 5/8/2016</t>
  </si>
  <si>
    <t>On or after 5/8/2016</t>
  </si>
  <si>
    <t>RPS Class II</t>
  </si>
  <si>
    <t>Alternative Energy Portfolio Standard</t>
  </si>
  <si>
    <t>Clean Peak Standard</t>
  </si>
  <si>
    <t>Before 1/1/2020</t>
  </si>
  <si>
    <t>On or after 1/1/2020</t>
  </si>
  <si>
    <t>Clean Energy Standard</t>
  </si>
  <si>
    <t>Minimum Standards, 2020</t>
  </si>
  <si>
    <t>Tab</t>
  </si>
  <si>
    <t>Table</t>
  </si>
  <si>
    <t>Title</t>
  </si>
  <si>
    <r>
      <t>Renaissance Power and Gas, Inc</t>
    </r>
    <r>
      <rPr>
        <b/>
        <sz val="12"/>
        <color theme="1"/>
        <rFont val="Times New Roman"/>
        <family val="1"/>
      </rPr>
      <t>.</t>
    </r>
  </si>
  <si>
    <t>Net Minimum Standard</t>
  </si>
  <si>
    <t>RPS Class I
Including Solar Carve-Outs</t>
  </si>
  <si>
    <t>Solar Carve Out</t>
  </si>
  <si>
    <t>Solar Carve Out II</t>
  </si>
  <si>
    <t xml:space="preserve">Fitchburg Gas &amp; Electric </t>
  </si>
  <si>
    <t>Table 3b: SMART Class I RECS</t>
  </si>
  <si>
    <t>Table 3c: RPS Class I RECS by Location and Fuel Type, 2020</t>
  </si>
  <si>
    <t>Table 3d: RPS Class I RECS by Fuel Type, 2003 - 2020</t>
  </si>
  <si>
    <t>Table 3e: RPS Class I RECS by Location, 2003 - 2020</t>
  </si>
  <si>
    <t>Figure 3a: RPS Class I RECS by Fuel Type, 2020</t>
  </si>
  <si>
    <t>Figure 3b: RPS Class I RECS by Location, 2020</t>
  </si>
  <si>
    <t>SCO Compliance Analysis</t>
  </si>
  <si>
    <t>Table 2: Minimum Standards, 2020</t>
  </si>
  <si>
    <t>Table 14: Non-Compliant Retail Electricity Suppliers, 2020</t>
  </si>
  <si>
    <t>Table 13: Retail Electricity Suppliers, 2020</t>
  </si>
  <si>
    <t>Table 12: Projected Low and High Costs of Renewables Standards, 2020</t>
  </si>
  <si>
    <t>Distribution Companies</t>
  </si>
  <si>
    <t>Competitive Suppliers</t>
  </si>
  <si>
    <t>Grand Total</t>
  </si>
  <si>
    <t>RPS Class I Solar Carve-Out II (SCO II)</t>
  </si>
  <si>
    <t>RPS Class I Solar Carve-Out (SCO)</t>
  </si>
  <si>
    <t>RPS Class II - Renewable</t>
  </si>
  <si>
    <t>RPS Class II - Waste-to-Energy</t>
  </si>
  <si>
    <t>Figure 7: RPS Class II - Renewable Generation Certificates by Location, 2020</t>
  </si>
  <si>
    <t>Location</t>
  </si>
  <si>
    <t>Incremental Minimum Standard</t>
  </si>
  <si>
    <t>Table 10b: CPS Generation Certificates by Fuel Type, 2020</t>
  </si>
  <si>
    <t>CPS Compliance Analysis</t>
  </si>
  <si>
    <t>Table 7b: RPS Class II - Renewable Generation Certificates by Location, 2009 - 2020</t>
  </si>
  <si>
    <t>CES Complicance Analysis</t>
  </si>
  <si>
    <t>Class I Renewable Compliance Analysis (combined)</t>
  </si>
  <si>
    <t>APS Compliance Analysis</t>
  </si>
  <si>
    <t>Biomass</t>
  </si>
  <si>
    <t>CANADA</t>
  </si>
  <si>
    <t>SCO II Compliance Analysis</t>
  </si>
  <si>
    <t>* Average Net Minimum Standard equals Minimum Standard less Solar Carve-out and Solar Carve-out II Minimum Standards</t>
  </si>
  <si>
    <t>* Average Net Minimum Standard may be less than Minimum Standard due to exempt load</t>
  </si>
  <si>
    <t>Table 4: Compliance Analysis for Solar Carve Out (SCO) [MWh unless otherwise noted]</t>
  </si>
  <si>
    <t>Table 3a: Compliance Analysis for Renewable Energy Portfolio Standard (RPS) Class I [MWh unless otherwise noted]</t>
  </si>
  <si>
    <t>Table 5: Compliance Analysis for Solar Carve Out II (SCO II) [MWh unless otherwise noted]</t>
  </si>
  <si>
    <t>Table 6: Compliance Analysis for RPS Class I (combined) [MWh unless otherwise noted]</t>
  </si>
  <si>
    <t>Table 7a: Compliance Analysis for Renewable Energy Portfolio Standard Class II - Renewable [MWh unless otherwise noted]</t>
  </si>
  <si>
    <t>Table 8: Compliance Analysis for Renewable Energy Portfolio Standard (RPS) Class II - Waste-to-Energy [MWh unless otherwise noted]</t>
  </si>
  <si>
    <t>Table 9: Compliance Analysis for Alternative Energy Portfolio Standard (APS) [MWh unless otherwise noted]</t>
  </si>
  <si>
    <t>Table 10a: Compliance Analysis for Clean Energy Peak Standard (CPS) [MWh unless otherwise noted]</t>
  </si>
  <si>
    <t>Table 11: Compliance Analysis for Clean Energy Standard (CES) [MWh unless otherwise noted]</t>
  </si>
  <si>
    <t>Compliance Analysis for Renewable Energy Portfolio Standard (RPS) Class I</t>
  </si>
  <si>
    <t>EDC Report Table A</t>
  </si>
  <si>
    <t>EDC Report Table B</t>
  </si>
  <si>
    <t>EDC Report Table C</t>
  </si>
  <si>
    <t>EDC Report Table D</t>
  </si>
  <si>
    <t>EDC Report Table E</t>
  </si>
  <si>
    <t>EDC Report Table F</t>
  </si>
  <si>
    <t>EDC Report Table G</t>
  </si>
  <si>
    <t>3a</t>
  </si>
  <si>
    <t>7a</t>
  </si>
  <si>
    <t>9a</t>
  </si>
  <si>
    <t>10a</t>
  </si>
  <si>
    <t>Fitchburg Gas &amp; Electric</t>
  </si>
  <si>
    <t>2020  Class I RECs Settled</t>
  </si>
  <si>
    <t>2020 SRECs Settled</t>
  </si>
  <si>
    <t>2020 SREC IIs Settled</t>
  </si>
  <si>
    <t>2020 Class II RECs Settled</t>
  </si>
  <si>
    <t>2020 Class II WECs Settled</t>
  </si>
  <si>
    <t>2020 AECs Settled</t>
  </si>
  <si>
    <t>2020 CPECs Settled</t>
  </si>
  <si>
    <t>Total CPS Attributes</t>
  </si>
  <si>
    <t>CPS Net Obligation</t>
  </si>
  <si>
    <t>Banking Limit (5%)</t>
  </si>
  <si>
    <t>Total CES Attributes</t>
  </si>
  <si>
    <t>CES Net Obligation</t>
  </si>
  <si>
    <t>Report Table H</t>
  </si>
  <si>
    <t>2020 CECs Settled</t>
  </si>
  <si>
    <t>SCOII</t>
  </si>
  <si>
    <t>Subtotal</t>
  </si>
  <si>
    <t>Net Load Obligation from Filing</t>
  </si>
  <si>
    <t>RPS Class II                 Waste-to-Energy</t>
  </si>
  <si>
    <t>RPS Class II          Renewable</t>
  </si>
  <si>
    <t>Table 11a: CES RECS by Location and Fuel Type, 2020</t>
  </si>
  <si>
    <t>Table 11a</t>
  </si>
  <si>
    <t>CES RECs by Location and Fuel Type, 2020</t>
  </si>
  <si>
    <t>Hydropower</t>
  </si>
  <si>
    <t>State</t>
  </si>
  <si>
    <t>Digester gas</t>
  </si>
  <si>
    <t>Landfill gas</t>
  </si>
  <si>
    <t>Solar Photovoltaic</t>
  </si>
  <si>
    <t>Table 16</t>
  </si>
  <si>
    <t xml:space="preserve">Voluntary (Green) Class I Renewable RECs Reported to RGGI </t>
  </si>
  <si>
    <t>Figure</t>
  </si>
  <si>
    <t>Figure 9: APS Generation Certificates by Fuel Type, 2020</t>
  </si>
  <si>
    <t>Table 15: Voluntary (Green) Class I Renewable RECs Reported to RGGI (by state and fuel)</t>
  </si>
  <si>
    <r>
      <rPr>
        <b/>
        <sz val="12"/>
        <color theme="1"/>
        <rFont val="Times New Roman"/>
        <family val="1"/>
      </rPr>
      <t xml:space="preserve">
</t>
    </r>
    <r>
      <rPr>
        <b/>
        <sz val="16"/>
        <color theme="1"/>
        <rFont val="Times New Roman"/>
        <family val="1"/>
      </rPr>
      <t xml:space="preserve">
</t>
    </r>
    <r>
      <rPr>
        <b/>
        <sz val="18"/>
        <color theme="1"/>
        <rFont val="Times New Roman"/>
        <family val="1"/>
      </rPr>
      <t>2020 Annual Compliance Report</t>
    </r>
    <r>
      <rPr>
        <b/>
        <sz val="16"/>
        <color theme="1"/>
        <rFont val="Times New Roman"/>
        <family val="1"/>
      </rPr>
      <t xml:space="preserve">
</t>
    </r>
    <r>
      <rPr>
        <sz val="12"/>
        <color theme="1"/>
        <rFont val="Times New Roman"/>
        <family val="1"/>
      </rPr>
      <t xml:space="preserve">
</t>
    </r>
    <r>
      <rPr>
        <b/>
        <sz val="12"/>
        <color theme="1"/>
        <rFont val="Times New Roman"/>
        <family val="1"/>
      </rPr>
      <t xml:space="preserve">Renewable Energy Portfolio Standard (RRP)
Alternative Energy Portfolio Standard (APS)
Clean Peak Energy Standard (CPS)
Clean Energy Standard (CES)
</t>
    </r>
    <r>
      <rPr>
        <sz val="12"/>
        <color theme="1"/>
        <rFont val="Times New Roman"/>
        <family val="1"/>
      </rPr>
      <t xml:space="preserve">
</t>
    </r>
    <r>
      <rPr>
        <b/>
        <sz val="12"/>
        <color theme="1"/>
        <rFont val="Times New Roman"/>
        <family val="1"/>
      </rPr>
      <t>November 30, 2022</t>
    </r>
    <r>
      <rPr>
        <sz val="12"/>
        <color theme="1"/>
        <rFont val="Times New Roman"/>
        <family val="1"/>
      </rPr>
      <t xml:space="preserve">
This represents the 2020 Annual Compliance Report for the Renewable Energy Portfolio Standard (RPS), the Alternative Energy Portfolio Standard (APS), the Clean Peak Energy Standard (CPS) and the Clean Energy Standard (CES).  The graphs and tables explain the results of the program in 2020, especially to what extent compliance was made through acquisition of renewable generation certificates, banked certificates or through Alternative Compliance Payments.
</t>
    </r>
    <r>
      <rPr>
        <b/>
        <sz val="12"/>
        <color theme="1"/>
        <rFont val="Times New Roman"/>
        <family val="1"/>
      </rPr>
      <t>Renewable and Alternative Energy Division
Department of Energy Resources
Execute Office of Energy and Environmental Affairs
Commonwealth of Massachusetts</t>
    </r>
  </si>
  <si>
    <t>Figure 10</t>
  </si>
  <si>
    <t>Figure 10: CPS Generation Certificates by Fuel Type, 2020</t>
  </si>
  <si>
    <t>Obligation Settled by Certificates</t>
  </si>
  <si>
    <t>Estimated Average Ratepayer Impact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</si>
</sst>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00%"/>
    <numFmt numFmtId="165" formatCode="&quot;$&quot;#,##0"/>
    <numFmt numFmtId="166" formatCode="_(* #,##0_);_(* \(#,##0\);_(* &quot;-&quot;??_);_(@_)"/>
    <numFmt numFmtId="167" formatCode="_(&quot;$&quot;* #,##0_);_(&quot;$&quot;* \(#,##0\);_(&quot;$&quot;* &quot;-&quot;??_);_(@_)"/>
    <numFmt numFmtId="168" formatCode="0.0%"/>
    <numFmt numFmtId="169" formatCode="[$-409]mmmm\ d\,\ yyyy;@"/>
    <numFmt numFmtId="170" formatCode="&quot;$&quot;#,##0.00"/>
  </numFmts>
  <fonts count="36" x14ac:knownFonts="1">
    <font>
      <sz val="11"/>
      <color theme="1"/>
      <name val="Calibri"/>
      <family val="2"/>
      <scheme val="minor"/>
    </font>
    <font>
      <sz val="11"/>
      <color theme="1"/>
      <name val="Calibri"/>
      <family val="2"/>
      <scheme val="minor"/>
    </font>
    <font>
      <sz val="8"/>
      <color rgb="FF000000"/>
      <name val="Times New Roman"/>
      <family val="1"/>
    </font>
    <font>
      <sz val="9"/>
      <color rgb="FF000000"/>
      <name val="Times New Roman"/>
      <family val="1"/>
    </font>
    <font>
      <sz val="11"/>
      <color rgb="FF000000"/>
      <name val="Times New Roman"/>
      <family val="1"/>
    </font>
    <font>
      <sz val="9"/>
      <color theme="1"/>
      <name val="Calibri"/>
      <family val="2"/>
      <scheme val="minor"/>
    </font>
    <font>
      <b/>
      <sz val="12"/>
      <color indexed="8"/>
      <name val="Times New Roman"/>
      <family val="1"/>
    </font>
    <font>
      <sz val="8"/>
      <color indexed="8"/>
      <name val="Times New Roman"/>
      <family val="1"/>
    </font>
    <font>
      <b/>
      <sz val="11"/>
      <color rgb="FF000000"/>
      <name val="Times New Roman"/>
      <family val="1"/>
    </font>
    <font>
      <b/>
      <sz val="11"/>
      <color indexed="8"/>
      <name val="Times New Roman"/>
      <family val="1"/>
    </font>
    <font>
      <sz val="10"/>
      <color theme="1"/>
      <name val="Times New Roman"/>
      <family val="1"/>
    </font>
    <font>
      <b/>
      <sz val="14"/>
      <color theme="1"/>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16"/>
      <color theme="1"/>
      <name val="Times New Roman"/>
      <family val="1"/>
    </font>
    <font>
      <sz val="11"/>
      <color theme="1"/>
      <name val="Times New Roman"/>
      <family val="1"/>
    </font>
    <font>
      <b/>
      <sz val="12"/>
      <color theme="1"/>
      <name val="Times New Roman"/>
      <family val="1"/>
    </font>
    <font>
      <sz val="11"/>
      <color indexed="8"/>
      <name val="Times New Roman"/>
      <family val="1"/>
    </font>
    <font>
      <sz val="12"/>
      <color indexed="8"/>
      <name val="Times New Roman"/>
      <family val="1"/>
    </font>
    <font>
      <sz val="12"/>
      <color theme="1"/>
      <name val="Times New Roman"/>
      <family val="1"/>
    </font>
    <font>
      <b/>
      <sz val="18"/>
      <color theme="1"/>
      <name val="Times New Roman"/>
      <family val="1"/>
    </font>
    <font>
      <sz val="12"/>
      <color theme="1"/>
      <name val="Calibri"/>
      <family val="2"/>
      <scheme val="minor"/>
    </font>
    <font>
      <b/>
      <sz val="12"/>
      <color rgb="FF000000"/>
      <name val="Times New Roman"/>
      <family val="1"/>
    </font>
    <font>
      <sz val="12"/>
      <color rgb="FF000000"/>
      <name val="Times New Roman"/>
      <family val="1"/>
    </font>
    <font>
      <b/>
      <sz val="12"/>
      <color rgb="FF222222"/>
      <name val="Times New Roman"/>
      <family val="1"/>
    </font>
    <font>
      <b/>
      <i/>
      <sz val="12"/>
      <color rgb="FF222222"/>
      <name val="Times New Roman"/>
      <family val="1"/>
    </font>
    <font>
      <sz val="12"/>
      <color rgb="FF222222"/>
      <name val="Times New Roman"/>
      <family val="1"/>
    </font>
    <font>
      <sz val="12"/>
      <name val="Times New Roman"/>
      <family val="1"/>
    </font>
    <font>
      <b/>
      <sz val="12"/>
      <name val="Times New Roman"/>
      <family val="1"/>
    </font>
    <font>
      <b/>
      <sz val="11"/>
      <color theme="1"/>
      <name val="Calibri"/>
      <family val="2"/>
      <scheme val="minor"/>
    </font>
    <font>
      <b/>
      <i/>
      <u/>
      <sz val="12"/>
      <color rgb="FF000000"/>
      <name val="Times New Roman"/>
      <family val="1"/>
    </font>
    <font>
      <b/>
      <i/>
      <sz val="12"/>
      <color rgb="FF000000"/>
      <name val="Times New Roman"/>
      <family val="1"/>
    </font>
    <font>
      <b/>
      <i/>
      <sz val="12"/>
      <name val="Times New Roman"/>
      <family val="1"/>
    </font>
    <font>
      <sz val="8"/>
      <name val="Calibri"/>
      <family val="2"/>
      <scheme val="minor"/>
    </font>
  </fonts>
  <fills count="10">
    <fill>
      <patternFill patternType="none"/>
    </fill>
    <fill>
      <patternFill patternType="gray125"/>
    </fill>
    <fill>
      <patternFill patternType="solid">
        <fgColor rgb="FFC4D79B"/>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theme="9" tint="0.59999389629810485"/>
        <bgColor rgb="FF000000"/>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04">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6" fontId="3" fillId="0" borderId="0" xfId="0" applyNumberFormat="1" applyFont="1" applyAlignment="1">
      <alignment horizontal="right" vertical="center" wrapText="1"/>
    </xf>
    <xf numFmtId="0" fontId="10" fillId="0" borderId="0" xfId="0" applyFont="1"/>
    <xf numFmtId="0" fontId="0" fillId="0" borderId="0" xfId="0" applyAlignment="1">
      <alignment horizontal="left"/>
    </xf>
    <xf numFmtId="0" fontId="11" fillId="0" borderId="0" xfId="0" applyFont="1" applyAlignment="1">
      <alignment horizontal="left"/>
    </xf>
    <xf numFmtId="0" fontId="12" fillId="0" borderId="0" xfId="0" applyFont="1" applyAlignment="1">
      <alignment horizontal="left"/>
    </xf>
    <xf numFmtId="0" fontId="14" fillId="0" borderId="0" xfId="0" applyFont="1" applyAlignment="1">
      <alignment horizontal="left"/>
    </xf>
    <xf numFmtId="169" fontId="14" fillId="0" borderId="0" xfId="0" applyNumberFormat="1" applyFont="1" applyAlignment="1">
      <alignment horizontal="left"/>
    </xf>
    <xf numFmtId="0" fontId="15" fillId="0" borderId="0" xfId="0" applyFont="1" applyAlignment="1">
      <alignment horizontal="left" wrapText="1"/>
    </xf>
    <xf numFmtId="0" fontId="13" fillId="0" borderId="0" xfId="0" applyFont="1" applyAlignment="1">
      <alignment horizontal="left"/>
    </xf>
    <xf numFmtId="0" fontId="18" fillId="0" borderId="0" xfId="0" applyFont="1"/>
    <xf numFmtId="0" fontId="8" fillId="0" borderId="0" xfId="0" applyFont="1" applyAlignment="1">
      <alignment vertical="center" wrapText="1" readingOrder="1"/>
    </xf>
    <xf numFmtId="0" fontId="23" fillId="0" borderId="0" xfId="0" applyFont="1"/>
    <xf numFmtId="0" fontId="21" fillId="0" borderId="0" xfId="0" applyFont="1"/>
    <xf numFmtId="0" fontId="24" fillId="5" borderId="0" xfId="0" applyFont="1" applyFill="1" applyAlignment="1">
      <alignment vertical="center"/>
    </xf>
    <xf numFmtId="0" fontId="21" fillId="0" borderId="0" xfId="0" applyFont="1" applyAlignment="1">
      <alignment vertical="center"/>
    </xf>
    <xf numFmtId="0" fontId="18" fillId="0" borderId="0" xfId="0" applyFont="1" applyAlignment="1">
      <alignment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4" fillId="0" borderId="1" xfId="0" applyFont="1" applyBorder="1" applyAlignment="1">
      <alignment horizontal="center"/>
    </xf>
    <xf numFmtId="0" fontId="4" fillId="0" borderId="1" xfId="0" applyFont="1" applyBorder="1" applyAlignment="1">
      <alignment horizontal="left"/>
    </xf>
    <xf numFmtId="0" fontId="17" fillId="0" borderId="1" xfId="0" applyFont="1" applyBorder="1" applyAlignment="1">
      <alignment horizontal="left"/>
    </xf>
    <xf numFmtId="0" fontId="19" fillId="0" borderId="1" xfId="0" applyFont="1" applyBorder="1"/>
    <xf numFmtId="0" fontId="19" fillId="0" borderId="1" xfId="0" applyFont="1" applyBorder="1" applyAlignment="1">
      <alignment horizontal="center"/>
    </xf>
    <xf numFmtId="0" fontId="24" fillId="2"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10" fontId="28" fillId="7" borderId="1" xfId="0" applyNumberFormat="1" applyFont="1" applyFill="1" applyBorder="1" applyAlignment="1">
      <alignment horizontal="center" vertical="center" wrapText="1"/>
    </xf>
    <xf numFmtId="164" fontId="28" fillId="7" borderId="1" xfId="0" applyNumberFormat="1" applyFont="1" applyFill="1" applyBorder="1" applyAlignment="1">
      <alignment horizontal="center" vertical="center" wrapText="1"/>
    </xf>
    <xf numFmtId="10" fontId="26" fillId="7" borderId="1" xfId="0" applyNumberFormat="1" applyFont="1" applyFill="1" applyBorder="1" applyAlignment="1">
      <alignment horizontal="center" vertical="center" wrapText="1"/>
    </xf>
    <xf numFmtId="0" fontId="18" fillId="7" borderId="0" xfId="0" applyFont="1" applyFill="1"/>
    <xf numFmtId="0" fontId="24" fillId="0" borderId="0" xfId="0" applyFont="1" applyAlignment="1">
      <alignment horizontal="left"/>
    </xf>
    <xf numFmtId="3" fontId="24" fillId="6" borderId="1" xfId="0" applyNumberFormat="1" applyFont="1" applyFill="1" applyBorder="1" applyAlignment="1">
      <alignment horizontal="right" vertical="center" wrapText="1"/>
    </xf>
    <xf numFmtId="3" fontId="25" fillId="0" borderId="1" xfId="0" applyNumberFormat="1" applyFont="1" applyBorder="1" applyAlignment="1">
      <alignment horizontal="right" vertical="center" wrapText="1"/>
    </xf>
    <xf numFmtId="166" fontId="21" fillId="0" borderId="1" xfId="1" applyNumberFormat="1" applyFont="1" applyBorder="1"/>
    <xf numFmtId="0" fontId="20" fillId="0" borderId="0" xfId="0" applyFont="1"/>
    <xf numFmtId="3" fontId="29" fillId="3" borderId="1" xfId="0" applyNumberFormat="1" applyFont="1" applyFill="1" applyBorder="1"/>
    <xf numFmtId="0" fontId="25" fillId="0" borderId="0" xfId="0" applyFont="1"/>
    <xf numFmtId="38" fontId="25" fillId="0" borderId="0" xfId="0" applyNumberFormat="1" applyFont="1"/>
    <xf numFmtId="0" fontId="25" fillId="0" borderId="0" xfId="0" quotePrefix="1" applyFont="1"/>
    <xf numFmtId="10" fontId="24" fillId="6" borderId="1" xfId="2" applyNumberFormat="1" applyFont="1" applyFill="1" applyBorder="1" applyAlignment="1">
      <alignment horizontal="right" vertical="center" wrapText="1"/>
    </xf>
    <xf numFmtId="10" fontId="25" fillId="0" borderId="1" xfId="2" applyNumberFormat="1" applyFont="1" applyBorder="1" applyAlignment="1">
      <alignment horizontal="right" vertical="center" wrapText="1"/>
    </xf>
    <xf numFmtId="37" fontId="24" fillId="6" borderId="1" xfId="0" applyNumberFormat="1" applyFont="1" applyFill="1" applyBorder="1" applyAlignment="1">
      <alignment horizontal="right" vertical="center" wrapText="1"/>
    </xf>
    <xf numFmtId="37" fontId="25" fillId="0" borderId="1" xfId="0" applyNumberFormat="1" applyFont="1" applyBorder="1" applyAlignment="1">
      <alignment horizontal="right" vertical="center" wrapText="1"/>
    </xf>
    <xf numFmtId="0" fontId="25" fillId="7" borderId="0" xfId="0" applyFont="1" applyFill="1"/>
    <xf numFmtId="165" fontId="24" fillId="6" borderId="1" xfId="0" applyNumberFormat="1" applyFont="1" applyFill="1" applyBorder="1" applyAlignment="1">
      <alignment horizontal="right" vertical="center" wrapText="1"/>
    </xf>
    <xf numFmtId="165" fontId="24" fillId="0" borderId="0" xfId="0" applyNumberFormat="1" applyFont="1" applyAlignment="1">
      <alignment horizontal="right" vertical="center" wrapText="1"/>
    </xf>
    <xf numFmtId="6" fontId="25" fillId="0" borderId="0" xfId="0" applyNumberFormat="1" applyFont="1" applyAlignment="1">
      <alignment horizontal="right" vertical="center" wrapText="1"/>
    </xf>
    <xf numFmtId="3" fontId="25" fillId="0" borderId="1" xfId="0" applyNumberFormat="1" applyFont="1" applyBorder="1"/>
    <xf numFmtId="3" fontId="25" fillId="6" borderId="1" xfId="0" applyNumberFormat="1" applyFont="1" applyFill="1" applyBorder="1" applyAlignment="1">
      <alignment horizontal="right" vertical="center" wrapText="1"/>
    </xf>
    <xf numFmtId="3" fontId="25" fillId="7" borderId="1" xfId="0" applyNumberFormat="1" applyFont="1" applyFill="1" applyBorder="1" applyAlignment="1">
      <alignment horizontal="right" vertical="center" wrapText="1"/>
    </xf>
    <xf numFmtId="165" fontId="25" fillId="0" borderId="1" xfId="0" applyNumberFormat="1" applyFont="1" applyBorder="1" applyAlignment="1">
      <alignment horizontal="right" vertical="center" wrapText="1"/>
    </xf>
    <xf numFmtId="6" fontId="25" fillId="0" borderId="1" xfId="0" applyNumberFormat="1" applyFont="1" applyBorder="1" applyAlignment="1">
      <alignment horizontal="right" vertical="center" wrapText="1"/>
    </xf>
    <xf numFmtId="0" fontId="18" fillId="0" borderId="1" xfId="0" applyFont="1" applyBorder="1" applyAlignment="1">
      <alignment vertical="top"/>
    </xf>
    <xf numFmtId="0" fontId="21" fillId="5" borderId="1" xfId="0" applyFont="1" applyFill="1" applyBorder="1" applyAlignment="1">
      <alignment vertical="top"/>
    </xf>
    <xf numFmtId="0" fontId="0" fillId="0" borderId="0" xfId="0" applyAlignment="1">
      <alignment vertical="top"/>
    </xf>
    <xf numFmtId="0" fontId="21" fillId="0" borderId="0" xfId="0" applyFont="1" applyAlignment="1">
      <alignment vertical="top"/>
    </xf>
    <xf numFmtId="0" fontId="24" fillId="6" borderId="1" xfId="0" applyFont="1" applyFill="1" applyBorder="1" applyAlignment="1">
      <alignment horizontal="left" vertical="center"/>
    </xf>
    <xf numFmtId="0" fontId="25" fillId="0" borderId="1" xfId="0" applyFont="1" applyBorder="1" applyAlignment="1">
      <alignment horizontal="left" vertical="center" wrapText="1"/>
    </xf>
    <xf numFmtId="3" fontId="25" fillId="0" borderId="1" xfId="0" applyNumberFormat="1" applyFont="1" applyBorder="1" applyAlignment="1">
      <alignment horizontal="center" vertical="center" wrapText="1"/>
    </xf>
    <xf numFmtId="170" fontId="25" fillId="0" borderId="1" xfId="0" applyNumberFormat="1" applyFont="1" applyBorder="1" applyAlignment="1">
      <alignment vertical="center" wrapText="1"/>
    </xf>
    <xf numFmtId="170" fontId="25" fillId="0" borderId="1" xfId="3" applyNumberFormat="1" applyFont="1" applyFill="1" applyBorder="1" applyAlignment="1">
      <alignment vertical="center"/>
    </xf>
    <xf numFmtId="170" fontId="25" fillId="0" borderId="1" xfId="0" applyNumberFormat="1" applyFont="1" applyBorder="1" applyAlignment="1">
      <alignment vertical="center"/>
    </xf>
    <xf numFmtId="10" fontId="25" fillId="0" borderId="1" xfId="0" applyNumberFormat="1" applyFont="1" applyBorder="1" applyAlignment="1">
      <alignment vertical="center"/>
    </xf>
    <xf numFmtId="166" fontId="24" fillId="4" borderId="1" xfId="1" applyNumberFormat="1" applyFont="1" applyFill="1" applyBorder="1"/>
    <xf numFmtId="170" fontId="24" fillId="4" borderId="1" xfId="1" applyNumberFormat="1" applyFont="1" applyFill="1" applyBorder="1"/>
    <xf numFmtId="10" fontId="24" fillId="4" borderId="1" xfId="2" applyNumberFormat="1" applyFont="1" applyFill="1" applyBorder="1"/>
    <xf numFmtId="0" fontId="30" fillId="6" borderId="1" xfId="0" applyFont="1" applyFill="1" applyBorder="1" applyAlignment="1">
      <alignment horizontal="center" vertical="center"/>
    </xf>
    <xf numFmtId="0" fontId="25" fillId="0" borderId="0" xfId="0" applyFont="1" applyAlignment="1">
      <alignment horizontal="center" vertical="center"/>
    </xf>
    <xf numFmtId="166" fontId="25" fillId="0" borderId="0" xfId="0" applyNumberFormat="1" applyFont="1" applyAlignment="1">
      <alignment horizontal="center" vertical="center"/>
    </xf>
    <xf numFmtId="0" fontId="23" fillId="0" borderId="0" xfId="0" applyFont="1" applyAlignment="1">
      <alignment vertical="center"/>
    </xf>
    <xf numFmtId="166" fontId="25" fillId="0" borderId="1" xfId="0" applyNumberFormat="1" applyFont="1" applyBorder="1" applyAlignment="1">
      <alignment horizontal="center" vertical="center"/>
    </xf>
    <xf numFmtId="3" fontId="24" fillId="6" borderId="1" xfId="0" applyNumberFormat="1"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166" fontId="25" fillId="0" borderId="0" xfId="1" applyNumberFormat="1" applyFont="1" applyFill="1" applyBorder="1" applyAlignment="1">
      <alignment horizontal="center" vertical="center"/>
    </xf>
    <xf numFmtId="166" fontId="29" fillId="0" borderId="0" xfId="1" applyNumberFormat="1" applyFont="1" applyFill="1" applyBorder="1" applyAlignment="1">
      <alignment horizontal="center" vertical="center"/>
    </xf>
    <xf numFmtId="0" fontId="23" fillId="0" borderId="0" xfId="0" applyFont="1" applyAlignment="1">
      <alignment horizontal="center" vertical="center"/>
    </xf>
    <xf numFmtId="170" fontId="25" fillId="0" borderId="1" xfId="0" applyNumberFormat="1" applyFont="1" applyBorder="1" applyAlignment="1">
      <alignment horizontal="right" vertical="center"/>
    </xf>
    <xf numFmtId="3" fontId="24" fillId="6" borderId="12" xfId="0" applyNumberFormat="1" applyFont="1" applyFill="1" applyBorder="1" applyAlignment="1">
      <alignment horizontal="right" vertical="center" wrapText="1"/>
    </xf>
    <xf numFmtId="3" fontId="25" fillId="0" borderId="0" xfId="0" applyNumberFormat="1" applyFont="1" applyAlignment="1">
      <alignment horizontal="right" vertical="center" wrapText="1"/>
    </xf>
    <xf numFmtId="3" fontId="24" fillId="6" borderId="0" xfId="0" applyNumberFormat="1" applyFont="1" applyFill="1" applyAlignment="1">
      <alignment horizontal="right" vertical="center" wrapText="1"/>
    </xf>
    <xf numFmtId="0" fontId="31" fillId="0" borderId="0" xfId="0" applyFont="1"/>
    <xf numFmtId="168" fontId="0" fillId="0" borderId="1" xfId="2" applyNumberFormat="1" applyFont="1" applyBorder="1"/>
    <xf numFmtId="0" fontId="8" fillId="0" borderId="0" xfId="0" applyFont="1"/>
    <xf numFmtId="0" fontId="24" fillId="0" borderId="0" xfId="0" applyFont="1"/>
    <xf numFmtId="166" fontId="25" fillId="0" borderId="1" xfId="0" applyNumberFormat="1" applyFont="1" applyBorder="1"/>
    <xf numFmtId="37" fontId="25" fillId="6" borderId="1" xfId="0" applyNumberFormat="1" applyFont="1" applyFill="1" applyBorder="1" applyAlignment="1">
      <alignment horizontal="right" vertical="center" wrapText="1"/>
    </xf>
    <xf numFmtId="166" fontId="25" fillId="8" borderId="1" xfId="1" applyNumberFormat="1" applyFont="1" applyFill="1" applyBorder="1"/>
    <xf numFmtId="168" fontId="25" fillId="8" borderId="1" xfId="2" applyNumberFormat="1" applyFont="1" applyFill="1" applyBorder="1"/>
    <xf numFmtId="0" fontId="24" fillId="4" borderId="1" xfId="0" applyFont="1" applyFill="1" applyBorder="1" applyAlignment="1">
      <alignment horizontal="lef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3" fontId="24" fillId="4" borderId="1" xfId="0" applyNumberFormat="1" applyFont="1" applyFill="1" applyBorder="1" applyAlignment="1">
      <alignment horizontal="right" vertical="center" wrapText="1"/>
    </xf>
    <xf numFmtId="10" fontId="25" fillId="6" borderId="1" xfId="2" applyNumberFormat="1" applyFont="1" applyFill="1" applyBorder="1" applyAlignment="1">
      <alignment horizontal="right" vertical="center" wrapText="1"/>
    </xf>
    <xf numFmtId="3" fontId="24" fillId="0" borderId="1" xfId="0" applyNumberFormat="1" applyFont="1" applyBorder="1" applyAlignment="1">
      <alignment horizontal="right" vertical="center" wrapText="1"/>
    </xf>
    <xf numFmtId="10" fontId="24" fillId="0" borderId="1" xfId="2" applyNumberFormat="1" applyFont="1" applyBorder="1" applyAlignment="1">
      <alignment horizontal="right" vertical="center" wrapText="1"/>
    </xf>
    <xf numFmtId="37" fontId="24" fillId="0" borderId="1" xfId="0" applyNumberFormat="1" applyFont="1" applyBorder="1" applyAlignment="1">
      <alignment horizontal="right" vertical="center" wrapText="1"/>
    </xf>
    <xf numFmtId="6" fontId="24" fillId="6" borderId="1" xfId="0" applyNumberFormat="1" applyFont="1" applyFill="1" applyBorder="1" applyAlignment="1">
      <alignment horizontal="right" vertical="center" wrapText="1"/>
    </xf>
    <xf numFmtId="165" fontId="25" fillId="0" borderId="1" xfId="2" applyNumberFormat="1" applyFont="1" applyBorder="1" applyAlignment="1">
      <alignment horizontal="right" vertical="center" wrapText="1"/>
    </xf>
    <xf numFmtId="165" fontId="24" fillId="6" borderId="1" xfId="2" applyNumberFormat="1" applyFont="1" applyFill="1" applyBorder="1" applyAlignment="1">
      <alignment horizontal="right" vertical="center" wrapText="1"/>
    </xf>
    <xf numFmtId="167" fontId="25" fillId="6" borderId="1" xfId="3" applyNumberFormat="1" applyFont="1" applyFill="1" applyBorder="1" applyAlignment="1">
      <alignment horizontal="right" vertical="center" wrapText="1"/>
    </xf>
    <xf numFmtId="167" fontId="25" fillId="7" borderId="1" xfId="3" applyNumberFormat="1" applyFont="1" applyFill="1" applyBorder="1" applyAlignment="1">
      <alignment horizontal="right" vertical="center" wrapText="1"/>
    </xf>
    <xf numFmtId="167" fontId="24" fillId="7" borderId="1" xfId="3" applyNumberFormat="1" applyFont="1" applyFill="1" applyBorder="1" applyAlignment="1">
      <alignment horizontal="right" vertical="center" wrapText="1"/>
    </xf>
    <xf numFmtId="0" fontId="32" fillId="0" borderId="0" xfId="0" applyFont="1" applyAlignment="1">
      <alignment horizontal="left"/>
    </xf>
    <xf numFmtId="10" fontId="25" fillId="0" borderId="1" xfId="2" applyNumberFormat="1" applyFont="1" applyFill="1" applyBorder="1" applyAlignment="1">
      <alignment horizontal="right" vertical="center" wrapText="1"/>
    </xf>
    <xf numFmtId="166" fontId="25" fillId="0" borderId="1" xfId="1" applyNumberFormat="1" applyFont="1" applyFill="1" applyBorder="1" applyAlignment="1">
      <alignment horizontal="right" vertical="center" wrapText="1"/>
    </xf>
    <xf numFmtId="0" fontId="33" fillId="4" borderId="1" xfId="0" applyFont="1" applyFill="1" applyBorder="1" applyAlignment="1">
      <alignment horizontal="left" vertical="center" wrapText="1"/>
    </xf>
    <xf numFmtId="0" fontId="33" fillId="4" borderId="1" xfId="0" applyFont="1" applyFill="1" applyBorder="1" applyAlignment="1">
      <alignment horizontal="left" vertical="center"/>
    </xf>
    <xf numFmtId="3" fontId="24" fillId="4" borderId="1" xfId="0" applyNumberFormat="1" applyFont="1" applyFill="1" applyBorder="1" applyAlignment="1">
      <alignment horizontal="center" vertical="center" wrapText="1"/>
    </xf>
    <xf numFmtId="0" fontId="25" fillId="5" borderId="3" xfId="0" applyFont="1" applyFill="1" applyBorder="1" applyAlignment="1">
      <alignment horizontal="left" vertical="top"/>
    </xf>
    <xf numFmtId="0" fontId="25" fillId="5" borderId="1" xfId="0" applyFont="1" applyFill="1" applyBorder="1" applyAlignment="1">
      <alignment horizontal="left" vertical="top" wrapText="1"/>
    </xf>
    <xf numFmtId="1" fontId="24" fillId="4" borderId="1" xfId="0" applyNumberFormat="1" applyFont="1" applyFill="1" applyBorder="1" applyAlignment="1">
      <alignment horizontal="center" vertical="center"/>
    </xf>
    <xf numFmtId="166" fontId="24" fillId="8" borderId="1" xfId="0" applyNumberFormat="1" applyFont="1" applyFill="1" applyBorder="1" applyAlignment="1">
      <alignment horizontal="center" vertical="center"/>
    </xf>
    <xf numFmtId="0" fontId="25" fillId="8" borderId="1" xfId="0" applyFont="1" applyFill="1" applyBorder="1" applyAlignment="1">
      <alignment horizontal="center" vertical="center"/>
    </xf>
    <xf numFmtId="3" fontId="24" fillId="6" borderId="1" xfId="0" applyNumberFormat="1" applyFont="1" applyFill="1" applyBorder="1" applyAlignment="1">
      <alignment horizontal="right" vertical="center"/>
    </xf>
    <xf numFmtId="166" fontId="25" fillId="8" borderId="1" xfId="0" applyNumberFormat="1" applyFont="1" applyFill="1" applyBorder="1" applyAlignment="1">
      <alignment horizontal="right" vertical="center"/>
    </xf>
    <xf numFmtId="3" fontId="24" fillId="4" borderId="1" xfId="0" applyNumberFormat="1" applyFont="1" applyFill="1" applyBorder="1" applyAlignment="1">
      <alignment horizontal="right" vertical="center"/>
    </xf>
    <xf numFmtId="10" fontId="25" fillId="0" borderId="1" xfId="0" applyNumberFormat="1" applyFont="1" applyBorder="1"/>
    <xf numFmtId="0" fontId="34" fillId="4" borderId="1" xfId="0" applyFont="1" applyFill="1" applyBorder="1"/>
    <xf numFmtId="0" fontId="30" fillId="4" borderId="1" xfId="0" applyFont="1" applyFill="1" applyBorder="1" applyAlignment="1">
      <alignment horizontal="center"/>
    </xf>
    <xf numFmtId="0" fontId="30" fillId="4" borderId="1" xfId="0" applyFont="1" applyFill="1" applyBorder="1"/>
    <xf numFmtId="168" fontId="25" fillId="0" borderId="1" xfId="2" applyNumberFormat="1" applyFont="1" applyFill="1" applyBorder="1"/>
    <xf numFmtId="3" fontId="25" fillId="4" borderId="1" xfId="0" applyNumberFormat="1" applyFont="1" applyFill="1" applyBorder="1"/>
    <xf numFmtId="9" fontId="30" fillId="4" borderId="1" xfId="0" applyNumberFormat="1" applyFont="1" applyFill="1" applyBorder="1" applyAlignment="1">
      <alignment horizontal="center"/>
    </xf>
    <xf numFmtId="168" fontId="25" fillId="4" borderId="1" xfId="2" applyNumberFormat="1" applyFont="1" applyFill="1" applyBorder="1"/>
    <xf numFmtId="0" fontId="18" fillId="0" borderId="0" xfId="0" applyFont="1" applyAlignment="1">
      <alignment vertical="top"/>
    </xf>
    <xf numFmtId="0" fontId="3" fillId="0" borderId="0" xfId="0" applyFont="1"/>
    <xf numFmtId="0" fontId="17" fillId="0" borderId="0" xfId="0" applyFont="1"/>
    <xf numFmtId="166" fontId="24" fillId="0" borderId="1" xfId="0" applyNumberFormat="1" applyFont="1" applyBorder="1" applyAlignment="1">
      <alignment horizontal="center" vertical="center"/>
    </xf>
    <xf numFmtId="3" fontId="23" fillId="0" borderId="0" xfId="0" applyNumberFormat="1" applyFont="1" applyAlignment="1">
      <alignment horizontal="center" vertical="center"/>
    </xf>
    <xf numFmtId="166" fontId="25" fillId="0" borderId="1" xfId="0" applyNumberFormat="1" applyFont="1" applyBorder="1" applyAlignment="1">
      <alignment horizontal="left" vertical="center"/>
    </xf>
    <xf numFmtId="0" fontId="17" fillId="0" borderId="0" xfId="0" applyFont="1" applyAlignment="1">
      <alignment horizontal="center"/>
    </xf>
    <xf numFmtId="0" fontId="8" fillId="2" borderId="1" xfId="0" applyFont="1" applyFill="1" applyBorder="1" applyAlignment="1">
      <alignment horizontal="center" vertical="center" wrapText="1"/>
    </xf>
    <xf numFmtId="0" fontId="24" fillId="4" borderId="1" xfId="0" applyFont="1" applyFill="1" applyBorder="1" applyAlignment="1">
      <alignment horizontal="center" vertical="center"/>
    </xf>
    <xf numFmtId="6" fontId="24" fillId="0" borderId="1" xfId="0" applyNumberFormat="1" applyFont="1" applyBorder="1" applyAlignment="1">
      <alignment horizontal="right" vertical="center" wrapText="1"/>
    </xf>
    <xf numFmtId="9" fontId="24" fillId="4" borderId="1" xfId="0" applyNumberFormat="1" applyFont="1" applyFill="1" applyBorder="1" applyAlignment="1">
      <alignment horizontal="center" vertical="center"/>
    </xf>
    <xf numFmtId="168" fontId="24" fillId="4" borderId="1" xfId="2" applyNumberFormat="1" applyFont="1" applyFill="1" applyBorder="1" applyAlignment="1">
      <alignment horizontal="right" vertical="center" wrapText="1"/>
    </xf>
    <xf numFmtId="166" fontId="18" fillId="0" borderId="1" xfId="1" applyNumberFormat="1" applyFont="1" applyBorder="1"/>
    <xf numFmtId="168" fontId="25" fillId="9" borderId="1" xfId="2" applyNumberFormat="1" applyFont="1" applyFill="1" applyBorder="1"/>
    <xf numFmtId="168" fontId="25" fillId="0" borderId="1" xfId="2" applyNumberFormat="1" applyFont="1" applyBorder="1" applyAlignment="1">
      <alignment horizontal="right" vertical="center" wrapText="1"/>
    </xf>
    <xf numFmtId="168" fontId="24" fillId="0" borderId="1" xfId="2" applyNumberFormat="1" applyFont="1" applyBorder="1" applyAlignment="1">
      <alignment horizontal="right" vertical="center" wrapText="1"/>
    </xf>
    <xf numFmtId="168" fontId="29" fillId="3" borderId="1" xfId="2" applyNumberFormat="1" applyFont="1" applyFill="1" applyBorder="1"/>
    <xf numFmtId="0" fontId="33" fillId="9" borderId="1" xfId="0" applyFont="1" applyFill="1" applyBorder="1" applyAlignment="1">
      <alignment horizontal="left" vertical="center" wrapText="1"/>
    </xf>
    <xf numFmtId="0" fontId="24" fillId="9" borderId="1" xfId="0" applyFont="1" applyFill="1" applyBorder="1" applyAlignment="1">
      <alignment horizontal="center" vertical="center" wrapText="1"/>
    </xf>
    <xf numFmtId="10" fontId="24" fillId="0" borderId="1" xfId="2" applyNumberFormat="1" applyFont="1" applyFill="1" applyBorder="1" applyAlignment="1">
      <alignment horizontal="right" vertical="center" wrapText="1"/>
    </xf>
    <xf numFmtId="166" fontId="24" fillId="0" borderId="1" xfId="1" applyNumberFormat="1" applyFont="1" applyFill="1" applyBorder="1" applyAlignment="1">
      <alignment horizontal="right" vertical="center" wrapText="1"/>
    </xf>
    <xf numFmtId="0" fontId="24" fillId="4" borderId="1" xfId="0" applyFont="1" applyFill="1" applyBorder="1" applyAlignment="1">
      <alignment vertical="center" wrapText="1"/>
    </xf>
    <xf numFmtId="0" fontId="33" fillId="4" borderId="1" xfId="0" applyFont="1" applyFill="1" applyBorder="1" applyAlignment="1">
      <alignment vertical="center" wrapText="1"/>
    </xf>
    <xf numFmtId="3" fontId="24" fillId="4" borderId="1" xfId="0" applyNumberFormat="1" applyFont="1" applyFill="1" applyBorder="1" applyAlignment="1">
      <alignment horizontal="left" vertical="center" wrapText="1"/>
    </xf>
    <xf numFmtId="0" fontId="25" fillId="4" borderId="1" xfId="0" applyFont="1" applyFill="1" applyBorder="1" applyAlignment="1">
      <alignment horizontal="left" vertical="center" wrapText="1"/>
    </xf>
    <xf numFmtId="170" fontId="24" fillId="4" borderId="1" xfId="0" applyNumberFormat="1" applyFont="1" applyFill="1" applyBorder="1" applyAlignment="1">
      <alignment horizontal="right" vertical="center" wrapText="1"/>
    </xf>
    <xf numFmtId="0" fontId="33" fillId="9" borderId="1" xfId="0" applyFont="1" applyFill="1" applyBorder="1" applyAlignment="1">
      <alignment horizontal="center" vertical="center" wrapText="1"/>
    </xf>
    <xf numFmtId="0" fontId="18" fillId="9" borderId="1" xfId="0" applyFont="1" applyFill="1" applyBorder="1" applyAlignment="1">
      <alignment horizontal="center"/>
    </xf>
    <xf numFmtId="3" fontId="21" fillId="0" borderId="1" xfId="1" applyNumberFormat="1" applyFont="1" applyBorder="1" applyAlignment="1">
      <alignment horizontal="center"/>
    </xf>
    <xf numFmtId="3" fontId="24" fillId="9" borderId="1"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8" fillId="7" borderId="1" xfId="0" applyFont="1" applyFill="1" applyBorder="1" applyAlignment="1">
      <alignment horizontal="center" vertical="center" wrapText="1"/>
    </xf>
    <xf numFmtId="164" fontId="28" fillId="7"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10" fontId="28" fillId="7" borderId="3" xfId="0" applyNumberFormat="1" applyFont="1" applyFill="1" applyBorder="1" applyAlignment="1">
      <alignment horizontal="center" vertical="center" wrapText="1"/>
    </xf>
    <xf numFmtId="10" fontId="28" fillId="7" borderId="7" xfId="0" applyNumberFormat="1" applyFont="1" applyFill="1" applyBorder="1" applyAlignment="1">
      <alignment horizontal="center" vertical="center" wrapText="1"/>
    </xf>
    <xf numFmtId="10" fontId="28" fillId="7" borderId="2" xfId="0" applyNumberFormat="1"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11"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7" fillId="7" borderId="1" xfId="0" applyFont="1" applyFill="1" applyBorder="1" applyAlignment="1">
      <alignment horizontal="center" vertical="center" wrapText="1"/>
    </xf>
    <xf numFmtId="164" fontId="28" fillId="7" borderId="1" xfId="0" applyNumberFormat="1" applyFont="1" applyFill="1" applyBorder="1" applyAlignment="1">
      <alignment horizontal="center" vertical="center"/>
    </xf>
    <xf numFmtId="10" fontId="28" fillId="7" borderId="1" xfId="0" applyNumberFormat="1" applyFont="1" applyFill="1" applyBorder="1" applyAlignment="1">
      <alignment horizontal="center" vertical="center" wrapText="1"/>
    </xf>
    <xf numFmtId="0" fontId="24" fillId="0" borderId="0" xfId="0" applyFont="1" applyAlignment="1">
      <alignment horizontal="center" vertical="center" wrapText="1" readingOrder="1"/>
    </xf>
    <xf numFmtId="3" fontId="24" fillId="4" borderId="1" xfId="0" applyNumberFormat="1"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8" fillId="7" borderId="1" xfId="0" applyFont="1" applyFill="1" applyBorder="1" applyAlignment="1">
      <alignment horizontal="center" vertic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colors>
    <mruColors>
      <color rgb="FFCCCCFF"/>
      <color rgb="FF99CCFF"/>
      <color rgb="FF66CCFF"/>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42187315356637"/>
          <c:y val="0.15315965212732369"/>
          <c:w val="0.65816550391498663"/>
          <c:h val="0.77676503536689212"/>
        </c:manualLayout>
      </c:layout>
      <c:pieChart>
        <c:varyColors val="1"/>
        <c:ser>
          <c:idx val="0"/>
          <c:order val="0"/>
          <c:tx>
            <c:v>2020</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03-4F2F-9214-26344E28D7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103-4F2F-9214-26344E28D7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103-4F2F-9214-26344E28D7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103-4F2F-9214-26344E28D7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103-4F2F-9214-26344E28D7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103-4F2F-9214-26344E28D74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103-4F2F-9214-26344E28D74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103-4F2F-9214-26344E28D74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103-4F2F-9214-26344E28D74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103-4F2F-9214-26344E28D74A}"/>
              </c:ext>
            </c:extLst>
          </c:dPt>
          <c:dLbls>
            <c:dLbl>
              <c:idx val="0"/>
              <c:layout>
                <c:manualLayout>
                  <c:x val="7.366908477944864E-2"/>
                  <c:y val="-6.2402496099844568E-3"/>
                </c:manualLayout>
              </c:layout>
              <c:tx>
                <c:rich>
                  <a:bodyPr/>
                  <a:lstStyle/>
                  <a:p>
                    <a:fld id="{845860AC-D042-40D7-AB8C-68938B3CAD1D}" type="CATEGORYNAME">
                      <a:rPr lang="en-US"/>
                      <a:pPr/>
                      <a:t>[CATEGORY NAME]</a:t>
                    </a:fld>
                    <a:endParaRPr lang="en-US"/>
                  </a:p>
                  <a:p>
                    <a:fld id="{4A1EB9E4-B884-4CFD-B8E9-E810B86E5D1D}"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103-4F2F-9214-26344E28D74A}"/>
                </c:ext>
              </c:extLst>
            </c:dLbl>
            <c:dLbl>
              <c:idx val="1"/>
              <c:layout>
                <c:manualLayout>
                  <c:x val="0.10129499157174172"/>
                  <c:y val="2.1840873634945399E-2"/>
                </c:manualLayout>
              </c:layout>
              <c:tx>
                <c:rich>
                  <a:bodyPr/>
                  <a:lstStyle/>
                  <a:p>
                    <a:fld id="{D08BD859-CD1F-41EB-88C4-57D60F19EE0B}" type="CATEGORYNAME">
                      <a:rPr lang="en-US"/>
                      <a:pPr/>
                      <a:t>[CATEGORY NAME]</a:t>
                    </a:fld>
                    <a:endParaRPr lang="en-US"/>
                  </a:p>
                  <a:p>
                    <a:fld id="{956C7593-3680-47BF-A29C-58519480C0B3}"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103-4F2F-9214-26344E28D74A}"/>
                </c:ext>
              </c:extLst>
            </c:dLbl>
            <c:dLbl>
              <c:idx val="2"/>
              <c:layout>
                <c:manualLayout>
                  <c:x val="-0.12892089836403514"/>
                  <c:y val="3.1201248049921998E-3"/>
                </c:manualLayout>
              </c:layout>
              <c:tx>
                <c:rich>
                  <a:bodyPr/>
                  <a:lstStyle/>
                  <a:p>
                    <a:fld id="{9F9BC7D2-4216-46A7-83A2-4A8CB1DF018D}" type="CATEGORYNAME">
                      <a:rPr lang="en-US"/>
                      <a:pPr/>
                      <a:t>[CATEGORY NAME]</a:t>
                    </a:fld>
                    <a:endParaRPr lang="en-US"/>
                  </a:p>
                  <a:p>
                    <a:fld id="{DE0834D3-089A-494A-9F27-EE761278C279}"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103-4F2F-9214-26344E28D74A}"/>
                </c:ext>
              </c:extLst>
            </c:dLbl>
            <c:dLbl>
              <c:idx val="3"/>
              <c:layout>
                <c:manualLayout>
                  <c:x val="-0.12431658056531963"/>
                  <c:y val="-1.4040561622464934E-2"/>
                </c:manualLayout>
              </c:layout>
              <c:tx>
                <c:rich>
                  <a:bodyPr/>
                  <a:lstStyle/>
                  <a:p>
                    <a:fld id="{8509E462-C24C-4282-AC44-B597FEF2A069}" type="CATEGORYNAME">
                      <a:rPr lang="en-US">
                        <a:ln>
                          <a:noFill/>
                        </a:ln>
                      </a:rPr>
                      <a:pPr/>
                      <a:t>[CATEGORY NAME]</a:t>
                    </a:fld>
                    <a:endParaRPr lang="en-US">
                      <a:ln>
                        <a:noFill/>
                      </a:ln>
                    </a:endParaRPr>
                  </a:p>
                  <a:p>
                    <a:fld id="{691A8DA2-BB6B-40C8-B0D6-60F52E213CA2}" type="VALUE">
                      <a:rPr lang="en-US">
                        <a:ln>
                          <a:noFill/>
                        </a:ln>
                      </a:rPr>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103-4F2F-9214-26344E28D74A}"/>
                </c:ext>
              </c:extLst>
            </c:dLbl>
            <c:dLbl>
              <c:idx val="4"/>
              <c:layout>
                <c:manualLayout>
                  <c:x val="-5.7553972483944255E-2"/>
                  <c:y val="-5.6162246489859596E-2"/>
                </c:manualLayout>
              </c:layout>
              <c:tx>
                <c:rich>
                  <a:bodyPr/>
                  <a:lstStyle/>
                  <a:p>
                    <a:fld id="{2880C91C-E96C-4B9E-8193-D132A6ED7F84}" type="CATEGORYNAME">
                      <a:rPr lang="en-US"/>
                      <a:pPr/>
                      <a:t>[CATEGORY NAME]</a:t>
                    </a:fld>
                    <a:endParaRPr lang="en-US"/>
                  </a:p>
                  <a:p>
                    <a:fld id="{5B6A236E-331F-4820-9870-52FBD41C8417}"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B103-4F2F-9214-26344E28D74A}"/>
                </c:ext>
              </c:extLst>
            </c:dLbl>
            <c:dLbl>
              <c:idx val="5"/>
              <c:layout>
                <c:manualLayout>
                  <c:x val="-4.6043177987155825E-3"/>
                  <c:y val="-3.7441497659906398E-2"/>
                </c:manualLayout>
              </c:layout>
              <c:tx>
                <c:rich>
                  <a:bodyPr/>
                  <a:lstStyle/>
                  <a:p>
                    <a:fld id="{F90A4573-B4FC-470E-B17C-E1476C1F39C3}" type="CATEGORYNAME">
                      <a:rPr lang="en-US"/>
                      <a:pPr/>
                      <a:t>[CATEGORY NAME]</a:t>
                    </a:fld>
                    <a:endParaRPr lang="en-US"/>
                  </a:p>
                  <a:p>
                    <a:fld id="{8785D4AE-06D1-4EAA-A570-2975011DEED0}"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103-4F2F-9214-26344E28D74A}"/>
                </c:ext>
              </c:extLst>
            </c:dLbl>
            <c:dLbl>
              <c:idx val="6"/>
              <c:layout>
                <c:manualLayout>
                  <c:x val="4.6043177987155487E-2"/>
                  <c:y val="-2.4960998439937598E-2"/>
                </c:manualLayout>
              </c:layout>
              <c:tx>
                <c:rich>
                  <a:bodyPr/>
                  <a:lstStyle/>
                  <a:p>
                    <a:fld id="{958783C6-1199-4410-99FA-46C4E9FB4596}" type="CATEGORYNAME">
                      <a:rPr lang="en-US"/>
                      <a:pPr/>
                      <a:t>[CATEGORY NAME]</a:t>
                    </a:fld>
                    <a:endParaRPr lang="en-US"/>
                  </a:p>
                  <a:p>
                    <a:fld id="{15D6A860-2C08-4423-9822-0143CAA5A564}"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B103-4F2F-9214-26344E28D74A}"/>
                </c:ext>
              </c:extLst>
            </c:dLbl>
            <c:dLbl>
              <c:idx val="7"/>
              <c:layout>
                <c:manualLayout>
                  <c:x val="8.0575561477521956E-2"/>
                  <c:y val="-9.3603744149765994E-3"/>
                </c:manualLayout>
              </c:layout>
              <c:tx>
                <c:rich>
                  <a:bodyPr/>
                  <a:lstStyle/>
                  <a:p>
                    <a:fld id="{4375F35D-6E31-45E4-B86F-639C15FD396B}" type="CATEGORYNAME">
                      <a:rPr lang="en-US"/>
                      <a:pPr/>
                      <a:t>[CATEGORY NAME]</a:t>
                    </a:fld>
                    <a:endParaRPr lang="en-US"/>
                  </a:p>
                  <a:p>
                    <a:fld id="{A7C3E5AE-D3EB-42FD-8401-991FC0BC92C8}"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B103-4F2F-9214-26344E28D74A}"/>
                </c:ext>
              </c:extLst>
            </c:dLbl>
            <c:spPr>
              <a:noFill/>
              <a:ln>
                <a:solidFill>
                  <a:sysClr val="windowText" lastClr="000000"/>
                </a:solidFill>
              </a:ln>
              <a:effectLst/>
            </c:spPr>
            <c:txPr>
              <a:bodyPr rot="0" spcFirstLastPara="1" vertOverflow="ellipsis" vert="horz" wrap="square" anchor="ctr" anchorCtr="1"/>
              <a:lstStyle/>
              <a:p>
                <a:pPr>
                  <a:defRPr sz="900" b="0" i="0" u="none" strike="noStrike" kern="1200" baseline="0">
                    <a:ln>
                      <a:noFill/>
                    </a:ln>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RPS Class I'!$A$55:$A$62</c:f>
              <c:strCache>
                <c:ptCount val="8"/>
                <c:pt idx="0">
                  <c:v>CT</c:v>
                </c:pt>
                <c:pt idx="1">
                  <c:v>ME</c:v>
                </c:pt>
                <c:pt idx="2">
                  <c:v>MA</c:v>
                </c:pt>
                <c:pt idx="3">
                  <c:v>NH</c:v>
                </c:pt>
                <c:pt idx="4">
                  <c:v>RI</c:v>
                </c:pt>
                <c:pt idx="5">
                  <c:v>VT</c:v>
                </c:pt>
                <c:pt idx="6">
                  <c:v>NY</c:v>
                </c:pt>
                <c:pt idx="7">
                  <c:v>CANADA</c:v>
                </c:pt>
              </c:strCache>
            </c:strRef>
          </c:cat>
          <c:val>
            <c:numRef>
              <c:f>'3. RPS Class I'!$T$55:$T$62</c:f>
              <c:numCache>
                <c:formatCode>0.0%</c:formatCode>
                <c:ptCount val="8"/>
                <c:pt idx="0">
                  <c:v>1.1191011235955057E-2</c:v>
                </c:pt>
                <c:pt idx="1">
                  <c:v>0.23562982635342186</c:v>
                </c:pt>
                <c:pt idx="2">
                  <c:v>0.37386814533780827</c:v>
                </c:pt>
                <c:pt idx="3">
                  <c:v>5.0285831022909677E-2</c:v>
                </c:pt>
                <c:pt idx="4">
                  <c:v>1.9265372829417773E-2</c:v>
                </c:pt>
                <c:pt idx="5">
                  <c:v>6.3349306872902383E-2</c:v>
                </c:pt>
                <c:pt idx="6">
                  <c:v>0.18162147964395156</c:v>
                </c:pt>
                <c:pt idx="7">
                  <c:v>6.4789026703633443E-2</c:v>
                </c:pt>
              </c:numCache>
            </c:numRef>
          </c:val>
          <c:extLst>
            <c:ext xmlns:c16="http://schemas.microsoft.com/office/drawing/2014/chart" uri="{C3380CC4-5D6E-409C-BE32-E72D297353CC}">
              <c16:uniqueId val="{00000016-B103-4F2F-9214-26344E28D74A}"/>
            </c:ext>
          </c:extLst>
        </c:ser>
        <c:dLbls>
          <c:showLegendKey val="0"/>
          <c:showVal val="0"/>
          <c:showCatName val="0"/>
          <c:showSerName val="0"/>
          <c:showPercent val="0"/>
          <c:showBubbleSize val="0"/>
          <c:showLeaderLines val="1"/>
        </c:dLbls>
        <c:firstSliceAng val="76"/>
      </c:pieChart>
      <c:spPr>
        <a:noFill/>
        <a:ln>
          <a:noFill/>
        </a:ln>
        <a:effectLst/>
      </c:spPr>
    </c:plotArea>
    <c:plotVisOnly val="1"/>
    <c:dispBlanksAs val="zero"/>
    <c:showDLblsOverMax val="0"/>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alignWithMargins="0"/>
    <c:pageMargins b="1" l="0.75000000000001465" r="0.7500000000000146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6.25E-2"/>
          <c:w val="0.54166666666666663"/>
          <c:h val="0.90277777777777779"/>
        </c:manualLayout>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3-656D-4DA6-AD6B-F42C9BAFD3E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012-47B4-B717-A5275E1319B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12-47B4-B717-A5275E1319B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656D-4DA6-AD6B-F42C9BAFD3E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656D-4DA6-AD6B-F42C9BAFD3E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656D-4DA6-AD6B-F42C9BAFD3E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656D-4DA6-AD6B-F42C9BAFD3E1}"/>
              </c:ext>
            </c:extLst>
          </c:dPt>
          <c:dLbls>
            <c:dLbl>
              <c:idx val="0"/>
              <c:layout>
                <c:manualLayout>
                  <c:x val="0.11666666666666667"/>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6D-4DA6-AD6B-F42C9BAFD3E1}"/>
                </c:ext>
              </c:extLst>
            </c:dLbl>
            <c:dLbl>
              <c:idx val="3"/>
              <c:layout>
                <c:manualLayout>
                  <c:x val="-0.23333333333333334"/>
                  <c:y val="0.1031765164844788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6D-4DA6-AD6B-F42C9BAFD3E1}"/>
                </c:ext>
              </c:extLst>
            </c:dLbl>
            <c:dLbl>
              <c:idx val="4"/>
              <c:layout>
                <c:manualLayout>
                  <c:x val="-0.17500000000000002"/>
                  <c:y val="-3.6288942143101678E-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474306649168854"/>
                      <c:h val="0.10111000533426749"/>
                    </c:manualLayout>
                  </c15:layout>
                </c:ext>
                <c:ext xmlns:c16="http://schemas.microsoft.com/office/drawing/2014/chart" uri="{C3380CC4-5D6E-409C-BE32-E72D297353CC}">
                  <c16:uniqueId val="{00000001-656D-4DA6-AD6B-F42C9BAFD3E1}"/>
                </c:ext>
              </c:extLst>
            </c:dLbl>
            <c:dLbl>
              <c:idx val="5"/>
              <c:layout>
                <c:manualLayout>
                  <c:x val="-0.42222222222222222"/>
                  <c:y val="2.13928011273616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6D-4DA6-AD6B-F42C9BAFD3E1}"/>
                </c:ext>
              </c:extLst>
            </c:dLbl>
            <c:dLbl>
              <c:idx val="6"/>
              <c:layout>
                <c:manualLayout>
                  <c:x val="7.777777777777777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6D-4DA6-AD6B-F42C9BAFD3E1}"/>
                </c:ext>
              </c:extLst>
            </c:dLbl>
            <c:numFmt formatCode="0.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 RPS Class I'!$A$44:$A$50</c:f>
              <c:strCache>
                <c:ptCount val="7"/>
                <c:pt idx="0">
                  <c:v>Landfill Gas</c:v>
                </c:pt>
                <c:pt idx="1">
                  <c:v>Solar</c:v>
                </c:pt>
                <c:pt idx="2">
                  <c:v>Wind</c:v>
                </c:pt>
                <c:pt idx="3">
                  <c:v>Hydro</c:v>
                </c:pt>
                <c:pt idx="4">
                  <c:v>Marine/Hydrokinetic</c:v>
                </c:pt>
                <c:pt idx="5">
                  <c:v>Anaerobic Digester</c:v>
                </c:pt>
                <c:pt idx="6">
                  <c:v>Biomass</c:v>
                </c:pt>
              </c:strCache>
            </c:strRef>
          </c:cat>
          <c:val>
            <c:numRef>
              <c:f>'3. RPS Class I'!$T$44:$T$50</c:f>
              <c:numCache>
                <c:formatCode>0.00%</c:formatCode>
                <c:ptCount val="7"/>
                <c:pt idx="0">
                  <c:v>6.4354297388005258E-2</c:v>
                </c:pt>
                <c:pt idx="1">
                  <c:v>0.39919346271705825</c:v>
                </c:pt>
                <c:pt idx="2">
                  <c:v>0.48868571428571428</c:v>
                </c:pt>
                <c:pt idx="3">
                  <c:v>3.7793316795563983E-2</c:v>
                </c:pt>
                <c:pt idx="4">
                  <c:v>0</c:v>
                </c:pt>
                <c:pt idx="5">
                  <c:v>9.7683350357507664E-3</c:v>
                </c:pt>
                <c:pt idx="6">
                  <c:v>2.0487377790748577E-4</c:v>
                </c:pt>
              </c:numCache>
            </c:numRef>
          </c:val>
          <c:extLst>
            <c:ext xmlns:c16="http://schemas.microsoft.com/office/drawing/2014/chart" uri="{C3380CC4-5D6E-409C-BE32-E72D297353CC}">
              <c16:uniqueId val="{00000000-656D-4DA6-AD6B-F42C9BAFD3E1}"/>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111111111114"/>
          <c:y val="0.10878030490091177"/>
          <c:w val="0.46505599300087497"/>
          <c:h val="0.7777939952627874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408-40A6-B650-29EB8BF4C67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408-40A6-B650-29EB8BF4C67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0408-40A6-B650-29EB8BF4C67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408-40A6-B650-29EB8BF4C67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0408-40A6-B650-29EB8BF4C67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0408-40A6-B650-29EB8BF4C67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0408-40A6-B650-29EB8BF4C67C}"/>
              </c:ext>
            </c:extLst>
          </c:dPt>
          <c:dLbls>
            <c:dLbl>
              <c:idx val="0"/>
              <c:tx>
                <c:rich>
                  <a:bodyPr/>
                  <a:lstStyle/>
                  <a:p>
                    <a:fld id="{A640BFC0-ADF0-4905-A26A-8934E37D8E1A}" type="CATEGORYNAME">
                      <a:rPr lang="en-US"/>
                      <a:pPr/>
                      <a:t>[CATEGORY NAME]</a:t>
                    </a:fld>
                    <a:endParaRPr lang="en-US"/>
                  </a:p>
                  <a:p>
                    <a:fld id="{10068E33-065C-4261-AF69-62BFDD84DB54}"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408-40A6-B650-29EB8BF4C67C}"/>
                </c:ext>
              </c:extLst>
            </c:dLbl>
            <c:dLbl>
              <c:idx val="1"/>
              <c:tx>
                <c:rich>
                  <a:bodyPr/>
                  <a:lstStyle/>
                  <a:p>
                    <a:fld id="{2ACF541C-2F9A-4540-A477-EB81316C6E85}" type="CATEGORYNAME">
                      <a:rPr lang="en-US"/>
                      <a:pPr/>
                      <a:t>[CATEGORY NAME]</a:t>
                    </a:fld>
                    <a:endParaRPr lang="en-US"/>
                  </a:p>
                  <a:p>
                    <a:fld id="{F3F25C79-59BC-491A-965C-8018F960CBEB}"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408-40A6-B650-29EB8BF4C67C}"/>
                </c:ext>
              </c:extLst>
            </c:dLbl>
            <c:dLbl>
              <c:idx val="2"/>
              <c:tx>
                <c:rich>
                  <a:bodyPr/>
                  <a:lstStyle/>
                  <a:p>
                    <a:fld id="{1361F179-8E8B-405E-979B-60078CB24E2D}" type="CATEGORYNAME">
                      <a:rPr lang="en-US"/>
                      <a:pPr/>
                      <a:t>[CATEGORY NAME]</a:t>
                    </a:fld>
                    <a:endParaRPr lang="en-US"/>
                  </a:p>
                  <a:p>
                    <a:fld id="{B0CBE46C-B64E-4928-B51A-7120496AD704}"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408-40A6-B650-29EB8BF4C67C}"/>
                </c:ext>
              </c:extLst>
            </c:dLbl>
            <c:dLbl>
              <c:idx val="3"/>
              <c:tx>
                <c:rich>
                  <a:bodyPr/>
                  <a:lstStyle/>
                  <a:p>
                    <a:fld id="{65DBF199-C859-4373-960F-477947C9E31A}" type="CATEGORYNAME">
                      <a:rPr lang="en-US"/>
                      <a:pPr/>
                      <a:t>[CATEGORY NAME]</a:t>
                    </a:fld>
                    <a:endParaRPr lang="en-US"/>
                  </a:p>
                  <a:p>
                    <a:fld id="{8F73FD77-52F2-4263-A26A-E898D6F7A2B4}"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408-40A6-B650-29EB8BF4C67C}"/>
                </c:ext>
              </c:extLst>
            </c:dLbl>
            <c:dLbl>
              <c:idx val="4"/>
              <c:tx>
                <c:rich>
                  <a:bodyPr/>
                  <a:lstStyle/>
                  <a:p>
                    <a:fld id="{4F012477-D27E-4884-97C3-701DAD03870D}" type="CATEGORYNAME">
                      <a:rPr lang="en-US"/>
                      <a:pPr/>
                      <a:t>[CATEGORY NAME]</a:t>
                    </a:fld>
                    <a:endParaRPr lang="en-US"/>
                  </a:p>
                  <a:p>
                    <a:fld id="{3A449854-5F17-406A-84CC-EC60B2B4E9EF}"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0408-40A6-B650-29EB8BF4C67C}"/>
                </c:ext>
              </c:extLst>
            </c:dLbl>
            <c:dLbl>
              <c:idx val="5"/>
              <c:tx>
                <c:rich>
                  <a:bodyPr/>
                  <a:lstStyle/>
                  <a:p>
                    <a:fld id="{7904A4F2-723F-431B-99EE-04CAB83E5519}" type="CATEGORYNAME">
                      <a:rPr lang="en-US"/>
                      <a:pPr/>
                      <a:t>[CATEGORY NAME]</a:t>
                    </a:fld>
                    <a:endParaRPr lang="en-US"/>
                  </a:p>
                  <a:p>
                    <a:fld id="{3616EAD2-A3A5-465E-8A66-026286C18A75}" type="VALUE">
                      <a:rPr lang="en-US" baseline="0"/>
                      <a:pPr/>
                      <a:t>[VALUE]</a:t>
                    </a:fld>
                    <a:endParaRPr lang="en-US"/>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408-40A6-B650-29EB8BF4C67C}"/>
                </c:ext>
              </c:extLst>
            </c:dLbl>
            <c:dLbl>
              <c:idx val="6"/>
              <c:layout>
                <c:manualLayout>
                  <c:x val="2.7777777777777779E-3"/>
                  <c:y val="0"/>
                </c:manualLayout>
              </c:layout>
              <c:tx>
                <c:rich>
                  <a:bodyPr/>
                  <a:lstStyle/>
                  <a:p>
                    <a:fld id="{6920D055-F106-44D6-8B12-36FD6D89E856}" type="CATEGORYNAME">
                      <a:rPr lang="en-US"/>
                      <a:pPr/>
                      <a:t>[CATEGORY NAME]</a:t>
                    </a:fld>
                    <a:endParaRPr lang="en-US"/>
                  </a:p>
                  <a:p>
                    <a:fld id="{CCEB8D5B-52BB-4323-80A2-983C5680338F}"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408-40A6-B650-29EB8BF4C67C}"/>
                </c:ext>
              </c:extLst>
            </c:dLbl>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 RPS Class II'!$A$22:$A$28</c:f>
              <c:strCache>
                <c:ptCount val="7"/>
                <c:pt idx="0">
                  <c:v>CT</c:v>
                </c:pt>
                <c:pt idx="1">
                  <c:v>ME</c:v>
                </c:pt>
                <c:pt idx="2">
                  <c:v>MA</c:v>
                </c:pt>
                <c:pt idx="3">
                  <c:v>NH</c:v>
                </c:pt>
                <c:pt idx="4">
                  <c:v>NY</c:v>
                </c:pt>
                <c:pt idx="5">
                  <c:v>RI</c:v>
                </c:pt>
                <c:pt idx="6">
                  <c:v>VT</c:v>
                </c:pt>
              </c:strCache>
            </c:strRef>
          </c:cat>
          <c:val>
            <c:numRef>
              <c:f>'7. RPS Class II'!$M$22:$M$28</c:f>
              <c:numCache>
                <c:formatCode>0.0%</c:formatCode>
                <c:ptCount val="7"/>
                <c:pt idx="0">
                  <c:v>1.4558771842279971E-2</c:v>
                </c:pt>
                <c:pt idx="1">
                  <c:v>9.7943668938943587E-2</c:v>
                </c:pt>
                <c:pt idx="2">
                  <c:v>0.20334462963043318</c:v>
                </c:pt>
                <c:pt idx="3">
                  <c:v>0.10503126369549465</c:v>
                </c:pt>
                <c:pt idx="4">
                  <c:v>0.3706976078174426</c:v>
                </c:pt>
                <c:pt idx="5">
                  <c:v>2.7579743034552785E-3</c:v>
                </c:pt>
                <c:pt idx="6">
                  <c:v>0.20566608377195075</c:v>
                </c:pt>
              </c:numCache>
            </c:numRef>
          </c:val>
          <c:extLst>
            <c:ext xmlns:c16="http://schemas.microsoft.com/office/drawing/2014/chart" uri="{C3380CC4-5D6E-409C-BE32-E72D297353CC}">
              <c16:uniqueId val="{00000000-0408-40A6-B650-29EB8BF4C67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52115184420067"/>
          <c:y val="0.15743787106825552"/>
          <c:w val="0.65816550391498663"/>
          <c:h val="0.77676503536689212"/>
        </c:manualLayout>
      </c:layout>
      <c:pieChart>
        <c:varyColors val="1"/>
        <c:ser>
          <c:idx val="0"/>
          <c:order val="0"/>
          <c:tx>
            <c:v>APS by Fuel Type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2D3-4E74-90FE-BF8D269266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2D3-4E74-90FE-BF8D269266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2D3-4E74-90FE-BF8D269266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2D3-4E74-90FE-BF8D2692668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2D3-4E74-90FE-BF8D2692668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2D3-4E74-90FE-BF8D2692668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2D3-4E74-90FE-BF8D2692668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2D3-4E74-90FE-BF8D2692668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2D3-4E74-90FE-BF8D2692668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2D3-4E74-90FE-BF8D26926687}"/>
              </c:ext>
            </c:extLst>
          </c:dPt>
          <c:dLbls>
            <c:dLbl>
              <c:idx val="0"/>
              <c:layout>
                <c:manualLayout>
                  <c:x val="1.2087205804188619E-2"/>
                  <c:y val="4.26961977346413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D3-4E74-90FE-BF8D26926687}"/>
                </c:ext>
              </c:extLst>
            </c:dLbl>
            <c:dLbl>
              <c:idx val="1"/>
              <c:layout>
                <c:manualLayout>
                  <c:x val="-0.22847413996336588"/>
                  <c:y val="-2.56684491978609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D3-4E74-90FE-BF8D26926687}"/>
                </c:ext>
              </c:extLst>
            </c:dLbl>
            <c:dLbl>
              <c:idx val="2"/>
              <c:delete val="1"/>
              <c:extLst>
                <c:ext xmlns:c15="http://schemas.microsoft.com/office/drawing/2012/chart" uri="{CE6537A1-D6FC-4f65-9D91-7224C49458BB}"/>
                <c:ext xmlns:c16="http://schemas.microsoft.com/office/drawing/2014/chart" uri="{C3380CC4-5D6E-409C-BE32-E72D297353CC}">
                  <c16:uniqueId val="{00000005-32D3-4E74-90FE-BF8D26926687}"/>
                </c:ext>
              </c:extLst>
            </c:dLbl>
            <c:dLbl>
              <c:idx val="3"/>
              <c:layout>
                <c:manualLayout>
                  <c:x val="-0.17905316231123805"/>
                  <c:y val="0.1064705040212219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D3-4E74-90FE-BF8D26926687}"/>
                </c:ext>
              </c:extLst>
            </c:dLbl>
            <c:dLbl>
              <c:idx val="4"/>
              <c:layout>
                <c:manualLayout>
                  <c:x val="-0.11667545660251839"/>
                  <c:y val="-2.24426989153694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D3-4E74-90FE-BF8D26926687}"/>
                </c:ext>
              </c:extLst>
            </c:dLbl>
            <c:dLbl>
              <c:idx val="5"/>
              <c:layout>
                <c:manualLayout>
                  <c:x val="-3.8711961149832214E-4"/>
                  <c:y val="8.1047623057812958E-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D3-4E74-90FE-BF8D26926687}"/>
                </c:ext>
              </c:extLst>
            </c:dLbl>
            <c:dLbl>
              <c:idx val="6"/>
              <c:layout>
                <c:manualLayout>
                  <c:x val="-9.2282311031216605E-3"/>
                  <c:y val="-6.09709882521369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D3-4E74-90FE-BF8D26926687}"/>
                </c:ext>
              </c:extLst>
            </c:dLbl>
            <c:dLbl>
              <c:idx val="7"/>
              <c:layout>
                <c:manualLayout>
                  <c:x val="-2.3660835271086082E-2"/>
                  <c:y val="-0.1828957850856878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2D3-4E74-90FE-BF8D26926687}"/>
                </c:ext>
              </c:extLst>
            </c:dLbl>
            <c:dLbl>
              <c:idx val="8"/>
              <c:layout>
                <c:manualLayout>
                  <c:x val="-1.027425262350017E-16"/>
                  <c:y val="-5.26698387300518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2D3-4E74-90FE-BF8D26926687}"/>
                </c:ext>
              </c:extLst>
            </c:dLbl>
            <c:dLbl>
              <c:idx val="9"/>
              <c:layout>
                <c:manualLayout>
                  <c:x val="5.8822998411246601E-2"/>
                  <c:y val="-9.97372099705249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2D3-4E74-90FE-BF8D26926687}"/>
                </c:ext>
              </c:extLst>
            </c:dLbl>
            <c:dLbl>
              <c:idx val="10"/>
              <c:layout>
                <c:manualLayout>
                  <c:x val="6.3768857782713517E-2"/>
                  <c:y val="-3.00794807660585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2D3-4E74-90FE-BF8D26926687}"/>
                </c:ext>
              </c:extLst>
            </c:dLbl>
            <c:dLbl>
              <c:idx val="11"/>
              <c:layout>
                <c:manualLayout>
                  <c:x val="4.342754618535799E-2"/>
                  <c:y val="3.383234641629647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2D3-4E74-90FE-BF8D26926687}"/>
                </c:ext>
              </c:extLst>
            </c:dLbl>
            <c:numFmt formatCode="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'[1]WIP-Report Tables'!$E$86:$E$94</c:f>
              <c:strCache>
                <c:ptCount val="9"/>
                <c:pt idx="0">
                  <c:v>Bioenergy</c:v>
                </c:pt>
                <c:pt idx="1">
                  <c:v>CHP</c:v>
                </c:pt>
                <c:pt idx="2">
                  <c:v>Digester gas</c:v>
                </c:pt>
                <c:pt idx="3">
                  <c:v>Fuel cell</c:v>
                </c:pt>
                <c:pt idx="4">
                  <c:v>Heat Pump
Air</c:v>
                </c:pt>
                <c:pt idx="5">
                  <c:v>Heat Pump
Ground</c:v>
                </c:pt>
                <c:pt idx="6">
                  <c:v>Liquid
Biofuel</c:v>
                </c:pt>
                <c:pt idx="7">
                  <c:v>Solar Thermal</c:v>
                </c:pt>
                <c:pt idx="8">
                  <c:v>Waste to Energy</c:v>
                </c:pt>
              </c:strCache>
            </c:strRef>
          </c:cat>
          <c:val>
            <c:numRef>
              <c:f>'[1]WIP-Report Tables'!$G$86:$G$94</c:f>
              <c:numCache>
                <c:formatCode>General</c:formatCode>
                <c:ptCount val="9"/>
                <c:pt idx="0">
                  <c:v>2.4345930886532034E-3</c:v>
                </c:pt>
                <c:pt idx="1">
                  <c:v>0.65186218700338527</c:v>
                </c:pt>
                <c:pt idx="2">
                  <c:v>1.5270761306392484E-3</c:v>
                </c:pt>
                <c:pt idx="3">
                  <c:v>3.0645457375948686E-2</c:v>
                </c:pt>
                <c:pt idx="4">
                  <c:v>3.9586096678226969E-2</c:v>
                </c:pt>
                <c:pt idx="5">
                  <c:v>2.9989903480149811E-2</c:v>
                </c:pt>
                <c:pt idx="6">
                  <c:v>0.20048700860453858</c:v>
                </c:pt>
                <c:pt idx="7">
                  <c:v>9.7014777633598909E-3</c:v>
                </c:pt>
                <c:pt idx="8">
                  <c:v>3.376619987509831E-2</c:v>
                </c:pt>
              </c:numCache>
            </c:numRef>
          </c:val>
          <c:extLst>
            <c:ext xmlns:c16="http://schemas.microsoft.com/office/drawing/2014/chart" uri="{C3380CC4-5D6E-409C-BE32-E72D297353CC}">
              <c16:uniqueId val="{00000016-32D3-4E74-90FE-BF8D26926687}"/>
            </c:ext>
          </c:extLst>
        </c:ser>
        <c:dLbls>
          <c:showLegendKey val="0"/>
          <c:showVal val="0"/>
          <c:showCatName val="0"/>
          <c:showSerName val="0"/>
          <c:showPercent val="0"/>
          <c:showBubbleSize val="0"/>
          <c:showLeaderLines val="1"/>
        </c:dLbls>
        <c:firstSliceAng val="76"/>
      </c:pieChart>
      <c:spPr>
        <a:noFill/>
        <a:ln>
          <a:noFill/>
        </a:ln>
        <a:effectLst/>
      </c:spPr>
    </c:plotArea>
    <c:plotVisOnly val="1"/>
    <c:dispBlanksAs val="zero"/>
    <c:showDLblsOverMax val="0"/>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6.25E-2"/>
          <c:w val="0.54166666666666663"/>
          <c:h val="0.90277777777777779"/>
        </c:manualLayout>
      </c:layout>
      <c:pieChart>
        <c:varyColors val="1"/>
        <c:ser>
          <c:idx val="0"/>
          <c:order val="0"/>
          <c:tx>
            <c:strRef>
              <c:f>'10. CPS'!$C$24</c:f>
              <c:strCache>
                <c:ptCount val="1"/>
                <c:pt idx="0">
                  <c:v>Percent</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DD4-4883-97B3-7488A13928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D4-4883-97B3-7488A13928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DD4-4883-97B3-7488A13928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D4-4883-97B3-7488A1392814}"/>
              </c:ext>
            </c:extLst>
          </c:dPt>
          <c:dLbls>
            <c:numFmt formatCode="0.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 CPS'!$A$25:$A$28</c:f>
              <c:strCache>
                <c:ptCount val="4"/>
                <c:pt idx="0">
                  <c:v>Biogas</c:v>
                </c:pt>
                <c:pt idx="1">
                  <c:v>Energy Storage</c:v>
                </c:pt>
                <c:pt idx="2">
                  <c:v>Solar Energy</c:v>
                </c:pt>
                <c:pt idx="3">
                  <c:v>Wind Energy</c:v>
                </c:pt>
              </c:strCache>
            </c:strRef>
          </c:cat>
          <c:val>
            <c:numRef>
              <c:f>'10. CPS'!$C$25:$C$28</c:f>
              <c:numCache>
                <c:formatCode>0.0%</c:formatCode>
                <c:ptCount val="4"/>
                <c:pt idx="0">
                  <c:v>0.61717473723145211</c:v>
                </c:pt>
                <c:pt idx="1">
                  <c:v>0.14758191289338224</c:v>
                </c:pt>
                <c:pt idx="2">
                  <c:v>4.2936843078630216E-2</c:v>
                </c:pt>
                <c:pt idx="3">
                  <c:v>0.19230650679653546</c:v>
                </c:pt>
              </c:numCache>
            </c:numRef>
          </c:val>
          <c:extLst>
            <c:ext xmlns:c16="http://schemas.microsoft.com/office/drawing/2014/chart" uri="{C3380CC4-5D6E-409C-BE32-E72D297353CC}">
              <c16:uniqueId val="{0000000E-5DD4-4883-97B3-7488A1392814}"/>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1485900</xdr:colOff>
      <xdr:row>1</xdr:row>
      <xdr:rowOff>73026</xdr:rowOff>
    </xdr:from>
    <xdr:to>
      <xdr:col>0</xdr:col>
      <xdr:colOff>4102100</xdr:colOff>
      <xdr:row>8</xdr:row>
      <xdr:rowOff>150024</xdr:rowOff>
    </xdr:to>
    <xdr:pic>
      <xdr:nvPicPr>
        <xdr:cNvPr id="2" name="Picture 1">
          <a:extLst>
            <a:ext uri="{FF2B5EF4-FFF2-40B4-BE49-F238E27FC236}">
              <a16:creationId xmlns:a16="http://schemas.microsoft.com/office/drawing/2014/main" id="{72AB7D52-8351-698F-C36E-B615F13BEFA0}"/>
            </a:ext>
          </a:extLst>
        </xdr:cNvPr>
        <xdr:cNvPicPr>
          <a:picLocks noChangeAspect="1"/>
        </xdr:cNvPicPr>
      </xdr:nvPicPr>
      <xdr:blipFill>
        <a:blip xmlns:r="http://schemas.openxmlformats.org/officeDocument/2006/relationships" r:embed="rId1" cstate="print"/>
        <a:srcRect/>
        <a:stretch>
          <a:fillRect/>
        </a:stretch>
      </xdr:blipFill>
      <xdr:spPr bwMode="auto">
        <a:xfrm>
          <a:off x="1485900" y="254001"/>
          <a:ext cx="2616200" cy="13438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30164</xdr:colOff>
      <xdr:row>25</xdr:row>
      <xdr:rowOff>44450</xdr:rowOff>
    </xdr:from>
    <xdr:to>
      <xdr:col>9</xdr:col>
      <xdr:colOff>57150</xdr:colOff>
      <xdr:row>47</xdr:row>
      <xdr:rowOff>63500</xdr:rowOff>
    </xdr:to>
    <xdr:graphicFrame macro="">
      <xdr:nvGraphicFramePr>
        <xdr:cNvPr id="4" name="Chart 13">
          <a:extLst>
            <a:ext uri="{FF2B5EF4-FFF2-40B4-BE49-F238E27FC236}">
              <a16:creationId xmlns:a16="http://schemas.microsoft.com/office/drawing/2014/main" id="{BEACC8C3-5483-4C2B-9C88-D2A49534D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xdr:row>
      <xdr:rowOff>168275</xdr:rowOff>
    </xdr:from>
    <xdr:to>
      <xdr:col>9</xdr:col>
      <xdr:colOff>38100</xdr:colOff>
      <xdr:row>21</xdr:row>
      <xdr:rowOff>161925</xdr:rowOff>
    </xdr:to>
    <xdr:graphicFrame macro="">
      <xdr:nvGraphicFramePr>
        <xdr:cNvPr id="2" name="Chart 1">
          <a:extLst>
            <a:ext uri="{FF2B5EF4-FFF2-40B4-BE49-F238E27FC236}">
              <a16:creationId xmlns:a16="http://schemas.microsoft.com/office/drawing/2014/main" id="{46937121-A42C-AA4B-4426-C7DFA55F7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2</xdr:row>
      <xdr:rowOff>9526</xdr:rowOff>
    </xdr:from>
    <xdr:to>
      <xdr:col>6</xdr:col>
      <xdr:colOff>114300</xdr:colOff>
      <xdr:row>24</xdr:row>
      <xdr:rowOff>152400</xdr:rowOff>
    </xdr:to>
    <xdr:graphicFrame macro="">
      <xdr:nvGraphicFramePr>
        <xdr:cNvPr id="3" name="Chart 2">
          <a:extLst>
            <a:ext uri="{FF2B5EF4-FFF2-40B4-BE49-F238E27FC236}">
              <a16:creationId xmlns:a16="http://schemas.microsoft.com/office/drawing/2014/main" id="{4EA30A4C-160B-361C-FBA8-DCCAFC807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9524</xdr:rowOff>
    </xdr:from>
    <xdr:to>
      <xdr:col>6</xdr:col>
      <xdr:colOff>304800</xdr:colOff>
      <xdr:row>20</xdr:row>
      <xdr:rowOff>171449</xdr:rowOff>
    </xdr:to>
    <xdr:graphicFrame macro="">
      <xdr:nvGraphicFramePr>
        <xdr:cNvPr id="2" name="Chart 13">
          <a:extLst>
            <a:ext uri="{FF2B5EF4-FFF2-40B4-BE49-F238E27FC236}">
              <a16:creationId xmlns:a16="http://schemas.microsoft.com/office/drawing/2014/main" id="{900F0DE0-131C-46E9-8F9D-4A748FFB6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120650</xdr:colOff>
      <xdr:row>1</xdr:row>
      <xdr:rowOff>158750</xdr:rowOff>
    </xdr:from>
    <xdr:to>
      <xdr:col>9</xdr:col>
      <xdr:colOff>219075</xdr:colOff>
      <xdr:row>26</xdr:row>
      <xdr:rowOff>171450</xdr:rowOff>
    </xdr:to>
    <xdr:graphicFrame macro="">
      <xdr:nvGraphicFramePr>
        <xdr:cNvPr id="4" name="Chart 3">
          <a:extLst>
            <a:ext uri="{FF2B5EF4-FFF2-40B4-BE49-F238E27FC236}">
              <a16:creationId xmlns:a16="http://schemas.microsoft.com/office/drawing/2014/main" id="{EAD65AB4-2D71-4858-8ED7-B150178B1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Wassam\Documents\WORK\ANALYSIS\2020\20211105_Reporting_ProfessionalWorkBook_CY2020_V16.R7_FINALE4.0_JW_FINA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hn.Wassam\Documents\WORK\ANALYSIS\2019\Copy%20of%2020210408_ProfessionalWorkBook_CY2019_FINALE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YOUT"/>
      <sheetName val="NOTES"/>
      <sheetName val="IOU-Result"/>
      <sheetName val="CPS_Result"/>
      <sheetName val="LSE-RESULT"/>
      <sheetName val="GIS RESULT"/>
      <sheetName val="Certif ClassI-GIS"/>
      <sheetName val="Recon Class I&amp;SCO"/>
      <sheetName val="Certif ClassII &amp;All-GIS"/>
      <sheetName val="Recon II&amp;W&amp;APS "/>
      <sheetName val="Banked"/>
      <sheetName val="ACPOWED"/>
      <sheetName val="CEC-2020"/>
      <sheetName val="CECLSEOWED"/>
      <sheetName val="originalCEC"/>
      <sheetName val="WIP-Report Tables"/>
      <sheetName val="WIPAppdxTables"/>
      <sheetName val="WIP-Report Graphs"/>
      <sheetName val="Sum_Exempt"/>
      <sheetName val="RPSClassIExempt"/>
      <sheetName val="SCOiExempt "/>
      <sheetName val="SCOiiExempt "/>
      <sheetName val="CPS_Exempt"/>
      <sheetName val="Banked_JW"/>
      <sheetName val="JW_Agg Data Tables"/>
      <sheetName val="JW_Proj Tables"/>
      <sheetName val="JW_Graphs"/>
      <sheetName val="Costs"/>
      <sheetName val="LSEResults_2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86">
          <cell r="E86" t="str">
            <v>Bioenergy</v>
          </cell>
          <cell r="G86">
            <v>2.4345930886532034E-3</v>
          </cell>
        </row>
        <row r="87">
          <cell r="E87" t="str">
            <v>CHP</v>
          </cell>
          <cell r="G87">
            <v>0.65186218700338527</v>
          </cell>
        </row>
        <row r="88">
          <cell r="E88" t="str">
            <v>Digester gas</v>
          </cell>
          <cell r="G88">
            <v>1.5270761306392484E-3</v>
          </cell>
        </row>
        <row r="89">
          <cell r="E89" t="str">
            <v>Fuel cell</v>
          </cell>
          <cell r="G89">
            <v>3.0645457375948686E-2</v>
          </cell>
        </row>
        <row r="90">
          <cell r="E90" t="str">
            <v>Heat Pump
Air</v>
          </cell>
          <cell r="G90">
            <v>3.9586096678226969E-2</v>
          </cell>
        </row>
        <row r="91">
          <cell r="E91" t="str">
            <v>Heat Pump
Ground</v>
          </cell>
          <cell r="G91">
            <v>2.9989903480149811E-2</v>
          </cell>
        </row>
        <row r="92">
          <cell r="E92" t="str">
            <v>Liquid
Biofuel</v>
          </cell>
          <cell r="G92">
            <v>0.20048700860453858</v>
          </cell>
        </row>
        <row r="93">
          <cell r="E93" t="str">
            <v>Solar Thermal</v>
          </cell>
          <cell r="G93">
            <v>9.7014777633598909E-3</v>
          </cell>
        </row>
        <row r="94">
          <cell r="E94" t="str">
            <v>Waste to Energy</v>
          </cell>
          <cell r="G94">
            <v>3.376619987509831E-2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YOUT"/>
      <sheetName val="Note_Rev"/>
      <sheetName val="LSE_Tracking"/>
      <sheetName val="IOU-Result"/>
      <sheetName val="GIS RESULT"/>
      <sheetName val="LSE-RESULT"/>
      <sheetName val="Certif ClassI-GIS"/>
      <sheetName val="Certif ClassII&amp;APS-GIS"/>
      <sheetName val="Recon Class I&amp;SCO"/>
      <sheetName val="Recon II&amp;W&amp;APS"/>
      <sheetName val="ACPOWED"/>
      <sheetName val="CEC-2019"/>
      <sheetName val="WIPAppdxTables"/>
      <sheetName val="WIP-Historical Tables"/>
      <sheetName val="WIP-Report Tables"/>
      <sheetName val="WIP-Report Graphs"/>
      <sheetName val="Banked"/>
      <sheetName val="JW_Agg Data Tables"/>
      <sheetName val="JW_Proj Tables"/>
      <sheetName val="JW_Graphs"/>
      <sheetName val="SCOiExempt "/>
      <sheetName val="SCOiiExempt "/>
      <sheetName val="LSEResults_2018"/>
      <sheetName val="ForZazy"/>
      <sheetName val="Sheet1"/>
      <sheetName val="Cost Tables"/>
    </sheetNames>
    <sheetDataSet>
      <sheetData sheetId="0"/>
      <sheetData sheetId="1"/>
      <sheetData sheetId="2"/>
      <sheetData sheetId="3"/>
      <sheetData sheetId="4"/>
      <sheetData sheetId="5">
        <row r="439">
          <cell r="F439">
            <v>9336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F32D-D856-4B83-961F-99B4689BE766}">
  <dimension ref="A1:N36"/>
  <sheetViews>
    <sheetView showGridLines="0" tabSelected="1" workbookViewId="0">
      <selection sqref="A1:A36"/>
    </sheetView>
  </sheetViews>
  <sheetFormatPr defaultRowHeight="14.5" x14ac:dyDescent="0.35"/>
  <cols>
    <col min="1" max="1" width="78.36328125" customWidth="1"/>
    <col min="6" max="14" width="8.7265625" style="10"/>
  </cols>
  <sheetData>
    <row r="1" spans="1:10" ht="14.5" customHeight="1" x14ac:dyDescent="0.35">
      <c r="A1" s="166" t="s">
        <v>356</v>
      </c>
    </row>
    <row r="2" spans="1:10" ht="14.5" customHeight="1" x14ac:dyDescent="0.35">
      <c r="A2" s="167"/>
    </row>
    <row r="3" spans="1:10" ht="14.5" customHeight="1" x14ac:dyDescent="0.35">
      <c r="A3" s="167"/>
    </row>
    <row r="4" spans="1:10" ht="14.5" customHeight="1" x14ac:dyDescent="0.35">
      <c r="A4" s="167"/>
    </row>
    <row r="5" spans="1:10" ht="14.5" customHeight="1" x14ac:dyDescent="0.35">
      <c r="A5" s="167"/>
    </row>
    <row r="6" spans="1:10" ht="14.5" customHeight="1" x14ac:dyDescent="0.35">
      <c r="A6" s="167"/>
    </row>
    <row r="7" spans="1:10" ht="14.5" customHeight="1" x14ac:dyDescent="0.35">
      <c r="A7" s="167"/>
    </row>
    <row r="8" spans="1:10" ht="14.5" customHeight="1" x14ac:dyDescent="0.35">
      <c r="A8" s="167"/>
    </row>
    <row r="9" spans="1:10" ht="14.5" customHeight="1" x14ac:dyDescent="0.35">
      <c r="A9" s="167"/>
    </row>
    <row r="10" spans="1:10" ht="14.5" customHeight="1" x14ac:dyDescent="0.35">
      <c r="A10" s="167"/>
    </row>
    <row r="11" spans="1:10" ht="14.5" customHeight="1" x14ac:dyDescent="0.35">
      <c r="A11" s="167"/>
    </row>
    <row r="12" spans="1:10" ht="14.5" customHeight="1" x14ac:dyDescent="0.35">
      <c r="A12" s="167"/>
    </row>
    <row r="13" spans="1:10" ht="18" x14ac:dyDescent="0.4">
      <c r="A13" s="167"/>
      <c r="J13" s="11"/>
    </row>
    <row r="14" spans="1:10" ht="14.5" customHeight="1" x14ac:dyDescent="0.35">
      <c r="A14" s="167"/>
      <c r="J14" s="12"/>
    </row>
    <row r="15" spans="1:10" ht="14.5" customHeight="1" x14ac:dyDescent="0.35">
      <c r="A15" s="167"/>
      <c r="J15" s="12"/>
    </row>
    <row r="16" spans="1:10" ht="14.5" customHeight="1" x14ac:dyDescent="0.35">
      <c r="A16" s="167"/>
      <c r="J16" s="13"/>
    </row>
    <row r="17" spans="1:10" ht="14.5" customHeight="1" x14ac:dyDescent="0.35">
      <c r="A17" s="167"/>
      <c r="J17" s="13"/>
    </row>
    <row r="18" spans="1:10" ht="14.5" customHeight="1" x14ac:dyDescent="0.35">
      <c r="A18" s="167"/>
      <c r="J18" s="13"/>
    </row>
    <row r="19" spans="1:10" ht="14.5" customHeight="1" x14ac:dyDescent="0.35">
      <c r="A19" s="167"/>
      <c r="J19" s="13"/>
    </row>
    <row r="20" spans="1:10" ht="14.5" customHeight="1" x14ac:dyDescent="0.35">
      <c r="A20" s="167"/>
      <c r="J20" s="12"/>
    </row>
    <row r="21" spans="1:10" ht="14.5" customHeight="1" x14ac:dyDescent="0.35">
      <c r="A21" s="167"/>
      <c r="J21" s="12"/>
    </row>
    <row r="22" spans="1:10" ht="14.5" customHeight="1" x14ac:dyDescent="0.35">
      <c r="A22" s="167"/>
      <c r="J22" s="14"/>
    </row>
    <row r="23" spans="1:10" ht="14.5" customHeight="1" x14ac:dyDescent="0.35">
      <c r="A23" s="167"/>
      <c r="J23" s="12"/>
    </row>
    <row r="24" spans="1:10" ht="14.5" customHeight="1" x14ac:dyDescent="0.35">
      <c r="A24" s="167"/>
      <c r="J24" s="15"/>
    </row>
    <row r="25" spans="1:10" ht="14.5" customHeight="1" x14ac:dyDescent="0.35">
      <c r="A25" s="167"/>
      <c r="J25" s="12"/>
    </row>
    <row r="26" spans="1:10" ht="14.5" customHeight="1" x14ac:dyDescent="0.35">
      <c r="A26" s="167"/>
      <c r="J26" s="12"/>
    </row>
    <row r="27" spans="1:10" ht="15.5" x14ac:dyDescent="0.35">
      <c r="A27" s="167"/>
      <c r="J27" s="16"/>
    </row>
    <row r="28" spans="1:10" ht="15.5" x14ac:dyDescent="0.35">
      <c r="A28" s="167"/>
      <c r="J28" s="16"/>
    </row>
    <row r="29" spans="1:10" ht="15.5" x14ac:dyDescent="0.35">
      <c r="A29" s="167"/>
      <c r="J29" s="16"/>
    </row>
    <row r="30" spans="1:10" ht="15.5" x14ac:dyDescent="0.35">
      <c r="A30" s="167"/>
      <c r="J30" s="16"/>
    </row>
    <row r="31" spans="1:10" x14ac:dyDescent="0.35">
      <c r="A31" s="167"/>
    </row>
    <row r="32" spans="1:10" x14ac:dyDescent="0.35">
      <c r="A32" s="167"/>
    </row>
    <row r="33" spans="1:1" x14ac:dyDescent="0.35">
      <c r="A33" s="167"/>
    </row>
    <row r="34" spans="1:1" x14ac:dyDescent="0.35">
      <c r="A34" s="167"/>
    </row>
    <row r="35" spans="1:1" x14ac:dyDescent="0.35">
      <c r="A35" s="167"/>
    </row>
    <row r="36" spans="1:1" x14ac:dyDescent="0.35">
      <c r="A36" s="168"/>
    </row>
  </sheetData>
  <mergeCells count="1">
    <mergeCell ref="A1:A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185AF-F9A8-40F7-9CE9-9D9E8FB8850F}">
  <dimension ref="A1"/>
  <sheetViews>
    <sheetView showGridLines="0" workbookViewId="0"/>
  </sheetViews>
  <sheetFormatPr defaultRowHeight="14.5" x14ac:dyDescent="0.35"/>
  <cols>
    <col min="1" max="1" width="36.6328125" customWidth="1"/>
    <col min="5" max="5" width="9.54296875" bestFit="1" customWidth="1"/>
  </cols>
  <sheetData>
    <row r="1" spans="1:1" x14ac:dyDescent="0.35">
      <c r="A1" s="7" t="s">
        <v>288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8CF69-101D-4FB5-9E28-BD974FD67090}">
  <dimension ref="A1:F18"/>
  <sheetViews>
    <sheetView showGridLines="0" workbookViewId="0"/>
  </sheetViews>
  <sheetFormatPr defaultRowHeight="14.5" x14ac:dyDescent="0.35"/>
  <cols>
    <col min="1" max="1" width="49.453125" customWidth="1"/>
    <col min="2" max="3" width="11.1796875" bestFit="1" customWidth="1"/>
    <col min="4" max="6" width="10.6328125" bestFit="1" customWidth="1"/>
  </cols>
  <sheetData>
    <row r="1" spans="1:6" x14ac:dyDescent="0.35">
      <c r="A1" s="6" t="s">
        <v>307</v>
      </c>
      <c r="C1" s="1"/>
    </row>
    <row r="2" spans="1:6" ht="15.5" x14ac:dyDescent="0.35">
      <c r="A2" s="118" t="s">
        <v>45</v>
      </c>
      <c r="B2" s="144">
        <v>2016</v>
      </c>
      <c r="C2" s="144">
        <v>2017</v>
      </c>
      <c r="D2" s="144">
        <v>2018</v>
      </c>
      <c r="E2" s="144">
        <v>2019</v>
      </c>
      <c r="F2" s="144">
        <v>2020</v>
      </c>
    </row>
    <row r="3" spans="1:6" ht="15.5" x14ac:dyDescent="0.35">
      <c r="A3" s="101" t="s">
        <v>0</v>
      </c>
      <c r="B3" s="53">
        <v>46864429</v>
      </c>
      <c r="C3" s="53">
        <v>45715742</v>
      </c>
      <c r="D3" s="43">
        <v>46409960</v>
      </c>
      <c r="E3" s="43">
        <v>44705757.244186766</v>
      </c>
      <c r="F3" s="42">
        <v>43673802</v>
      </c>
    </row>
    <row r="4" spans="1:6" ht="15.5" x14ac:dyDescent="0.35">
      <c r="A4" s="101" t="s">
        <v>29</v>
      </c>
      <c r="B4" s="53">
        <v>3.5000000000000003E-2</v>
      </c>
      <c r="C4" s="53">
        <v>3.5000000000000003E-2</v>
      </c>
      <c r="D4" s="51">
        <v>3.5000000000000003E-2</v>
      </c>
      <c r="E4" s="51">
        <v>3.5000771633355292E-2</v>
      </c>
      <c r="F4" s="50">
        <v>3.5000776895952407E-2</v>
      </c>
    </row>
    <row r="5" spans="1:6" ht="15.5" x14ac:dyDescent="0.35">
      <c r="A5" s="101" t="s">
        <v>1</v>
      </c>
      <c r="B5" s="53">
        <v>1640016</v>
      </c>
      <c r="C5" s="53">
        <v>1600090</v>
      </c>
      <c r="D5" s="43">
        <v>1624385</v>
      </c>
      <c r="E5" s="43">
        <v>1564736</v>
      </c>
      <c r="F5" s="42">
        <v>1528617</v>
      </c>
    </row>
    <row r="6" spans="1:6" ht="15.5" x14ac:dyDescent="0.35">
      <c r="A6" s="101" t="s">
        <v>2</v>
      </c>
      <c r="B6" s="53">
        <v>-1431</v>
      </c>
      <c r="C6" s="53">
        <v>-238</v>
      </c>
      <c r="D6" s="53">
        <v>-109421</v>
      </c>
      <c r="E6" s="53">
        <v>-30330</v>
      </c>
      <c r="F6" s="52">
        <v>-18364</v>
      </c>
    </row>
    <row r="7" spans="1:6" ht="15.5" x14ac:dyDescent="0.35">
      <c r="A7" s="101" t="s">
        <v>3</v>
      </c>
      <c r="B7" s="53">
        <v>1638585</v>
      </c>
      <c r="C7" s="53">
        <v>1599852</v>
      </c>
      <c r="D7" s="43">
        <v>1514964</v>
      </c>
      <c r="E7" s="43">
        <v>1534406</v>
      </c>
      <c r="F7" s="42">
        <v>1510253</v>
      </c>
    </row>
    <row r="8" spans="1:6" ht="15.5" x14ac:dyDescent="0.35">
      <c r="A8" s="47"/>
      <c r="B8" s="47"/>
      <c r="C8" s="47"/>
      <c r="D8" s="47"/>
      <c r="E8" s="47"/>
      <c r="F8" s="54"/>
    </row>
    <row r="9" spans="1:6" ht="15.5" x14ac:dyDescent="0.35">
      <c r="A9" s="101" t="s">
        <v>35</v>
      </c>
      <c r="B9" s="53">
        <v>1651769</v>
      </c>
      <c r="C9" s="53">
        <v>1617739</v>
      </c>
      <c r="D9" s="43">
        <v>1545740</v>
      </c>
      <c r="E9" s="43">
        <v>1492667</v>
      </c>
      <c r="F9" s="42">
        <v>1509870</v>
      </c>
    </row>
    <row r="10" spans="1:6" ht="15.5" x14ac:dyDescent="0.35">
      <c r="A10" s="101" t="s">
        <v>36</v>
      </c>
      <c r="B10" s="53">
        <v>-20111</v>
      </c>
      <c r="C10" s="53">
        <v>-44496</v>
      </c>
      <c r="D10" s="53">
        <v>-69694</v>
      </c>
      <c r="E10" s="53">
        <v>-41138</v>
      </c>
      <c r="F10" s="52">
        <v>-60137</v>
      </c>
    </row>
    <row r="11" spans="1:6" ht="15.5" x14ac:dyDescent="0.35">
      <c r="A11" s="101" t="s">
        <v>37</v>
      </c>
      <c r="B11" s="43">
        <v>1631658</v>
      </c>
      <c r="C11" s="43">
        <v>1573243</v>
      </c>
      <c r="D11" s="43">
        <v>1476046</v>
      </c>
      <c r="E11" s="43">
        <v>1451529</v>
      </c>
      <c r="F11" s="42">
        <v>1449733</v>
      </c>
    </row>
    <row r="12" spans="1:6" ht="15.5" x14ac:dyDescent="0.35">
      <c r="A12" s="101" t="s">
        <v>7</v>
      </c>
      <c r="B12" s="43">
        <v>0</v>
      </c>
      <c r="C12" s="43">
        <v>15644</v>
      </c>
      <c r="D12" s="43">
        <v>27163</v>
      </c>
      <c r="E12" s="43">
        <v>60094</v>
      </c>
      <c r="F12" s="42">
        <v>50023</v>
      </c>
    </row>
    <row r="13" spans="1:6" ht="15.5" x14ac:dyDescent="0.35">
      <c r="A13" s="101" t="s">
        <v>38</v>
      </c>
      <c r="B13" s="43">
        <v>1631658</v>
      </c>
      <c r="C13" s="43">
        <v>1588887</v>
      </c>
      <c r="D13" s="43">
        <v>1503209</v>
      </c>
      <c r="E13" s="43">
        <v>1511623</v>
      </c>
      <c r="F13" s="42">
        <v>1499756</v>
      </c>
    </row>
    <row r="14" spans="1:6" ht="15.5" x14ac:dyDescent="0.35">
      <c r="A14" s="101" t="s">
        <v>34</v>
      </c>
      <c r="B14" s="43">
        <v>7362</v>
      </c>
      <c r="C14" s="43">
        <v>10816</v>
      </c>
      <c r="D14" s="43">
        <v>11755</v>
      </c>
      <c r="E14" s="43">
        <v>22552</v>
      </c>
      <c r="F14" s="42">
        <v>10497</v>
      </c>
    </row>
    <row r="15" spans="1:6" ht="15.5" x14ac:dyDescent="0.35">
      <c r="A15" s="101" t="s">
        <v>19</v>
      </c>
      <c r="B15" s="43">
        <v>1639020</v>
      </c>
      <c r="C15" s="43">
        <v>1599703</v>
      </c>
      <c r="D15" s="43">
        <v>1514964</v>
      </c>
      <c r="E15" s="43">
        <v>1534175</v>
      </c>
      <c r="F15" s="42">
        <v>1510253</v>
      </c>
    </row>
    <row r="16" spans="1:6" ht="15.5" x14ac:dyDescent="0.35">
      <c r="A16" s="101" t="s">
        <v>11</v>
      </c>
      <c r="B16" s="43">
        <v>20566</v>
      </c>
      <c r="C16" s="43">
        <v>44496</v>
      </c>
      <c r="D16" s="43">
        <v>61217</v>
      </c>
      <c r="E16" s="43">
        <v>39850</v>
      </c>
      <c r="F16" s="42">
        <v>59618</v>
      </c>
    </row>
    <row r="17" spans="1:6" ht="15.5" x14ac:dyDescent="0.35">
      <c r="A17" s="47"/>
      <c r="B17" s="47"/>
      <c r="C17" s="47"/>
      <c r="D17" s="47"/>
      <c r="E17" s="47"/>
      <c r="F17" s="54"/>
    </row>
    <row r="18" spans="1:6" ht="15.5" x14ac:dyDescent="0.35">
      <c r="A18" s="101" t="s">
        <v>12</v>
      </c>
      <c r="B18" s="62">
        <v>80982</v>
      </c>
      <c r="C18" s="62">
        <v>120274</v>
      </c>
      <c r="D18" s="62">
        <v>133066.6</v>
      </c>
      <c r="E18" s="62">
        <v>260701.12000000005</v>
      </c>
      <c r="F18" s="145">
        <v>123339.75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F4BA-B157-44D3-8E80-1BCB87ECE131}">
  <dimension ref="A1:F20"/>
  <sheetViews>
    <sheetView showGridLines="0" workbookViewId="0"/>
  </sheetViews>
  <sheetFormatPr defaultRowHeight="14.5" x14ac:dyDescent="0.35"/>
  <cols>
    <col min="1" max="1" width="36.26953125" customWidth="1"/>
    <col min="2" max="2" width="12.26953125" bestFit="1" customWidth="1"/>
    <col min="3" max="3" width="11.1796875" bestFit="1" customWidth="1"/>
    <col min="4" max="6" width="10.6328125" bestFit="1" customWidth="1"/>
  </cols>
  <sheetData>
    <row r="1" spans="1:6" x14ac:dyDescent="0.35">
      <c r="A1" s="6" t="s">
        <v>308</v>
      </c>
      <c r="C1" s="1"/>
    </row>
    <row r="2" spans="1:6" ht="15.5" x14ac:dyDescent="0.35">
      <c r="A2" s="118" t="s">
        <v>296</v>
      </c>
      <c r="B2" s="102">
        <v>2016</v>
      </c>
      <c r="C2" s="102">
        <v>2017</v>
      </c>
      <c r="D2" s="102">
        <v>2018</v>
      </c>
      <c r="E2" s="102">
        <v>2019</v>
      </c>
      <c r="F2" s="102">
        <v>2020</v>
      </c>
    </row>
    <row r="3" spans="1:6" ht="15.5" x14ac:dyDescent="0.35">
      <c r="A3" s="101" t="s">
        <v>0</v>
      </c>
      <c r="B3" s="43">
        <v>46864429</v>
      </c>
      <c r="C3" s="43">
        <v>45715742</v>
      </c>
      <c r="D3" s="43">
        <v>46409960</v>
      </c>
      <c r="E3" s="43">
        <v>44705757.244186766</v>
      </c>
      <c r="F3" s="42">
        <v>43673802</v>
      </c>
    </row>
    <row r="4" spans="1:6" ht="15.5" x14ac:dyDescent="0.35">
      <c r="A4" s="101" t="s">
        <v>29</v>
      </c>
      <c r="B4" s="51">
        <v>0.04</v>
      </c>
      <c r="C4" s="51">
        <v>4.2500000000000003E-2</v>
      </c>
      <c r="D4" s="51">
        <v>4.4999999999999998E-2</v>
      </c>
      <c r="E4" s="51">
        <v>4.7500861877831937E-2</v>
      </c>
      <c r="F4" s="50">
        <v>5.0000844900107394E-2</v>
      </c>
    </row>
    <row r="5" spans="1:6" ht="15.5" x14ac:dyDescent="0.35">
      <c r="A5" s="101" t="s">
        <v>1</v>
      </c>
      <c r="B5" s="43">
        <v>1874294</v>
      </c>
      <c r="C5" s="43">
        <v>1942959</v>
      </c>
      <c r="D5" s="43">
        <v>2088490</v>
      </c>
      <c r="E5" s="43">
        <v>2123562</v>
      </c>
      <c r="F5" s="42">
        <v>2183727</v>
      </c>
    </row>
    <row r="6" spans="1:6" ht="15.5" x14ac:dyDescent="0.35">
      <c r="A6" s="101" t="s">
        <v>2</v>
      </c>
      <c r="B6" s="53">
        <v>-1635</v>
      </c>
      <c r="C6" s="53">
        <v>-1090</v>
      </c>
      <c r="D6" s="53">
        <v>-134422</v>
      </c>
      <c r="E6" s="53">
        <v>-41158</v>
      </c>
      <c r="F6" s="52">
        <v>-26233</v>
      </c>
    </row>
    <row r="7" spans="1:6" ht="15.5" x14ac:dyDescent="0.35">
      <c r="A7" s="101" t="s">
        <v>3</v>
      </c>
      <c r="B7" s="43">
        <v>1872659</v>
      </c>
      <c r="C7" s="43">
        <v>1941869</v>
      </c>
      <c r="D7" s="43">
        <v>1954068</v>
      </c>
      <c r="E7" s="43">
        <v>2082404</v>
      </c>
      <c r="F7" s="42">
        <v>2157494</v>
      </c>
    </row>
    <row r="8" spans="1:6" ht="15.5" x14ac:dyDescent="0.35">
      <c r="A8" s="47"/>
      <c r="B8" s="47"/>
      <c r="C8" s="47"/>
      <c r="D8" s="47"/>
      <c r="E8" s="47"/>
      <c r="F8" s="54"/>
    </row>
    <row r="9" spans="1:6" ht="15.5" x14ac:dyDescent="0.35">
      <c r="A9" s="101" t="s">
        <v>39</v>
      </c>
      <c r="B9" s="43">
        <v>945003</v>
      </c>
      <c r="C9" s="43">
        <v>2017892</v>
      </c>
      <c r="D9" s="43">
        <v>2015993</v>
      </c>
      <c r="E9" s="43">
        <v>2179879</v>
      </c>
      <c r="F9" s="42">
        <v>2213858</v>
      </c>
    </row>
    <row r="10" spans="1:6" ht="15.5" x14ac:dyDescent="0.35">
      <c r="A10" s="101" t="s">
        <v>42</v>
      </c>
      <c r="B10" s="53">
        <v>-3873</v>
      </c>
      <c r="C10" s="53">
        <v>-221624</v>
      </c>
      <c r="D10" s="53">
        <v>-317987</v>
      </c>
      <c r="E10" s="53">
        <v>-356480</v>
      </c>
      <c r="F10" s="52">
        <v>-477778</v>
      </c>
    </row>
    <row r="11" spans="1:6" ht="15.5" x14ac:dyDescent="0.35">
      <c r="A11" s="101" t="s">
        <v>40</v>
      </c>
      <c r="B11" s="43">
        <v>941130</v>
      </c>
      <c r="C11" s="43">
        <v>1796268</v>
      </c>
      <c r="D11" s="43">
        <v>1698006</v>
      </c>
      <c r="E11" s="43">
        <v>1823399</v>
      </c>
      <c r="F11" s="42">
        <v>1736080</v>
      </c>
    </row>
    <row r="12" spans="1:6" ht="15.5" x14ac:dyDescent="0.35">
      <c r="A12" s="100" t="s">
        <v>7</v>
      </c>
      <c r="B12" s="43">
        <v>2869</v>
      </c>
      <c r="C12" s="43">
        <v>3847</v>
      </c>
      <c r="D12" s="43">
        <v>212217</v>
      </c>
      <c r="E12" s="43">
        <v>249667</v>
      </c>
      <c r="F12" s="42">
        <v>425500</v>
      </c>
    </row>
    <row r="13" spans="1:6" ht="15.5" x14ac:dyDescent="0.35">
      <c r="A13" s="101" t="s">
        <v>41</v>
      </c>
      <c r="B13" s="43">
        <v>943999</v>
      </c>
      <c r="C13" s="43">
        <v>1800115</v>
      </c>
      <c r="D13" s="43">
        <v>1910223</v>
      </c>
      <c r="E13" s="43">
        <v>2073066</v>
      </c>
      <c r="F13" s="42">
        <v>2161580</v>
      </c>
    </row>
    <row r="14" spans="1:6" ht="15.5" x14ac:dyDescent="0.35">
      <c r="A14" s="101" t="s">
        <v>9</v>
      </c>
      <c r="B14" s="43">
        <v>928636</v>
      </c>
      <c r="C14" s="43">
        <v>141974</v>
      </c>
      <c r="D14" s="43">
        <v>43845</v>
      </c>
      <c r="E14" s="43">
        <v>8880</v>
      </c>
      <c r="F14" s="42">
        <v>265</v>
      </c>
    </row>
    <row r="15" spans="1:6" ht="15.5" x14ac:dyDescent="0.35">
      <c r="A15" s="101" t="s">
        <v>19</v>
      </c>
      <c r="B15" s="43">
        <v>1872635</v>
      </c>
      <c r="C15" s="43">
        <v>1942089</v>
      </c>
      <c r="D15" s="43">
        <v>1954068</v>
      </c>
      <c r="E15" s="43">
        <v>2081946</v>
      </c>
      <c r="F15" s="42">
        <v>2161845</v>
      </c>
    </row>
    <row r="16" spans="1:6" ht="15.5" x14ac:dyDescent="0.35">
      <c r="A16" s="101" t="s">
        <v>11</v>
      </c>
      <c r="B16" s="43">
        <v>3873</v>
      </c>
      <c r="C16" s="43">
        <v>221624</v>
      </c>
      <c r="D16" s="43">
        <v>317814</v>
      </c>
      <c r="E16" s="43">
        <v>355382</v>
      </c>
      <c r="F16" s="42">
        <v>477619</v>
      </c>
    </row>
    <row r="17" spans="1:6" ht="15.5" x14ac:dyDescent="0.35">
      <c r="A17" s="47"/>
      <c r="B17" s="47"/>
      <c r="C17" s="47"/>
      <c r="D17" s="47"/>
      <c r="E17" s="47"/>
      <c r="F17" s="54"/>
    </row>
    <row r="18" spans="1:6" ht="15.5" x14ac:dyDescent="0.35">
      <c r="A18" s="101" t="s">
        <v>12</v>
      </c>
      <c r="B18" s="62">
        <v>20429992</v>
      </c>
      <c r="C18" s="62">
        <v>3156082</v>
      </c>
      <c r="D18" s="61">
        <v>992650.8</v>
      </c>
      <c r="E18" s="61">
        <v>205394.4</v>
      </c>
      <c r="F18" s="55">
        <v>6227.5</v>
      </c>
    </row>
    <row r="19" spans="1:6" x14ac:dyDescent="0.35">
      <c r="C19" s="8"/>
      <c r="D19" s="8"/>
      <c r="E19" s="8"/>
    </row>
    <row r="20" spans="1:6" x14ac:dyDescent="0.35">
      <c r="C20" s="8"/>
      <c r="D20" s="8"/>
      <c r="E20"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F1E1-DA31-459A-BE19-DAA79BC80E6E}">
  <dimension ref="A1:B1"/>
  <sheetViews>
    <sheetView showGridLines="0" workbookViewId="0"/>
  </sheetViews>
  <sheetFormatPr defaultRowHeight="14.5" x14ac:dyDescent="0.35"/>
  <cols>
    <col min="1" max="1" width="30.6328125" customWidth="1"/>
    <col min="6" max="6" width="9.54296875" bestFit="1" customWidth="1"/>
  </cols>
  <sheetData>
    <row r="1" spans="1:2" x14ac:dyDescent="0.35">
      <c r="A1" s="7" t="s">
        <v>354</v>
      </c>
      <c r="B1" s="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947B-3245-4A1B-93FC-A24327A167B6}">
  <dimension ref="A1:E29"/>
  <sheetViews>
    <sheetView showGridLines="0" workbookViewId="0"/>
  </sheetViews>
  <sheetFormatPr defaultRowHeight="14.5" x14ac:dyDescent="0.35"/>
  <cols>
    <col min="1" max="1" width="39.7265625" customWidth="1"/>
    <col min="2" max="2" width="11.1796875" bestFit="1" customWidth="1"/>
    <col min="3" max="4" width="12.08984375" bestFit="1" customWidth="1"/>
    <col min="5" max="5" width="8.7265625" customWidth="1"/>
  </cols>
  <sheetData>
    <row r="1" spans="1:5" ht="15.5" x14ac:dyDescent="0.35">
      <c r="A1" s="41" t="s">
        <v>309</v>
      </c>
    </row>
    <row r="2" spans="1:5" ht="15.5" x14ac:dyDescent="0.35">
      <c r="A2" s="118" t="s">
        <v>292</v>
      </c>
      <c r="B2" s="144">
        <v>2019</v>
      </c>
      <c r="C2" s="144">
        <v>2020</v>
      </c>
    </row>
    <row r="3" spans="1:5" ht="15.5" x14ac:dyDescent="0.35">
      <c r="A3" s="101" t="s">
        <v>0</v>
      </c>
      <c r="B3" s="53">
        <v>44705757.244186766</v>
      </c>
      <c r="C3" s="107">
        <v>43673802</v>
      </c>
    </row>
    <row r="4" spans="1:5" ht="15.5" x14ac:dyDescent="0.35">
      <c r="A4" s="101" t="s">
        <v>46</v>
      </c>
      <c r="B4" s="53" t="s">
        <v>47</v>
      </c>
      <c r="C4" s="107">
        <v>-31727273</v>
      </c>
    </row>
    <row r="5" spans="1:5" ht="15.5" x14ac:dyDescent="0.35">
      <c r="A5" s="101" t="s">
        <v>48</v>
      </c>
      <c r="B5" s="53" t="s">
        <v>47</v>
      </c>
      <c r="C5" s="107">
        <v>11946529</v>
      </c>
    </row>
    <row r="6" spans="1:5" ht="15.5" x14ac:dyDescent="0.35">
      <c r="A6" s="101" t="s">
        <v>13</v>
      </c>
      <c r="B6" s="150">
        <v>0</v>
      </c>
      <c r="C6" s="151">
        <v>4.1038332316476588E-3</v>
      </c>
    </row>
    <row r="7" spans="1:5" ht="15.5" x14ac:dyDescent="0.35">
      <c r="A7" s="101" t="s">
        <v>1</v>
      </c>
      <c r="B7" s="53">
        <v>0</v>
      </c>
      <c r="C7" s="107">
        <v>179230</v>
      </c>
    </row>
    <row r="8" spans="1:5" ht="15.5" x14ac:dyDescent="0.35">
      <c r="A8" s="101" t="s">
        <v>2</v>
      </c>
      <c r="B8" s="53" t="s">
        <v>47</v>
      </c>
      <c r="C8" s="107">
        <v>-1954</v>
      </c>
    </row>
    <row r="9" spans="1:5" ht="15.5" x14ac:dyDescent="0.35">
      <c r="A9" s="101" t="s">
        <v>3</v>
      </c>
      <c r="B9" s="53">
        <v>0</v>
      </c>
      <c r="C9" s="107">
        <v>177276</v>
      </c>
    </row>
    <row r="10" spans="1:5" ht="15.5" x14ac:dyDescent="0.35">
      <c r="A10" s="2"/>
      <c r="B10" s="47"/>
      <c r="C10" s="95"/>
    </row>
    <row r="11" spans="1:5" ht="15.5" x14ac:dyDescent="0.35">
      <c r="A11" s="101" t="s">
        <v>49</v>
      </c>
      <c r="B11" s="43">
        <v>0</v>
      </c>
      <c r="C11" s="105">
        <v>32313</v>
      </c>
    </row>
    <row r="12" spans="1:5" ht="15.5" x14ac:dyDescent="0.35">
      <c r="A12" s="101" t="s">
        <v>50</v>
      </c>
      <c r="B12" s="43">
        <v>0</v>
      </c>
      <c r="C12" s="107">
        <v>-1124</v>
      </c>
    </row>
    <row r="13" spans="1:5" ht="15.5" x14ac:dyDescent="0.35">
      <c r="A13" s="101" t="s">
        <v>51</v>
      </c>
      <c r="B13" s="43">
        <v>0</v>
      </c>
      <c r="C13" s="105">
        <v>31189</v>
      </c>
    </row>
    <row r="14" spans="1:5" ht="15.5" x14ac:dyDescent="0.35">
      <c r="A14" s="101" t="s">
        <v>7</v>
      </c>
      <c r="B14" s="43">
        <v>0</v>
      </c>
      <c r="C14" s="105">
        <v>0</v>
      </c>
      <c r="E14" s="7"/>
    </row>
    <row r="15" spans="1:5" ht="15.5" x14ac:dyDescent="0.35">
      <c r="A15" s="101" t="s">
        <v>52</v>
      </c>
      <c r="B15" s="43">
        <v>0</v>
      </c>
      <c r="C15" s="105">
        <v>31189</v>
      </c>
      <c r="E15" s="7"/>
    </row>
    <row r="16" spans="1:5" ht="15.5" x14ac:dyDescent="0.35">
      <c r="A16" s="101" t="s">
        <v>9</v>
      </c>
      <c r="B16" s="43">
        <v>0</v>
      </c>
      <c r="C16" s="105">
        <v>146935</v>
      </c>
    </row>
    <row r="17" spans="1:5" ht="15.5" x14ac:dyDescent="0.35">
      <c r="A17" s="101" t="s">
        <v>52</v>
      </c>
      <c r="B17" s="43">
        <v>0</v>
      </c>
      <c r="C17" s="105">
        <v>178124</v>
      </c>
    </row>
    <row r="18" spans="1:5" ht="15.5" x14ac:dyDescent="0.35">
      <c r="A18" s="101" t="s">
        <v>11</v>
      </c>
      <c r="B18" s="43">
        <v>0</v>
      </c>
      <c r="C18" s="105">
        <v>1078</v>
      </c>
    </row>
    <row r="19" spans="1:5" ht="15.5" x14ac:dyDescent="0.35">
      <c r="A19" s="2"/>
      <c r="B19" s="47"/>
      <c r="C19" s="95"/>
      <c r="D19" s="2"/>
      <c r="E19" s="2"/>
    </row>
    <row r="20" spans="1:5" ht="15.5" x14ac:dyDescent="0.35">
      <c r="A20" s="101" t="s">
        <v>12</v>
      </c>
      <c r="B20" s="62">
        <v>0</v>
      </c>
      <c r="C20" s="145">
        <v>6612075</v>
      </c>
    </row>
    <row r="21" spans="1:5" x14ac:dyDescent="0.35">
      <c r="A21" s="137" t="s">
        <v>301</v>
      </c>
      <c r="B21" s="8"/>
    </row>
    <row r="22" spans="1:5" x14ac:dyDescent="0.35">
      <c r="A22" s="9"/>
      <c r="B22" s="8"/>
    </row>
    <row r="23" spans="1:5" ht="15.5" x14ac:dyDescent="0.35">
      <c r="A23" s="4" t="s">
        <v>291</v>
      </c>
    </row>
    <row r="24" spans="1:5" ht="15.5" x14ac:dyDescent="0.35">
      <c r="A24" s="117" t="s">
        <v>128</v>
      </c>
      <c r="B24" s="102" t="s">
        <v>129</v>
      </c>
      <c r="C24" s="102" t="s">
        <v>130</v>
      </c>
    </row>
    <row r="25" spans="1:5" ht="15.5" x14ac:dyDescent="0.35">
      <c r="A25" s="101" t="s">
        <v>131</v>
      </c>
      <c r="B25" s="46">
        <v>20023</v>
      </c>
      <c r="C25" s="152">
        <v>0.61717473723145211</v>
      </c>
    </row>
    <row r="26" spans="1:5" ht="15.5" x14ac:dyDescent="0.35">
      <c r="A26" s="101" t="s">
        <v>132</v>
      </c>
      <c r="B26" s="96">
        <v>4788</v>
      </c>
      <c r="C26" s="132">
        <v>0.14758191289338224</v>
      </c>
    </row>
    <row r="27" spans="1:5" ht="15.5" x14ac:dyDescent="0.35">
      <c r="A27" s="101" t="s">
        <v>133</v>
      </c>
      <c r="B27" s="96">
        <v>1393</v>
      </c>
      <c r="C27" s="132">
        <v>4.2936843078630216E-2</v>
      </c>
    </row>
    <row r="28" spans="1:5" ht="15.5" x14ac:dyDescent="0.35">
      <c r="A28" s="101" t="s">
        <v>134</v>
      </c>
      <c r="B28" s="96">
        <v>6239</v>
      </c>
      <c r="C28" s="132">
        <v>0.19230650679653546</v>
      </c>
    </row>
    <row r="29" spans="1:5" ht="15.5" x14ac:dyDescent="0.35">
      <c r="A29" s="101" t="s">
        <v>98</v>
      </c>
      <c r="B29" s="96">
        <v>32443</v>
      </c>
      <c r="C29" s="132">
        <v>1</v>
      </c>
    </row>
  </sheetData>
  <hyperlinks>
    <hyperlink ref="A4" location="_ftn1" display="_ftn1" xr:uid="{5D12567C-B1DF-45D2-B366-2058852CE4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C896-42D8-42DE-83CE-E4078A0521A1}">
  <dimension ref="A1:B29"/>
  <sheetViews>
    <sheetView showGridLines="0" workbookViewId="0"/>
  </sheetViews>
  <sheetFormatPr defaultRowHeight="14.5" x14ac:dyDescent="0.35"/>
  <cols>
    <col min="1" max="1" width="12.08984375" bestFit="1" customWidth="1"/>
    <col min="2" max="2" width="8.7265625" customWidth="1"/>
  </cols>
  <sheetData>
    <row r="1" spans="1:2" x14ac:dyDescent="0.35">
      <c r="A1" s="7" t="s">
        <v>358</v>
      </c>
      <c r="B1" s="7"/>
    </row>
    <row r="4" spans="1:2" ht="8" customHeight="1" x14ac:dyDescent="0.35">
      <c r="A4" s="2"/>
      <c r="B4" s="2"/>
    </row>
    <row r="29" spans="1:2" x14ac:dyDescent="0.35">
      <c r="A29" s="7"/>
      <c r="B29" s="7"/>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CAC83-E914-4F3F-BA36-0074DF88AFC9}">
  <dimension ref="A1:H34"/>
  <sheetViews>
    <sheetView showGridLines="0" workbookViewId="0"/>
  </sheetViews>
  <sheetFormatPr defaultRowHeight="14.5" x14ac:dyDescent="0.35"/>
  <cols>
    <col min="1" max="1" width="37.6328125" customWidth="1"/>
    <col min="2" max="2" width="12.08984375" bestFit="1" customWidth="1"/>
    <col min="3" max="4" width="11.26953125" bestFit="1" customWidth="1"/>
    <col min="5" max="5" width="9.36328125" bestFit="1" customWidth="1"/>
    <col min="6" max="6" width="11" bestFit="1" customWidth="1"/>
    <col min="7" max="7" width="9.6328125" bestFit="1" customWidth="1"/>
    <col min="8" max="8" width="11" bestFit="1" customWidth="1"/>
  </cols>
  <sheetData>
    <row r="1" spans="1:5" ht="15.5" x14ac:dyDescent="0.35">
      <c r="A1" s="41" t="s">
        <v>310</v>
      </c>
      <c r="B1" s="19"/>
      <c r="C1" s="114"/>
      <c r="D1" s="19"/>
    </row>
    <row r="2" spans="1:5" ht="15.5" x14ac:dyDescent="0.35">
      <c r="A2" s="153" t="s">
        <v>294</v>
      </c>
      <c r="B2" s="154">
        <v>2018</v>
      </c>
      <c r="C2" s="154">
        <v>2019</v>
      </c>
      <c r="D2" s="154">
        <v>2020</v>
      </c>
    </row>
    <row r="3" spans="1:5" ht="15.5" x14ac:dyDescent="0.35">
      <c r="A3" s="101" t="s">
        <v>0</v>
      </c>
      <c r="B3" s="43">
        <v>46409960</v>
      </c>
      <c r="C3" s="43">
        <v>44705757.244186766</v>
      </c>
      <c r="D3" s="105">
        <v>43673802</v>
      </c>
    </row>
    <row r="4" spans="1:5" ht="15.5" x14ac:dyDescent="0.35">
      <c r="A4" s="101" t="s">
        <v>46</v>
      </c>
      <c r="B4" s="53">
        <v>-17908671.423981763</v>
      </c>
      <c r="C4" s="53">
        <v>-8094023</v>
      </c>
      <c r="D4" s="107">
        <v>0</v>
      </c>
    </row>
    <row r="5" spans="1:5" ht="15.5" x14ac:dyDescent="0.35">
      <c r="A5" s="101" t="s">
        <v>48</v>
      </c>
      <c r="B5" s="53">
        <v>64318631.423981763</v>
      </c>
      <c r="C5" s="53">
        <v>52799780.244186766</v>
      </c>
      <c r="D5" s="107">
        <v>43673802</v>
      </c>
    </row>
    <row r="6" spans="1:5" ht="15.5" x14ac:dyDescent="0.35">
      <c r="A6" s="101" t="s">
        <v>290</v>
      </c>
      <c r="B6" s="115">
        <v>0.03</v>
      </c>
      <c r="C6" s="115">
        <v>3.2758756148581605E-2</v>
      </c>
      <c r="D6" s="155">
        <v>4.1932850270283317E-2</v>
      </c>
    </row>
    <row r="7" spans="1:5" ht="15.5" x14ac:dyDescent="0.35">
      <c r="A7" s="101" t="s">
        <v>1</v>
      </c>
      <c r="B7" s="116">
        <v>855077</v>
      </c>
      <c r="C7" s="116">
        <v>1464505</v>
      </c>
      <c r="D7" s="156">
        <v>1831367</v>
      </c>
    </row>
    <row r="8" spans="1:5" ht="15.5" x14ac:dyDescent="0.35">
      <c r="A8" s="157" t="s">
        <v>2</v>
      </c>
      <c r="B8" s="53">
        <v>-95416</v>
      </c>
      <c r="C8" s="53">
        <v>-34663</v>
      </c>
      <c r="D8" s="107">
        <v>-20516</v>
      </c>
    </row>
    <row r="9" spans="1:5" ht="15.5" x14ac:dyDescent="0.35">
      <c r="A9" s="157" t="s">
        <v>3</v>
      </c>
      <c r="B9" s="43">
        <v>759661</v>
      </c>
      <c r="C9" s="43">
        <v>1429842</v>
      </c>
      <c r="D9" s="105">
        <v>1810851</v>
      </c>
    </row>
    <row r="10" spans="1:5" ht="15.5" x14ac:dyDescent="0.35">
      <c r="A10" s="2"/>
      <c r="B10" s="47"/>
      <c r="C10" s="95"/>
      <c r="D10" s="94"/>
      <c r="E10" s="2"/>
    </row>
    <row r="11" spans="1:5" ht="15.5" x14ac:dyDescent="0.35">
      <c r="A11" s="101" t="s">
        <v>53</v>
      </c>
      <c r="B11" s="43">
        <v>755715</v>
      </c>
      <c r="C11" s="43">
        <v>1468704</v>
      </c>
      <c r="D11" s="105">
        <v>1814559</v>
      </c>
    </row>
    <row r="12" spans="1:5" ht="15.5" x14ac:dyDescent="0.35">
      <c r="A12" s="101" t="s">
        <v>54</v>
      </c>
      <c r="B12" s="53">
        <v>-39</v>
      </c>
      <c r="C12" s="53">
        <v>-62537</v>
      </c>
      <c r="D12" s="107">
        <v>-6533</v>
      </c>
    </row>
    <row r="13" spans="1:5" ht="15.5" x14ac:dyDescent="0.35">
      <c r="A13" s="101" t="s">
        <v>55</v>
      </c>
      <c r="B13" s="43">
        <v>755676</v>
      </c>
      <c r="C13" s="43">
        <v>1406167</v>
      </c>
      <c r="D13" s="105">
        <v>1808026</v>
      </c>
    </row>
    <row r="14" spans="1:5" ht="15.5" x14ac:dyDescent="0.35">
      <c r="A14" s="158" t="s">
        <v>7</v>
      </c>
      <c r="B14" s="43">
        <v>0</v>
      </c>
      <c r="C14" s="43">
        <v>0</v>
      </c>
      <c r="D14" s="105">
        <v>0</v>
      </c>
    </row>
    <row r="15" spans="1:5" ht="15.5" x14ac:dyDescent="0.35">
      <c r="A15" s="101" t="s">
        <v>56</v>
      </c>
      <c r="B15" s="43">
        <v>755676</v>
      </c>
      <c r="C15" s="43">
        <v>1406167</v>
      </c>
      <c r="D15" s="105">
        <v>1808026</v>
      </c>
    </row>
    <row r="16" spans="1:5" ht="15.5" x14ac:dyDescent="0.35">
      <c r="A16" s="101" t="s">
        <v>9</v>
      </c>
      <c r="B16" s="43">
        <v>3985</v>
      </c>
      <c r="C16" s="43">
        <v>23675</v>
      </c>
      <c r="D16" s="105">
        <v>2825</v>
      </c>
    </row>
    <row r="17" spans="1:8" ht="15.5" x14ac:dyDescent="0.35">
      <c r="A17" s="101" t="s">
        <v>56</v>
      </c>
      <c r="B17" s="43">
        <v>759661</v>
      </c>
      <c r="C17" s="43">
        <v>1429842</v>
      </c>
      <c r="D17" s="105">
        <v>1810851</v>
      </c>
    </row>
    <row r="18" spans="1:8" ht="15.5" x14ac:dyDescent="0.35">
      <c r="A18" s="101" t="s">
        <v>11</v>
      </c>
      <c r="B18" s="43">
        <v>0</v>
      </c>
      <c r="C18" s="43">
        <v>62537</v>
      </c>
      <c r="D18" s="105">
        <v>6530</v>
      </c>
    </row>
    <row r="19" spans="1:8" ht="15.5" x14ac:dyDescent="0.35">
      <c r="A19" s="2"/>
      <c r="B19" s="47"/>
      <c r="C19" s="95"/>
      <c r="D19" s="94"/>
      <c r="E19" s="2"/>
    </row>
    <row r="20" spans="1:8" ht="15.5" x14ac:dyDescent="0.35">
      <c r="A20" s="101" t="s">
        <v>12</v>
      </c>
      <c r="B20" s="62">
        <v>179779</v>
      </c>
      <c r="C20" s="62">
        <v>1250751.6200000001</v>
      </c>
      <c r="D20" s="145">
        <v>151646</v>
      </c>
    </row>
    <row r="22" spans="1:8" ht="15.5" x14ac:dyDescent="0.35">
      <c r="A22" s="41" t="s">
        <v>343</v>
      </c>
      <c r="B22" s="41"/>
      <c r="C22" s="45"/>
      <c r="D22" s="45"/>
      <c r="E22" s="45"/>
      <c r="F22" s="45"/>
      <c r="G22" s="45"/>
      <c r="H22" s="20"/>
    </row>
    <row r="23" spans="1:8" ht="30" x14ac:dyDescent="0.35">
      <c r="A23" s="101" t="s">
        <v>289</v>
      </c>
      <c r="B23" s="102" t="s">
        <v>115</v>
      </c>
      <c r="C23" s="102" t="s">
        <v>116</v>
      </c>
      <c r="D23" s="102" t="s">
        <v>113</v>
      </c>
      <c r="E23" s="102" t="s">
        <v>114</v>
      </c>
      <c r="F23" s="102" t="s">
        <v>112</v>
      </c>
      <c r="G23" s="102" t="s">
        <v>100</v>
      </c>
      <c r="H23" s="102" t="s">
        <v>101</v>
      </c>
    </row>
    <row r="24" spans="1:8" ht="15.5" x14ac:dyDescent="0.35">
      <c r="A24" s="101" t="s">
        <v>102</v>
      </c>
      <c r="B24" s="46">
        <v>0</v>
      </c>
      <c r="C24" s="46">
        <v>0</v>
      </c>
      <c r="D24" s="46">
        <v>163</v>
      </c>
      <c r="E24" s="46">
        <v>0</v>
      </c>
      <c r="F24" s="46">
        <v>95702</v>
      </c>
      <c r="G24" s="46">
        <v>0</v>
      </c>
      <c r="H24" s="46">
        <v>95865</v>
      </c>
    </row>
    <row r="25" spans="1:8" ht="15.5" x14ac:dyDescent="0.35">
      <c r="A25" s="101" t="s">
        <v>103</v>
      </c>
      <c r="B25" s="46">
        <v>0</v>
      </c>
      <c r="C25" s="46">
        <v>12441</v>
      </c>
      <c r="D25" s="46">
        <v>169994</v>
      </c>
      <c r="E25" s="46">
        <v>3195</v>
      </c>
      <c r="F25" s="46">
        <v>54666</v>
      </c>
      <c r="G25" s="46">
        <v>1778168</v>
      </c>
      <c r="H25" s="46">
        <v>2018464</v>
      </c>
    </row>
    <row r="26" spans="1:8" ht="15.5" x14ac:dyDescent="0.35">
      <c r="A26" s="101" t="s">
        <v>104</v>
      </c>
      <c r="B26" s="98">
        <v>1755</v>
      </c>
      <c r="C26" s="98">
        <v>68841</v>
      </c>
      <c r="D26" s="98">
        <v>45662</v>
      </c>
      <c r="E26" s="98">
        <v>100860</v>
      </c>
      <c r="F26" s="98">
        <v>2801075</v>
      </c>
      <c r="G26" s="98">
        <v>184455</v>
      </c>
      <c r="H26" s="98">
        <v>3202648</v>
      </c>
    </row>
    <row r="27" spans="1:8" ht="15.5" x14ac:dyDescent="0.35">
      <c r="A27" s="101" t="s">
        <v>105</v>
      </c>
      <c r="B27" s="46">
        <v>0</v>
      </c>
      <c r="C27" s="46">
        <v>0</v>
      </c>
      <c r="D27" s="46">
        <v>19743</v>
      </c>
      <c r="E27" s="46">
        <v>45506</v>
      </c>
      <c r="F27" s="46">
        <v>52286</v>
      </c>
      <c r="G27" s="46">
        <v>313226</v>
      </c>
      <c r="H27" s="46">
        <v>430761</v>
      </c>
    </row>
    <row r="28" spans="1:8" ht="15.5" x14ac:dyDescent="0.35">
      <c r="A28" s="101" t="s">
        <v>106</v>
      </c>
      <c r="B28" s="46">
        <v>0</v>
      </c>
      <c r="C28" s="46">
        <v>0</v>
      </c>
      <c r="D28" s="46">
        <v>46385</v>
      </c>
      <c r="E28" s="46">
        <v>343214</v>
      </c>
      <c r="F28" s="46">
        <v>0</v>
      </c>
      <c r="G28" s="46">
        <v>1166216</v>
      </c>
      <c r="H28" s="46">
        <v>1555815</v>
      </c>
    </row>
    <row r="29" spans="1:8" ht="15.5" x14ac:dyDescent="0.35">
      <c r="A29" s="101" t="s">
        <v>107</v>
      </c>
      <c r="B29" s="46">
        <v>0</v>
      </c>
      <c r="C29" s="46">
        <v>0</v>
      </c>
      <c r="D29" s="46">
        <v>0</v>
      </c>
      <c r="E29" s="46">
        <v>0</v>
      </c>
      <c r="F29" s="46">
        <v>0</v>
      </c>
      <c r="G29" s="46">
        <v>42288</v>
      </c>
      <c r="H29" s="46">
        <v>42288</v>
      </c>
    </row>
    <row r="30" spans="1:8" ht="15.5" x14ac:dyDescent="0.35">
      <c r="A30" s="101" t="s">
        <v>108</v>
      </c>
      <c r="B30" s="46">
        <v>0</v>
      </c>
      <c r="C30" s="46">
        <v>0</v>
      </c>
      <c r="D30" s="46">
        <v>0</v>
      </c>
      <c r="E30" s="46">
        <v>0</v>
      </c>
      <c r="F30" s="46">
        <v>0</v>
      </c>
      <c r="G30" s="46">
        <v>270414</v>
      </c>
      <c r="H30" s="46">
        <v>270414</v>
      </c>
    </row>
    <row r="31" spans="1:8" ht="15.5" x14ac:dyDescent="0.35">
      <c r="A31" s="101" t="s">
        <v>109</v>
      </c>
      <c r="B31" s="46">
        <v>0</v>
      </c>
      <c r="C31" s="46">
        <v>0</v>
      </c>
      <c r="D31" s="46">
        <v>0</v>
      </c>
      <c r="E31" s="46">
        <v>34295</v>
      </c>
      <c r="F31" s="46">
        <v>0</v>
      </c>
      <c r="G31" s="46">
        <v>208002</v>
      </c>
      <c r="H31" s="46">
        <v>242297</v>
      </c>
    </row>
    <row r="32" spans="1:8" ht="15.5" x14ac:dyDescent="0.35">
      <c r="A32" s="101" t="s">
        <v>110</v>
      </c>
      <c r="B32" s="46">
        <v>0</v>
      </c>
      <c r="C32" s="46">
        <v>0</v>
      </c>
      <c r="D32" s="46">
        <v>198</v>
      </c>
      <c r="E32" s="46">
        <v>0</v>
      </c>
      <c r="F32" s="46">
        <v>133558</v>
      </c>
      <c r="G32" s="46">
        <v>31276</v>
      </c>
      <c r="H32" s="46">
        <v>165032</v>
      </c>
    </row>
    <row r="33" spans="1:8" ht="15.5" x14ac:dyDescent="0.35">
      <c r="A33" s="101" t="s">
        <v>111</v>
      </c>
      <c r="B33" s="46">
        <v>0</v>
      </c>
      <c r="C33" s="46">
        <v>2396</v>
      </c>
      <c r="D33" s="46">
        <v>41602</v>
      </c>
      <c r="E33" s="46">
        <v>24205</v>
      </c>
      <c r="F33" s="46">
        <v>282304</v>
      </c>
      <c r="G33" s="46">
        <v>192159</v>
      </c>
      <c r="H33" s="46">
        <v>542666</v>
      </c>
    </row>
    <row r="34" spans="1:8" ht="15" x14ac:dyDescent="0.35">
      <c r="A34" s="101" t="s">
        <v>101</v>
      </c>
      <c r="B34" s="103">
        <v>1755</v>
      </c>
      <c r="C34" s="103">
        <v>83678</v>
      </c>
      <c r="D34" s="103">
        <v>323747</v>
      </c>
      <c r="E34" s="103">
        <v>551275</v>
      </c>
      <c r="F34" s="103">
        <v>3419591</v>
      </c>
      <c r="G34" s="103">
        <v>4186204</v>
      </c>
      <c r="H34" s="103">
        <v>8566250</v>
      </c>
    </row>
  </sheetData>
  <hyperlinks>
    <hyperlink ref="A4" location="_ftn1" display="_ftn1" xr:uid="{5E816D7C-4007-4FB6-823E-FFE44FA95F6F}"/>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AC114-9F2A-41F1-AD84-ACEAAFF8C46F}">
  <dimension ref="A1:I18"/>
  <sheetViews>
    <sheetView showGridLines="0" workbookViewId="0"/>
  </sheetViews>
  <sheetFormatPr defaultRowHeight="15.5" x14ac:dyDescent="0.35"/>
  <cols>
    <col min="1" max="1" width="25.54296875" style="20" customWidth="1"/>
    <col min="2" max="2" width="23" style="20" customWidth="1"/>
    <col min="3" max="7" width="21.08984375" style="20" customWidth="1"/>
    <col min="8" max="8" width="19.1796875" style="20" bestFit="1" customWidth="1"/>
    <col min="9" max="9" width="10.81640625" style="20" bestFit="1" customWidth="1"/>
    <col min="10" max="16384" width="8.7265625" style="20"/>
  </cols>
  <sheetData>
    <row r="1" spans="1:9" x14ac:dyDescent="0.35">
      <c r="A1" s="17" t="s">
        <v>280</v>
      </c>
      <c r="B1" s="17"/>
    </row>
    <row r="2" spans="1:9" ht="45" x14ac:dyDescent="0.35">
      <c r="A2" s="119" t="s">
        <v>141</v>
      </c>
      <c r="B2" s="119" t="s">
        <v>142</v>
      </c>
      <c r="C2" s="119" t="s">
        <v>359</v>
      </c>
      <c r="D2" s="119" t="s">
        <v>143</v>
      </c>
      <c r="E2" s="119" t="s">
        <v>215</v>
      </c>
      <c r="F2" s="119" t="s">
        <v>216</v>
      </c>
      <c r="G2" s="119" t="s">
        <v>217</v>
      </c>
      <c r="H2" s="119" t="s">
        <v>360</v>
      </c>
      <c r="I2" s="119" t="s">
        <v>144</v>
      </c>
    </row>
    <row r="3" spans="1:9" x14ac:dyDescent="0.35">
      <c r="A3" s="199" t="s">
        <v>145</v>
      </c>
      <c r="B3" s="68" t="s">
        <v>93</v>
      </c>
      <c r="C3" s="69">
        <f>'3. RPS Class I'!B13</f>
        <v>4018572</v>
      </c>
      <c r="D3" s="70">
        <v>20</v>
      </c>
      <c r="E3" s="71">
        <f t="shared" ref="E3:E9" si="0">C3*D3</f>
        <v>80371440</v>
      </c>
      <c r="F3" s="70">
        <f>'3. RPS Class I'!F18</f>
        <v>46019.509999999995</v>
      </c>
      <c r="G3" s="72">
        <f>E3+F3</f>
        <v>80417459.510000005</v>
      </c>
      <c r="H3" s="72">
        <f>G3/46864429</f>
        <v>1.7159594435685968</v>
      </c>
      <c r="I3" s="73">
        <f t="shared" ref="I3:I9" si="1">H3/H$10</f>
        <v>0.10264166639716051</v>
      </c>
    </row>
    <row r="4" spans="1:9" x14ac:dyDescent="0.35">
      <c r="A4" s="199"/>
      <c r="B4" s="68" t="s">
        <v>146</v>
      </c>
      <c r="C4" s="69">
        <f>'4. SREC'!F13</f>
        <v>694189</v>
      </c>
      <c r="D4" s="70">
        <v>320</v>
      </c>
      <c r="E4" s="71">
        <f t="shared" si="0"/>
        <v>222140480</v>
      </c>
      <c r="F4" s="70">
        <f>'4. SREC'!F21</f>
        <v>438528</v>
      </c>
      <c r="G4" s="72">
        <f t="shared" ref="G4:G9" si="2">E4+F4</f>
        <v>222579008</v>
      </c>
      <c r="H4" s="72">
        <f t="shared" ref="H4:H9" si="3">G4/46864429</f>
        <v>4.7494232352644259</v>
      </c>
      <c r="I4" s="73">
        <f t="shared" si="1"/>
        <v>0.28409104720979161</v>
      </c>
    </row>
    <row r="5" spans="1:9" x14ac:dyDescent="0.35">
      <c r="A5" s="199"/>
      <c r="B5" s="68" t="s">
        <v>147</v>
      </c>
      <c r="C5" s="69">
        <f>'5. SREC II'!F15</f>
        <v>1625881</v>
      </c>
      <c r="D5" s="70">
        <v>270</v>
      </c>
      <c r="E5" s="71">
        <f t="shared" si="0"/>
        <v>438987870</v>
      </c>
      <c r="F5" s="70">
        <f>'5. SREC II'!F21</f>
        <v>3807168</v>
      </c>
      <c r="G5" s="72">
        <f t="shared" si="2"/>
        <v>442795038</v>
      </c>
      <c r="H5" s="72">
        <f t="shared" si="3"/>
        <v>9.4484249023923876</v>
      </c>
      <c r="I5" s="73">
        <f t="shared" si="1"/>
        <v>0.56516608270946855</v>
      </c>
    </row>
    <row r="6" spans="1:9" x14ac:dyDescent="0.35">
      <c r="A6" s="199"/>
      <c r="B6" s="68" t="s">
        <v>148</v>
      </c>
      <c r="C6" s="69">
        <f>'7. RPS Class II'!F15</f>
        <v>1383738</v>
      </c>
      <c r="D6" s="70">
        <v>10</v>
      </c>
      <c r="E6" s="71">
        <f t="shared" si="0"/>
        <v>13837380</v>
      </c>
      <c r="F6" s="70">
        <f>'7. RPS Class II'!F18</f>
        <v>4037699.49</v>
      </c>
      <c r="G6" s="72">
        <f t="shared" si="2"/>
        <v>17875079.490000002</v>
      </c>
      <c r="H6" s="72">
        <f t="shared" si="3"/>
        <v>0.38142104515985892</v>
      </c>
      <c r="I6" s="73">
        <f t="shared" si="1"/>
        <v>2.281504485486955E-2</v>
      </c>
    </row>
    <row r="7" spans="1:9" x14ac:dyDescent="0.35">
      <c r="A7" s="199"/>
      <c r="B7" s="68" t="s">
        <v>149</v>
      </c>
      <c r="C7" s="69">
        <f>'8. Waste-to-Energy'!F13</f>
        <v>1499756</v>
      </c>
      <c r="D7" s="70">
        <v>5</v>
      </c>
      <c r="E7" s="71">
        <f t="shared" si="0"/>
        <v>7498780</v>
      </c>
      <c r="F7" s="70">
        <f>'8. Waste-to-Energy'!F18</f>
        <v>123339.75</v>
      </c>
      <c r="G7" s="72">
        <f t="shared" si="2"/>
        <v>7622119.75</v>
      </c>
      <c r="H7" s="72">
        <f t="shared" si="3"/>
        <v>0.16264189946707769</v>
      </c>
      <c r="I7" s="73">
        <f t="shared" si="1"/>
        <v>9.7285723446837134E-3</v>
      </c>
    </row>
    <row r="8" spans="1:9" x14ac:dyDescent="0.35">
      <c r="A8" s="199"/>
      <c r="B8" s="68" t="s">
        <v>88</v>
      </c>
      <c r="C8" s="69">
        <f>'9. APS'!F13</f>
        <v>2161580</v>
      </c>
      <c r="D8" s="70">
        <v>2</v>
      </c>
      <c r="E8" s="71">
        <f t="shared" si="0"/>
        <v>4323160</v>
      </c>
      <c r="F8" s="70">
        <f>'9. APS'!F18</f>
        <v>6227.5</v>
      </c>
      <c r="G8" s="72">
        <f t="shared" si="2"/>
        <v>4329387.5</v>
      </c>
      <c r="H8" s="72">
        <f t="shared" si="3"/>
        <v>9.2381099959630369E-2</v>
      </c>
      <c r="I8" s="73">
        <f t="shared" si="1"/>
        <v>5.5258590632769012E-3</v>
      </c>
    </row>
    <row r="9" spans="1:9" x14ac:dyDescent="0.35">
      <c r="A9" s="199"/>
      <c r="B9" s="68" t="s">
        <v>91</v>
      </c>
      <c r="C9" s="69">
        <f>'10. CPS'!C15</f>
        <v>31189</v>
      </c>
      <c r="D9" s="70">
        <v>40</v>
      </c>
      <c r="E9" s="71">
        <f t="shared" si="0"/>
        <v>1247560</v>
      </c>
      <c r="F9" s="70">
        <f>'10. CPS'!C20</f>
        <v>6612075</v>
      </c>
      <c r="G9" s="72">
        <f t="shared" si="2"/>
        <v>7859635</v>
      </c>
      <c r="H9" s="72">
        <f t="shared" si="3"/>
        <v>0.16771003440583901</v>
      </c>
      <c r="I9" s="73">
        <f t="shared" si="1"/>
        <v>1.0031727420749087E-2</v>
      </c>
    </row>
    <row r="10" spans="1:9" x14ac:dyDescent="0.35">
      <c r="A10" s="199"/>
      <c r="B10" s="74" t="s">
        <v>101</v>
      </c>
      <c r="C10" s="74"/>
      <c r="D10" s="74"/>
      <c r="E10" s="75">
        <f>SUM(E3:E9)</f>
        <v>768406670</v>
      </c>
      <c r="F10" s="75">
        <f>SUM(F3:F9)</f>
        <v>15071057.25</v>
      </c>
      <c r="G10" s="75">
        <f>SUM(G3:G9)</f>
        <v>783477727.25</v>
      </c>
      <c r="H10" s="75">
        <f>SUM(H3:H9)</f>
        <v>16.717961660217817</v>
      </c>
      <c r="I10" s="76">
        <f>SUM(I3:I9)</f>
        <v>0.99999999999999989</v>
      </c>
    </row>
    <row r="11" spans="1:9" x14ac:dyDescent="0.35">
      <c r="A11" s="199" t="s">
        <v>150</v>
      </c>
      <c r="B11" s="68" t="s">
        <v>93</v>
      </c>
      <c r="C11" s="69">
        <f t="shared" ref="C11:C17" si="4">C3</f>
        <v>4018572</v>
      </c>
      <c r="D11" s="70">
        <v>45</v>
      </c>
      <c r="E11" s="71">
        <f>C11*D11</f>
        <v>180835740</v>
      </c>
      <c r="F11" s="70">
        <f t="shared" ref="F11:F17" si="5">F3</f>
        <v>46019.509999999995</v>
      </c>
      <c r="G11" s="72">
        <f>E11+F11</f>
        <v>180881759.50999999</v>
      </c>
      <c r="H11" s="72">
        <f>G11/46864429</f>
        <v>3.8596812842849317</v>
      </c>
      <c r="I11" s="73">
        <f>H11/H$18</f>
        <v>0.1667498420840634</v>
      </c>
    </row>
    <row r="12" spans="1:9" x14ac:dyDescent="0.35">
      <c r="A12" s="199"/>
      <c r="B12" s="68" t="s">
        <v>151</v>
      </c>
      <c r="C12" s="69">
        <f t="shared" si="4"/>
        <v>694189</v>
      </c>
      <c r="D12" s="70">
        <v>384</v>
      </c>
      <c r="E12" s="71">
        <f t="shared" ref="E12:E17" si="6">C12*D12</f>
        <v>266568576</v>
      </c>
      <c r="F12" s="70">
        <f t="shared" si="5"/>
        <v>438528</v>
      </c>
      <c r="G12" s="72">
        <f t="shared" ref="G12:G17" si="7">E12+F12</f>
        <v>267007104</v>
      </c>
      <c r="H12" s="72">
        <f t="shared" ref="H12:H17" si="8">G12/46864429</f>
        <v>5.6974364074722859</v>
      </c>
      <c r="I12" s="73">
        <f t="shared" ref="I12:I17" si="9">H12/H$18</f>
        <v>0.24614639169773023</v>
      </c>
    </row>
    <row r="13" spans="1:9" x14ac:dyDescent="0.35">
      <c r="A13" s="199"/>
      <c r="B13" s="68" t="s">
        <v>152</v>
      </c>
      <c r="C13" s="69">
        <f t="shared" si="4"/>
        <v>1625881</v>
      </c>
      <c r="D13" s="70">
        <v>316</v>
      </c>
      <c r="E13" s="71">
        <f t="shared" si="6"/>
        <v>513778396</v>
      </c>
      <c r="F13" s="70">
        <f t="shared" si="5"/>
        <v>3807168</v>
      </c>
      <c r="G13" s="72">
        <f t="shared" si="7"/>
        <v>517585564</v>
      </c>
      <c r="H13" s="72">
        <f t="shared" si="8"/>
        <v>11.044316020579275</v>
      </c>
      <c r="I13" s="73">
        <f t="shared" si="9"/>
        <v>0.47714767534213098</v>
      </c>
    </row>
    <row r="14" spans="1:9" x14ac:dyDescent="0.35">
      <c r="A14" s="199"/>
      <c r="B14" s="68" t="s">
        <v>148</v>
      </c>
      <c r="C14" s="69">
        <f t="shared" si="4"/>
        <v>1383738</v>
      </c>
      <c r="D14" s="70">
        <v>29</v>
      </c>
      <c r="E14" s="71">
        <f t="shared" si="6"/>
        <v>40128402</v>
      </c>
      <c r="F14" s="70">
        <f t="shared" si="5"/>
        <v>4037699.49</v>
      </c>
      <c r="G14" s="72">
        <f t="shared" si="7"/>
        <v>44166101.490000002</v>
      </c>
      <c r="H14" s="72">
        <f t="shared" si="8"/>
        <v>0.94242269525998068</v>
      </c>
      <c r="I14" s="73">
        <f t="shared" si="9"/>
        <v>4.0715495409138054E-2</v>
      </c>
    </row>
    <row r="15" spans="1:9" x14ac:dyDescent="0.35">
      <c r="A15" s="199"/>
      <c r="B15" s="68" t="s">
        <v>149</v>
      </c>
      <c r="C15" s="69">
        <f t="shared" si="4"/>
        <v>1499756</v>
      </c>
      <c r="D15" s="70">
        <v>11.5</v>
      </c>
      <c r="E15" s="71">
        <f t="shared" si="6"/>
        <v>17247194</v>
      </c>
      <c r="F15" s="70">
        <f t="shared" si="5"/>
        <v>123339.75</v>
      </c>
      <c r="G15" s="72">
        <f t="shared" si="7"/>
        <v>17370533.75</v>
      </c>
      <c r="H15" s="72">
        <f t="shared" si="8"/>
        <v>0.37065497479975695</v>
      </c>
      <c r="I15" s="73">
        <f t="shared" si="9"/>
        <v>1.6013409906974394E-2</v>
      </c>
    </row>
    <row r="16" spans="1:9" x14ac:dyDescent="0.35">
      <c r="A16" s="199"/>
      <c r="B16" s="68" t="s">
        <v>88</v>
      </c>
      <c r="C16" s="69">
        <f t="shared" si="4"/>
        <v>2161580</v>
      </c>
      <c r="D16" s="70">
        <v>23</v>
      </c>
      <c r="E16" s="71">
        <f t="shared" si="6"/>
        <v>49716340</v>
      </c>
      <c r="F16" s="70">
        <f t="shared" si="5"/>
        <v>6227.5</v>
      </c>
      <c r="G16" s="72">
        <f t="shared" si="7"/>
        <v>49722567.5</v>
      </c>
      <c r="H16" s="72">
        <f t="shared" si="8"/>
        <v>1.0609873748808505</v>
      </c>
      <c r="I16" s="73">
        <f t="shared" si="9"/>
        <v>4.5837846232255418E-2</v>
      </c>
    </row>
    <row r="17" spans="1:9" x14ac:dyDescent="0.35">
      <c r="A17" s="199"/>
      <c r="B17" s="68" t="s">
        <v>91</v>
      </c>
      <c r="C17" s="69">
        <f t="shared" si="4"/>
        <v>31189</v>
      </c>
      <c r="D17" s="70">
        <v>45</v>
      </c>
      <c r="E17" s="71">
        <f t="shared" si="6"/>
        <v>1403505</v>
      </c>
      <c r="F17" s="70">
        <f t="shared" si="5"/>
        <v>6612075</v>
      </c>
      <c r="G17" s="72">
        <f t="shared" si="7"/>
        <v>8015580</v>
      </c>
      <c r="H17" s="72">
        <f t="shared" si="8"/>
        <v>0.17103761148994262</v>
      </c>
      <c r="I17" s="73">
        <f t="shared" si="9"/>
        <v>7.3893393277075217E-3</v>
      </c>
    </row>
    <row r="18" spans="1:9" x14ac:dyDescent="0.35">
      <c r="A18" s="199"/>
      <c r="B18" s="74" t="s">
        <v>101</v>
      </c>
      <c r="C18" s="74"/>
      <c r="D18" s="74"/>
      <c r="E18" s="75">
        <f>SUM(E11:E17)</f>
        <v>1069678153</v>
      </c>
      <c r="F18" s="75">
        <f t="shared" ref="F18:G18" si="10">SUM(F11:F17)</f>
        <v>15071057.25</v>
      </c>
      <c r="G18" s="75">
        <f t="shared" si="10"/>
        <v>1084749210.25</v>
      </c>
      <c r="H18" s="75">
        <f>SUM(H11:H17)</f>
        <v>23.146536368767023</v>
      </c>
      <c r="I18" s="76">
        <f>SUM(I11:I17)</f>
        <v>1</v>
      </c>
    </row>
  </sheetData>
  <mergeCells count="2">
    <mergeCell ref="A3:A10"/>
    <mergeCell ref="A11:A18"/>
  </mergeCells>
  <pageMargins left="0.7" right="0.7" top="0.75" bottom="0.75" header="0.3" footer="0.3"/>
  <pageSetup orientation="portrait" r:id="rId1"/>
  <ignoredErrors>
    <ignoredError sqref="E10 G10:H10"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26CC-3960-47A1-8C9C-DE23996C5470}">
  <dimension ref="A1:G66"/>
  <sheetViews>
    <sheetView showGridLines="0" workbookViewId="0"/>
  </sheetViews>
  <sheetFormatPr defaultRowHeight="15.5" x14ac:dyDescent="0.35"/>
  <cols>
    <col min="1" max="1" width="7.1796875" style="24" customWidth="1"/>
    <col min="2" max="2" width="48.7265625" style="66" customWidth="1"/>
    <col min="3" max="3" width="8.26953125" style="24" customWidth="1"/>
    <col min="4" max="4" width="8.26953125" style="22" customWidth="1"/>
    <col min="5" max="5" width="8.26953125" style="24" customWidth="1"/>
    <col min="6" max="7" width="8.26953125" style="22" customWidth="1"/>
    <col min="8" max="16384" width="8.7265625" style="22"/>
  </cols>
  <sheetData>
    <row r="1" spans="1:7" x14ac:dyDescent="0.35">
      <c r="A1" s="67" t="s">
        <v>279</v>
      </c>
      <c r="B1" s="63"/>
      <c r="C1" s="23"/>
      <c r="D1" s="23"/>
    </row>
    <row r="2" spans="1:7" x14ac:dyDescent="0.35">
      <c r="A2" s="200" t="s">
        <v>153</v>
      </c>
      <c r="B2" s="202"/>
      <c r="D2" s="21"/>
      <c r="F2" s="21"/>
      <c r="G2" s="21"/>
    </row>
    <row r="3" spans="1:7" x14ac:dyDescent="0.35">
      <c r="A3" s="25">
        <v>1</v>
      </c>
      <c r="B3" s="120" t="s">
        <v>154</v>
      </c>
      <c r="D3" s="21"/>
      <c r="F3" s="21"/>
      <c r="G3" s="21"/>
    </row>
    <row r="4" spans="1:7" ht="31" x14ac:dyDescent="0.35">
      <c r="A4" s="25">
        <v>2</v>
      </c>
      <c r="B4" s="121" t="s">
        <v>155</v>
      </c>
      <c r="C4"/>
      <c r="D4"/>
      <c r="E4"/>
      <c r="F4"/>
      <c r="G4" s="21"/>
    </row>
    <row r="5" spans="1:7" ht="31" x14ac:dyDescent="0.35">
      <c r="A5" s="25">
        <v>3</v>
      </c>
      <c r="B5" s="121" t="s">
        <v>156</v>
      </c>
      <c r="C5"/>
      <c r="D5"/>
      <c r="E5"/>
      <c r="F5"/>
    </row>
    <row r="6" spans="1:7" x14ac:dyDescent="0.35">
      <c r="A6" s="200" t="s">
        <v>157</v>
      </c>
      <c r="B6" s="201"/>
      <c r="D6" s="21"/>
      <c r="F6" s="21"/>
      <c r="G6" s="21"/>
    </row>
    <row r="7" spans="1:7" x14ac:dyDescent="0.35">
      <c r="A7" s="25">
        <v>4</v>
      </c>
      <c r="B7" s="64" t="s">
        <v>158</v>
      </c>
      <c r="C7" s="22"/>
      <c r="E7" s="22"/>
    </row>
    <row r="8" spans="1:7" x14ac:dyDescent="0.35">
      <c r="A8" s="25">
        <v>5</v>
      </c>
      <c r="B8" s="64" t="s">
        <v>161</v>
      </c>
      <c r="C8" s="22"/>
      <c r="E8" s="22"/>
    </row>
    <row r="9" spans="1:7" x14ac:dyDescent="0.35">
      <c r="A9" s="25">
        <v>6</v>
      </c>
      <c r="B9" s="64" t="s">
        <v>164</v>
      </c>
      <c r="C9" s="22"/>
      <c r="E9" s="22"/>
    </row>
    <row r="10" spans="1:7" x14ac:dyDescent="0.35">
      <c r="A10" s="25">
        <v>7</v>
      </c>
      <c r="B10" s="64" t="s">
        <v>167</v>
      </c>
      <c r="C10" s="22"/>
      <c r="E10" s="22"/>
    </row>
    <row r="11" spans="1:7" x14ac:dyDescent="0.35">
      <c r="A11" s="25">
        <v>8</v>
      </c>
      <c r="B11" s="64" t="s">
        <v>170</v>
      </c>
      <c r="C11" s="22"/>
      <c r="E11" s="22"/>
    </row>
    <row r="12" spans="1:7" x14ac:dyDescent="0.35">
      <c r="A12" s="25">
        <v>9</v>
      </c>
      <c r="B12" s="64" t="s">
        <v>172</v>
      </c>
      <c r="C12" s="22"/>
      <c r="E12" s="22"/>
    </row>
    <row r="13" spans="1:7" x14ac:dyDescent="0.35">
      <c r="A13" s="25">
        <v>10</v>
      </c>
      <c r="B13" s="64" t="s">
        <v>175</v>
      </c>
      <c r="C13" s="22"/>
      <c r="E13" s="22"/>
    </row>
    <row r="14" spans="1:7" x14ac:dyDescent="0.35">
      <c r="A14" s="25">
        <v>11</v>
      </c>
      <c r="B14" s="64" t="s">
        <v>178</v>
      </c>
      <c r="C14" s="22"/>
      <c r="E14" s="22"/>
    </row>
    <row r="15" spans="1:7" x14ac:dyDescent="0.35">
      <c r="A15" s="25">
        <v>12</v>
      </c>
      <c r="B15" s="64" t="s">
        <v>181</v>
      </c>
      <c r="C15" s="22"/>
      <c r="E15" s="22"/>
    </row>
    <row r="16" spans="1:7" x14ac:dyDescent="0.35">
      <c r="A16" s="25">
        <v>13</v>
      </c>
      <c r="B16" s="64" t="s">
        <v>184</v>
      </c>
      <c r="C16" s="22"/>
      <c r="E16" s="22"/>
    </row>
    <row r="17" spans="1:5" x14ac:dyDescent="0.35">
      <c r="A17" s="25">
        <v>14</v>
      </c>
      <c r="B17" s="64" t="s">
        <v>187</v>
      </c>
      <c r="C17" s="22"/>
      <c r="E17" s="22"/>
    </row>
    <row r="18" spans="1:5" x14ac:dyDescent="0.35">
      <c r="A18" s="25">
        <v>15</v>
      </c>
      <c r="B18" s="64" t="s">
        <v>190</v>
      </c>
      <c r="C18" s="22"/>
      <c r="E18" s="22"/>
    </row>
    <row r="19" spans="1:5" x14ac:dyDescent="0.35">
      <c r="A19" s="25">
        <v>16</v>
      </c>
      <c r="B19" s="64" t="s">
        <v>193</v>
      </c>
      <c r="C19" s="22"/>
      <c r="E19" s="22"/>
    </row>
    <row r="20" spans="1:5" x14ac:dyDescent="0.35">
      <c r="A20" s="25">
        <v>17</v>
      </c>
      <c r="B20" s="64" t="s">
        <v>195</v>
      </c>
      <c r="C20" s="22"/>
      <c r="E20" s="22"/>
    </row>
    <row r="21" spans="1:5" x14ac:dyDescent="0.35">
      <c r="A21" s="25">
        <v>18</v>
      </c>
      <c r="B21" s="64" t="s">
        <v>198</v>
      </c>
      <c r="C21" s="22"/>
      <c r="E21" s="22"/>
    </row>
    <row r="22" spans="1:5" x14ac:dyDescent="0.35">
      <c r="A22" s="25">
        <v>19</v>
      </c>
      <c r="B22" s="64" t="s">
        <v>201</v>
      </c>
      <c r="C22" s="22"/>
      <c r="E22" s="22"/>
    </row>
    <row r="23" spans="1:5" x14ac:dyDescent="0.35">
      <c r="A23" s="25">
        <v>20</v>
      </c>
      <c r="B23" s="64" t="s">
        <v>204</v>
      </c>
      <c r="C23" s="22"/>
      <c r="E23" s="22"/>
    </row>
    <row r="24" spans="1:5" x14ac:dyDescent="0.35">
      <c r="A24" s="25">
        <v>21</v>
      </c>
      <c r="B24" s="64" t="s">
        <v>207</v>
      </c>
      <c r="C24" s="22"/>
      <c r="E24" s="22"/>
    </row>
    <row r="25" spans="1:5" x14ac:dyDescent="0.35">
      <c r="A25" s="25">
        <v>22</v>
      </c>
      <c r="B25" s="64" t="s">
        <v>210</v>
      </c>
      <c r="C25" s="22"/>
      <c r="E25" s="22"/>
    </row>
    <row r="26" spans="1:5" x14ac:dyDescent="0.35">
      <c r="A26" s="25">
        <v>23</v>
      </c>
      <c r="B26" s="64" t="s">
        <v>213</v>
      </c>
      <c r="C26" s="22"/>
      <c r="E26" s="22"/>
    </row>
    <row r="27" spans="1:5" x14ac:dyDescent="0.35">
      <c r="A27" s="25">
        <v>24</v>
      </c>
      <c r="B27" s="64" t="s">
        <v>159</v>
      </c>
    </row>
    <row r="28" spans="1:5" x14ac:dyDescent="0.35">
      <c r="A28" s="25">
        <v>25</v>
      </c>
      <c r="B28" s="64" t="s">
        <v>162</v>
      </c>
    </row>
    <row r="29" spans="1:5" x14ac:dyDescent="0.35">
      <c r="A29" s="25">
        <v>26</v>
      </c>
      <c r="B29" s="64" t="s">
        <v>165</v>
      </c>
    </row>
    <row r="30" spans="1:5" x14ac:dyDescent="0.35">
      <c r="A30" s="25">
        <v>27</v>
      </c>
      <c r="B30" s="64" t="s">
        <v>168</v>
      </c>
    </row>
    <row r="31" spans="1:5" x14ac:dyDescent="0.35">
      <c r="A31" s="25">
        <v>28</v>
      </c>
      <c r="B31" s="64" t="s">
        <v>171</v>
      </c>
    </row>
    <row r="32" spans="1:5" x14ac:dyDescent="0.35">
      <c r="A32" s="25">
        <v>29</v>
      </c>
      <c r="B32" s="64" t="s">
        <v>173</v>
      </c>
    </row>
    <row r="33" spans="1:2" x14ac:dyDescent="0.35">
      <c r="A33" s="25">
        <v>30</v>
      </c>
      <c r="B33" s="64" t="s">
        <v>176</v>
      </c>
    </row>
    <row r="34" spans="1:2" x14ac:dyDescent="0.35">
      <c r="A34" s="25">
        <v>31</v>
      </c>
      <c r="B34" s="64" t="s">
        <v>179</v>
      </c>
    </row>
    <row r="35" spans="1:2" x14ac:dyDescent="0.35">
      <c r="A35" s="25">
        <v>32</v>
      </c>
      <c r="B35" s="64" t="s">
        <v>182</v>
      </c>
    </row>
    <row r="36" spans="1:2" x14ac:dyDescent="0.35">
      <c r="A36" s="25">
        <v>33</v>
      </c>
      <c r="B36" s="64" t="s">
        <v>185</v>
      </c>
    </row>
    <row r="37" spans="1:2" x14ac:dyDescent="0.35">
      <c r="A37" s="25">
        <v>34</v>
      </c>
      <c r="B37" s="64" t="s">
        <v>188</v>
      </c>
    </row>
    <row r="38" spans="1:2" x14ac:dyDescent="0.35">
      <c r="A38" s="25">
        <v>35</v>
      </c>
      <c r="B38" s="64" t="s">
        <v>191</v>
      </c>
    </row>
    <row r="39" spans="1:2" x14ac:dyDescent="0.35">
      <c r="A39" s="25">
        <v>36</v>
      </c>
      <c r="B39" s="64" t="s">
        <v>194</v>
      </c>
    </row>
    <row r="40" spans="1:2" x14ac:dyDescent="0.35">
      <c r="A40" s="25">
        <v>37</v>
      </c>
      <c r="B40" s="64" t="s">
        <v>196</v>
      </c>
    </row>
    <row r="41" spans="1:2" x14ac:dyDescent="0.35">
      <c r="A41" s="25">
        <v>38</v>
      </c>
      <c r="B41" s="64" t="s">
        <v>199</v>
      </c>
    </row>
    <row r="42" spans="1:2" x14ac:dyDescent="0.35">
      <c r="A42" s="25">
        <v>39</v>
      </c>
      <c r="B42" s="64" t="s">
        <v>202</v>
      </c>
    </row>
    <row r="43" spans="1:2" x14ac:dyDescent="0.35">
      <c r="A43" s="25">
        <v>40</v>
      </c>
      <c r="B43" s="64" t="s">
        <v>205</v>
      </c>
    </row>
    <row r="44" spans="1:2" x14ac:dyDescent="0.35">
      <c r="A44" s="25">
        <v>41</v>
      </c>
      <c r="B44" s="64" t="s">
        <v>208</v>
      </c>
    </row>
    <row r="45" spans="1:2" x14ac:dyDescent="0.35">
      <c r="A45" s="25">
        <v>42</v>
      </c>
      <c r="B45" s="64" t="s">
        <v>211</v>
      </c>
    </row>
    <row r="46" spans="1:2" x14ac:dyDescent="0.35">
      <c r="A46" s="25">
        <v>43</v>
      </c>
      <c r="B46" s="64" t="s">
        <v>214</v>
      </c>
    </row>
    <row r="47" spans="1:2" x14ac:dyDescent="0.35">
      <c r="A47" s="25">
        <v>44</v>
      </c>
      <c r="B47" s="64" t="s">
        <v>160</v>
      </c>
    </row>
    <row r="48" spans="1:2" x14ac:dyDescent="0.35">
      <c r="A48" s="25">
        <v>45</v>
      </c>
      <c r="B48" s="64" t="s">
        <v>163</v>
      </c>
    </row>
    <row r="49" spans="1:2" x14ac:dyDescent="0.35">
      <c r="A49" s="25">
        <v>46</v>
      </c>
      <c r="B49" s="64" t="s">
        <v>166</v>
      </c>
    </row>
    <row r="50" spans="1:2" x14ac:dyDescent="0.35">
      <c r="A50" s="25">
        <v>47</v>
      </c>
      <c r="B50" s="64" t="s">
        <v>169</v>
      </c>
    </row>
    <row r="51" spans="1:2" x14ac:dyDescent="0.35">
      <c r="A51" s="25">
        <v>48</v>
      </c>
      <c r="B51" s="64" t="s">
        <v>264</v>
      </c>
    </row>
    <row r="52" spans="1:2" x14ac:dyDescent="0.35">
      <c r="A52" s="25">
        <v>49</v>
      </c>
      <c r="B52" s="64" t="s">
        <v>174</v>
      </c>
    </row>
    <row r="53" spans="1:2" x14ac:dyDescent="0.35">
      <c r="A53" s="25">
        <v>50</v>
      </c>
      <c r="B53" s="64" t="s">
        <v>177</v>
      </c>
    </row>
    <row r="54" spans="1:2" x14ac:dyDescent="0.35">
      <c r="A54" s="25">
        <v>51</v>
      </c>
      <c r="B54" s="64" t="s">
        <v>180</v>
      </c>
    </row>
    <row r="55" spans="1:2" x14ac:dyDescent="0.35">
      <c r="A55" s="25">
        <v>52</v>
      </c>
      <c r="B55" s="64" t="s">
        <v>183</v>
      </c>
    </row>
    <row r="56" spans="1:2" x14ac:dyDescent="0.35">
      <c r="A56" s="25">
        <v>53</v>
      </c>
      <c r="B56" s="64" t="s">
        <v>186</v>
      </c>
    </row>
    <row r="57" spans="1:2" x14ac:dyDescent="0.35">
      <c r="A57" s="25">
        <v>54</v>
      </c>
      <c r="B57" s="64" t="s">
        <v>189</v>
      </c>
    </row>
    <row r="58" spans="1:2" x14ac:dyDescent="0.35">
      <c r="A58" s="25">
        <v>55</v>
      </c>
      <c r="B58" s="64" t="s">
        <v>192</v>
      </c>
    </row>
    <row r="59" spans="1:2" x14ac:dyDescent="0.35">
      <c r="A59" s="25">
        <v>56</v>
      </c>
      <c r="B59" s="64" t="s">
        <v>140</v>
      </c>
    </row>
    <row r="60" spans="1:2" x14ac:dyDescent="0.35">
      <c r="A60" s="25">
        <v>57</v>
      </c>
      <c r="B60" s="64" t="s">
        <v>197</v>
      </c>
    </row>
    <row r="61" spans="1:2" x14ac:dyDescent="0.35">
      <c r="A61" s="25">
        <v>58</v>
      </c>
      <c r="B61" s="64" t="s">
        <v>200</v>
      </c>
    </row>
    <row r="62" spans="1:2" x14ac:dyDescent="0.35">
      <c r="A62" s="25">
        <v>59</v>
      </c>
      <c r="B62" s="64" t="s">
        <v>203</v>
      </c>
    </row>
    <row r="63" spans="1:2" x14ac:dyDescent="0.35">
      <c r="A63" s="25">
        <v>60</v>
      </c>
      <c r="B63" s="64" t="s">
        <v>206</v>
      </c>
    </row>
    <row r="64" spans="1:2" x14ac:dyDescent="0.35">
      <c r="A64" s="25">
        <v>61</v>
      </c>
      <c r="B64" s="64" t="s">
        <v>209</v>
      </c>
    </row>
    <row r="65" spans="1:2" x14ac:dyDescent="0.35">
      <c r="A65" s="25">
        <v>62</v>
      </c>
      <c r="B65" s="64" t="s">
        <v>212</v>
      </c>
    </row>
    <row r="66" spans="1:2" x14ac:dyDescent="0.35">
      <c r="A66"/>
      <c r="B66" s="65"/>
    </row>
  </sheetData>
  <mergeCells count="2">
    <mergeCell ref="A6:B6"/>
    <mergeCell ref="A2:B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E806-BCCA-4120-B80A-66F1951ABE9C}">
  <dimension ref="A1:D6"/>
  <sheetViews>
    <sheetView showGridLines="0" workbookViewId="0"/>
  </sheetViews>
  <sheetFormatPr defaultRowHeight="14.5" x14ac:dyDescent="0.35"/>
  <cols>
    <col min="1" max="1" width="29.36328125" bestFit="1" customWidth="1"/>
    <col min="2" max="2" width="16.08984375" bestFit="1" customWidth="1"/>
    <col min="3" max="3" width="15" bestFit="1" customWidth="1"/>
    <col min="4" max="4" width="16.08984375" bestFit="1" customWidth="1"/>
  </cols>
  <sheetData>
    <row r="1" spans="1:4" ht="15" x14ac:dyDescent="0.35">
      <c r="A1" s="136" t="s">
        <v>278</v>
      </c>
      <c r="B1" s="136"/>
      <c r="C1" s="136"/>
      <c r="D1" s="136"/>
    </row>
    <row r="2" spans="1:4" ht="15" x14ac:dyDescent="0.35">
      <c r="A2" s="159" t="s">
        <v>135</v>
      </c>
      <c r="B2" s="119" t="s">
        <v>136</v>
      </c>
      <c r="C2" s="119" t="s">
        <v>137</v>
      </c>
      <c r="D2" s="119" t="s">
        <v>101</v>
      </c>
    </row>
    <row r="3" spans="1:4" ht="15.5" x14ac:dyDescent="0.35">
      <c r="A3" s="160" t="s">
        <v>138</v>
      </c>
      <c r="B3" s="88">
        <v>116639.23</v>
      </c>
      <c r="C3" s="88">
        <v>8642.48</v>
      </c>
      <c r="D3" s="88">
        <v>125281.70999999999</v>
      </c>
    </row>
    <row r="4" spans="1:4" ht="15.5" x14ac:dyDescent="0.35">
      <c r="A4" s="160" t="s">
        <v>139</v>
      </c>
      <c r="B4" s="88">
        <v>12008967.84</v>
      </c>
      <c r="C4" s="88">
        <v>1043807.6</v>
      </c>
      <c r="D4" s="88">
        <v>13052775.439999999</v>
      </c>
    </row>
    <row r="5" spans="1:4" ht="31" x14ac:dyDescent="0.35">
      <c r="A5" s="160" t="s">
        <v>140</v>
      </c>
      <c r="B5" s="88">
        <v>1704998.47</v>
      </c>
      <c r="C5" s="88">
        <v>48848.800000000003</v>
      </c>
      <c r="D5" s="88">
        <v>1753847.27</v>
      </c>
    </row>
    <row r="6" spans="1:4" ht="15" x14ac:dyDescent="0.35">
      <c r="A6" s="159" t="s">
        <v>101</v>
      </c>
      <c r="B6" s="161">
        <v>13830605.540000001</v>
      </c>
      <c r="C6" s="161">
        <v>1101298.8800000001</v>
      </c>
      <c r="D6" s="161">
        <v>14931904.420000002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5DE6-1A18-4BE1-92D2-B13F958FD837}">
  <dimension ref="A1:C36"/>
  <sheetViews>
    <sheetView showGridLines="0" workbookViewId="0"/>
  </sheetViews>
  <sheetFormatPr defaultRowHeight="14" x14ac:dyDescent="0.3"/>
  <cols>
    <col min="1" max="1" width="4.36328125" style="142" bestFit="1" customWidth="1"/>
    <col min="2" max="2" width="18.36328125" style="142" bestFit="1" customWidth="1"/>
    <col min="3" max="3" width="100.90625" style="138" bestFit="1" customWidth="1"/>
    <col min="4" max="16384" width="8.7265625" style="138"/>
  </cols>
  <sheetData>
    <row r="1" spans="1:3" x14ac:dyDescent="0.3">
      <c r="A1" s="143" t="s">
        <v>261</v>
      </c>
      <c r="B1" s="143" t="s">
        <v>262</v>
      </c>
      <c r="C1" s="143" t="s">
        <v>263</v>
      </c>
    </row>
    <row r="2" spans="1:3" x14ac:dyDescent="0.3">
      <c r="A2" s="26">
        <v>2</v>
      </c>
      <c r="B2" s="26" t="s">
        <v>219</v>
      </c>
      <c r="C2" s="27" t="s">
        <v>260</v>
      </c>
    </row>
    <row r="3" spans="1:3" x14ac:dyDescent="0.3">
      <c r="A3" s="26">
        <v>3</v>
      </c>
      <c r="B3" s="28" t="s">
        <v>220</v>
      </c>
      <c r="C3" s="29" t="s">
        <v>311</v>
      </c>
    </row>
    <row r="4" spans="1:3" x14ac:dyDescent="0.3">
      <c r="A4" s="26">
        <v>3</v>
      </c>
      <c r="B4" s="28" t="s">
        <v>221</v>
      </c>
      <c r="C4" s="29" t="s">
        <v>125</v>
      </c>
    </row>
    <row r="5" spans="1:3" x14ac:dyDescent="0.3">
      <c r="A5" s="26">
        <v>3</v>
      </c>
      <c r="B5" s="28" t="s">
        <v>224</v>
      </c>
      <c r="C5" s="29" t="s">
        <v>118</v>
      </c>
    </row>
    <row r="6" spans="1:3" x14ac:dyDescent="0.3">
      <c r="A6" s="26">
        <v>3</v>
      </c>
      <c r="B6" s="28" t="s">
        <v>225</v>
      </c>
      <c r="C6" s="29" t="s">
        <v>119</v>
      </c>
    </row>
    <row r="7" spans="1:3" x14ac:dyDescent="0.3">
      <c r="A7" s="26">
        <v>3</v>
      </c>
      <c r="B7" s="28" t="s">
        <v>226</v>
      </c>
      <c r="C7" s="29" t="s">
        <v>120</v>
      </c>
    </row>
    <row r="8" spans="1:3" x14ac:dyDescent="0.3">
      <c r="A8" s="26">
        <v>4</v>
      </c>
      <c r="B8" s="26" t="s">
        <v>227</v>
      </c>
      <c r="C8" s="29" t="s">
        <v>58</v>
      </c>
    </row>
    <row r="9" spans="1:3" x14ac:dyDescent="0.3">
      <c r="A9" s="26">
        <v>5</v>
      </c>
      <c r="B9" s="26" t="s">
        <v>228</v>
      </c>
      <c r="C9" s="29" t="s">
        <v>59</v>
      </c>
    </row>
    <row r="10" spans="1:3" x14ac:dyDescent="0.3">
      <c r="A10" s="26">
        <v>6</v>
      </c>
      <c r="B10" s="26" t="s">
        <v>229</v>
      </c>
      <c r="C10" s="30" t="s">
        <v>230</v>
      </c>
    </row>
    <row r="11" spans="1:3" x14ac:dyDescent="0.3">
      <c r="A11" s="26">
        <v>7</v>
      </c>
      <c r="B11" s="26" t="s">
        <v>231</v>
      </c>
      <c r="C11" s="29" t="s">
        <v>121</v>
      </c>
    </row>
    <row r="12" spans="1:3" x14ac:dyDescent="0.3">
      <c r="A12" s="26">
        <v>8</v>
      </c>
      <c r="B12" s="26" t="s">
        <v>232</v>
      </c>
      <c r="C12" s="29" t="s">
        <v>60</v>
      </c>
    </row>
    <row r="13" spans="1:3" x14ac:dyDescent="0.3">
      <c r="A13" s="26">
        <v>9</v>
      </c>
      <c r="B13" s="26" t="s">
        <v>233</v>
      </c>
      <c r="C13" s="29" t="s">
        <v>61</v>
      </c>
    </row>
    <row r="14" spans="1:3" x14ac:dyDescent="0.3">
      <c r="A14" s="26">
        <v>10</v>
      </c>
      <c r="B14" s="26" t="s">
        <v>235</v>
      </c>
      <c r="C14" s="29" t="s">
        <v>62</v>
      </c>
    </row>
    <row r="15" spans="1:3" x14ac:dyDescent="0.3">
      <c r="A15" s="26">
        <v>10</v>
      </c>
      <c r="B15" s="26" t="s">
        <v>234</v>
      </c>
      <c r="C15" s="31" t="s">
        <v>124</v>
      </c>
    </row>
    <row r="16" spans="1:3" x14ac:dyDescent="0.3">
      <c r="A16" s="26">
        <v>11</v>
      </c>
      <c r="B16" s="26" t="s">
        <v>236</v>
      </c>
      <c r="C16" s="29" t="s">
        <v>57</v>
      </c>
    </row>
    <row r="17" spans="1:3" x14ac:dyDescent="0.3">
      <c r="A17" s="26">
        <v>11</v>
      </c>
      <c r="B17" s="26" t="s">
        <v>344</v>
      </c>
      <c r="C17" s="29" t="s">
        <v>345</v>
      </c>
    </row>
    <row r="18" spans="1:3" x14ac:dyDescent="0.3">
      <c r="A18" s="26">
        <v>12</v>
      </c>
      <c r="B18" s="26" t="s">
        <v>237</v>
      </c>
      <c r="C18" s="27" t="s">
        <v>218</v>
      </c>
    </row>
    <row r="19" spans="1:3" x14ac:dyDescent="0.3">
      <c r="A19" s="26">
        <v>13</v>
      </c>
      <c r="B19" s="26" t="s">
        <v>238</v>
      </c>
      <c r="C19" s="27" t="s">
        <v>239</v>
      </c>
    </row>
    <row r="20" spans="1:3" x14ac:dyDescent="0.3">
      <c r="A20" s="26">
        <v>14</v>
      </c>
      <c r="B20" s="26" t="s">
        <v>240</v>
      </c>
      <c r="C20" s="27" t="s">
        <v>241</v>
      </c>
    </row>
    <row r="21" spans="1:3" x14ac:dyDescent="0.3">
      <c r="A21" s="26">
        <v>15</v>
      </c>
      <c r="B21" s="26" t="s">
        <v>312</v>
      </c>
      <c r="C21" s="27" t="s">
        <v>93</v>
      </c>
    </row>
    <row r="22" spans="1:3" x14ac:dyDescent="0.3">
      <c r="A22" s="26">
        <v>15</v>
      </c>
      <c r="B22" s="26" t="s">
        <v>313</v>
      </c>
      <c r="C22" s="27" t="s">
        <v>94</v>
      </c>
    </row>
    <row r="23" spans="1:3" x14ac:dyDescent="0.3">
      <c r="A23" s="26">
        <v>15</v>
      </c>
      <c r="B23" s="26" t="s">
        <v>314</v>
      </c>
      <c r="C23" s="27" t="s">
        <v>95</v>
      </c>
    </row>
    <row r="24" spans="1:3" x14ac:dyDescent="0.3">
      <c r="A24" s="26">
        <v>15</v>
      </c>
      <c r="B24" s="26" t="s">
        <v>315</v>
      </c>
      <c r="C24" s="27" t="s">
        <v>97</v>
      </c>
    </row>
    <row r="25" spans="1:3" x14ac:dyDescent="0.3">
      <c r="A25" s="26">
        <v>15</v>
      </c>
      <c r="B25" s="26" t="s">
        <v>316</v>
      </c>
      <c r="C25" s="27" t="s">
        <v>96</v>
      </c>
    </row>
    <row r="26" spans="1:3" x14ac:dyDescent="0.3">
      <c r="A26" s="26">
        <v>15</v>
      </c>
      <c r="B26" s="26" t="s">
        <v>317</v>
      </c>
      <c r="C26" s="27" t="s">
        <v>88</v>
      </c>
    </row>
    <row r="27" spans="1:3" x14ac:dyDescent="0.3">
      <c r="A27" s="26">
        <v>15</v>
      </c>
      <c r="B27" s="26" t="s">
        <v>318</v>
      </c>
      <c r="C27" s="27" t="s">
        <v>91</v>
      </c>
    </row>
    <row r="28" spans="1:3" x14ac:dyDescent="0.3">
      <c r="A28" s="26">
        <v>16</v>
      </c>
      <c r="B28" s="26" t="s">
        <v>351</v>
      </c>
      <c r="C28" s="27" t="s">
        <v>352</v>
      </c>
    </row>
    <row r="30" spans="1:3" x14ac:dyDescent="0.3">
      <c r="A30" s="143" t="s">
        <v>261</v>
      </c>
      <c r="B30" s="143" t="s">
        <v>353</v>
      </c>
      <c r="C30" s="143" t="s">
        <v>263</v>
      </c>
    </row>
    <row r="31" spans="1:3" x14ac:dyDescent="0.3">
      <c r="A31" s="26" t="s">
        <v>319</v>
      </c>
      <c r="B31" s="32" t="s">
        <v>222</v>
      </c>
      <c r="C31" s="29" t="s">
        <v>126</v>
      </c>
    </row>
    <row r="32" spans="1:3" x14ac:dyDescent="0.3">
      <c r="A32" s="26" t="s">
        <v>319</v>
      </c>
      <c r="B32" s="32" t="s">
        <v>223</v>
      </c>
      <c r="C32" s="29" t="s">
        <v>127</v>
      </c>
    </row>
    <row r="33" spans="1:3" x14ac:dyDescent="0.3">
      <c r="A33" s="26" t="s">
        <v>319</v>
      </c>
      <c r="B33" s="32" t="s">
        <v>242</v>
      </c>
      <c r="C33" s="29" t="s">
        <v>243</v>
      </c>
    </row>
    <row r="34" spans="1:3" x14ac:dyDescent="0.3">
      <c r="A34" s="26" t="s">
        <v>320</v>
      </c>
      <c r="B34" s="32" t="s">
        <v>244</v>
      </c>
      <c r="C34" s="31" t="s">
        <v>122</v>
      </c>
    </row>
    <row r="35" spans="1:3" x14ac:dyDescent="0.3">
      <c r="A35" s="26" t="s">
        <v>321</v>
      </c>
      <c r="B35" s="32" t="s">
        <v>245</v>
      </c>
      <c r="C35" s="31" t="s">
        <v>123</v>
      </c>
    </row>
    <row r="36" spans="1:3" customFormat="1" ht="14.5" x14ac:dyDescent="0.35">
      <c r="A36" s="26" t="s">
        <v>322</v>
      </c>
      <c r="B36" s="32" t="s">
        <v>357</v>
      </c>
      <c r="C36" s="31" t="s">
        <v>124</v>
      </c>
    </row>
  </sheetData>
  <phoneticPr fontId="35"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FA79-0AC5-4F97-A52A-0C1A9690E774}">
  <dimension ref="A1:K113"/>
  <sheetViews>
    <sheetView showGridLines="0" workbookViewId="0"/>
  </sheetViews>
  <sheetFormatPr defaultRowHeight="15.5" x14ac:dyDescent="0.35"/>
  <cols>
    <col min="1" max="1" width="26.7265625" style="80" bestFit="1" customWidth="1"/>
    <col min="2" max="11" width="16.1796875" style="87" customWidth="1"/>
    <col min="12" max="16384" width="8.7265625" style="80"/>
  </cols>
  <sheetData>
    <row r="1" spans="1:11" x14ac:dyDescent="0.35">
      <c r="A1" s="77" t="s">
        <v>63</v>
      </c>
      <c r="B1" s="203" t="s">
        <v>93</v>
      </c>
      <c r="C1" s="203"/>
      <c r="D1" s="203"/>
      <c r="E1" s="78"/>
      <c r="F1" s="79"/>
      <c r="G1" s="78"/>
      <c r="H1" s="78"/>
      <c r="I1" s="78"/>
      <c r="J1" s="78"/>
      <c r="K1" s="78"/>
    </row>
    <row r="2" spans="1:11" ht="45" x14ac:dyDescent="0.35">
      <c r="A2" s="102" t="s">
        <v>64</v>
      </c>
      <c r="B2" s="119" t="s">
        <v>340</v>
      </c>
      <c r="C2" s="119" t="s">
        <v>324</v>
      </c>
      <c r="D2" s="119" t="s">
        <v>65</v>
      </c>
      <c r="E2" s="119" t="s">
        <v>66</v>
      </c>
      <c r="F2" s="119" t="s">
        <v>67</v>
      </c>
      <c r="G2" s="119" t="s">
        <v>68</v>
      </c>
      <c r="H2" s="119" t="s">
        <v>69</v>
      </c>
      <c r="I2" s="119" t="s">
        <v>70</v>
      </c>
      <c r="J2" s="119" t="s">
        <v>71</v>
      </c>
      <c r="K2" s="119" t="s">
        <v>72</v>
      </c>
    </row>
    <row r="3" spans="1:11" x14ac:dyDescent="0.35">
      <c r="A3" s="123" t="s">
        <v>281</v>
      </c>
      <c r="B3" s="124"/>
      <c r="C3" s="124"/>
      <c r="D3" s="124"/>
      <c r="E3" s="124"/>
      <c r="F3" s="124"/>
      <c r="G3" s="124"/>
      <c r="H3" s="124"/>
      <c r="I3" s="124"/>
      <c r="J3" s="124"/>
      <c r="K3" s="124"/>
    </row>
    <row r="4" spans="1:11" x14ac:dyDescent="0.35">
      <c r="A4" s="141" t="s">
        <v>92</v>
      </c>
      <c r="B4" s="81">
        <v>6058437</v>
      </c>
      <c r="C4" s="81">
        <v>652148</v>
      </c>
      <c r="D4" s="81">
        <v>0</v>
      </c>
      <c r="E4" s="81">
        <v>37313</v>
      </c>
      <c r="F4" s="81">
        <v>0</v>
      </c>
      <c r="G4" s="81">
        <v>689461</v>
      </c>
      <c r="H4" s="81">
        <v>969350</v>
      </c>
      <c r="I4" s="81">
        <v>641424</v>
      </c>
      <c r="J4" s="81">
        <v>48037</v>
      </c>
      <c r="K4" s="81">
        <v>192427</v>
      </c>
    </row>
    <row r="5" spans="1:11" x14ac:dyDescent="0.35">
      <c r="A5" s="141" t="s">
        <v>323</v>
      </c>
      <c r="B5" s="81">
        <v>165683</v>
      </c>
      <c r="C5" s="81">
        <v>20010</v>
      </c>
      <c r="D5" s="81">
        <v>0</v>
      </c>
      <c r="E5" s="81">
        <v>1030</v>
      </c>
      <c r="F5" s="81">
        <v>0</v>
      </c>
      <c r="G5" s="81">
        <v>21040</v>
      </c>
      <c r="H5" s="81">
        <v>26510</v>
      </c>
      <c r="I5" s="81">
        <v>17541</v>
      </c>
      <c r="J5" s="81">
        <v>3499</v>
      </c>
      <c r="K5" s="81">
        <v>5262</v>
      </c>
    </row>
    <row r="6" spans="1:11" x14ac:dyDescent="0.35">
      <c r="A6" s="141" t="s">
        <v>83</v>
      </c>
      <c r="B6" s="81">
        <v>6013404</v>
      </c>
      <c r="C6" s="81">
        <v>636735</v>
      </c>
      <c r="D6" s="81">
        <v>0</v>
      </c>
      <c r="E6" s="81">
        <v>1</v>
      </c>
      <c r="F6" s="81">
        <v>0</v>
      </c>
      <c r="G6" s="81">
        <v>636736</v>
      </c>
      <c r="H6" s="81">
        <v>962145</v>
      </c>
      <c r="I6" s="81">
        <v>636656</v>
      </c>
      <c r="J6" s="81">
        <v>80</v>
      </c>
      <c r="K6" s="81">
        <v>190996</v>
      </c>
    </row>
    <row r="7" spans="1:11" x14ac:dyDescent="0.35">
      <c r="A7" s="82" t="s">
        <v>339</v>
      </c>
      <c r="B7" s="125">
        <v>12237524</v>
      </c>
      <c r="C7" s="125">
        <v>1308893</v>
      </c>
      <c r="D7" s="125">
        <v>0</v>
      </c>
      <c r="E7" s="125">
        <v>38344</v>
      </c>
      <c r="F7" s="125">
        <v>0</v>
      </c>
      <c r="G7" s="125">
        <v>1347237</v>
      </c>
      <c r="H7" s="125">
        <v>1958005</v>
      </c>
      <c r="I7" s="125">
        <v>1295621</v>
      </c>
      <c r="J7" s="125">
        <v>51616</v>
      </c>
      <c r="K7" s="125">
        <v>388685</v>
      </c>
    </row>
    <row r="8" spans="1:11" x14ac:dyDescent="0.35">
      <c r="A8" s="123" t="s">
        <v>282</v>
      </c>
      <c r="B8" s="126"/>
      <c r="C8" s="126"/>
      <c r="D8" s="126"/>
      <c r="E8" s="126"/>
      <c r="F8" s="126"/>
      <c r="G8" s="126"/>
      <c r="H8" s="126"/>
      <c r="I8" s="126"/>
      <c r="J8" s="126"/>
      <c r="K8" s="126"/>
    </row>
    <row r="9" spans="1:11" x14ac:dyDescent="0.35">
      <c r="A9" s="82" t="s">
        <v>339</v>
      </c>
      <c r="B9" s="125">
        <v>31436278</v>
      </c>
      <c r="C9" s="125">
        <v>2997790</v>
      </c>
      <c r="D9" s="125">
        <v>126338</v>
      </c>
      <c r="E9" s="125">
        <v>289833</v>
      </c>
      <c r="F9" s="125">
        <v>45455</v>
      </c>
      <c r="G9" s="125">
        <v>3464489</v>
      </c>
      <c r="H9" s="125">
        <v>4945418</v>
      </c>
      <c r="I9" s="125">
        <v>3258868</v>
      </c>
      <c r="J9" s="125">
        <v>205621</v>
      </c>
      <c r="K9" s="125">
        <v>977635</v>
      </c>
    </row>
    <row r="10" spans="1:11" x14ac:dyDescent="0.35">
      <c r="A10" s="122" t="s">
        <v>283</v>
      </c>
      <c r="B10" s="127">
        <v>43673802</v>
      </c>
      <c r="C10" s="127">
        <v>4306683</v>
      </c>
      <c r="D10" s="127">
        <v>126338</v>
      </c>
      <c r="E10" s="127">
        <v>328177</v>
      </c>
      <c r="F10" s="127">
        <v>45455</v>
      </c>
      <c r="G10" s="127">
        <v>4811726</v>
      </c>
      <c r="H10" s="127">
        <v>6903423</v>
      </c>
      <c r="I10" s="127">
        <v>4554489</v>
      </c>
      <c r="J10" s="127">
        <v>257237</v>
      </c>
      <c r="K10" s="127">
        <v>1366320</v>
      </c>
    </row>
    <row r="11" spans="1:11" x14ac:dyDescent="0.35">
      <c r="A11" s="83"/>
      <c r="B11" s="78"/>
      <c r="C11" s="78"/>
      <c r="D11" s="78"/>
      <c r="E11" s="78"/>
      <c r="F11" s="78"/>
      <c r="G11" s="78"/>
      <c r="H11" s="78"/>
      <c r="I11" s="78"/>
      <c r="J11" s="78"/>
      <c r="K11" s="78"/>
    </row>
    <row r="12" spans="1:11" x14ac:dyDescent="0.35">
      <c r="A12" s="83"/>
      <c r="B12" s="78"/>
      <c r="C12" s="78"/>
      <c r="D12" s="78"/>
      <c r="E12" s="78"/>
      <c r="F12" s="78"/>
      <c r="G12" s="78"/>
      <c r="H12" s="78"/>
      <c r="I12" s="78"/>
      <c r="J12" s="78"/>
      <c r="K12" s="78"/>
    </row>
    <row r="13" spans="1:11" x14ac:dyDescent="0.35">
      <c r="A13" s="77" t="s">
        <v>73</v>
      </c>
      <c r="B13" s="203" t="s">
        <v>94</v>
      </c>
      <c r="C13" s="203"/>
      <c r="D13" s="203"/>
      <c r="E13" s="78"/>
      <c r="F13" s="79"/>
      <c r="G13" s="78"/>
      <c r="H13" s="78"/>
      <c r="I13" s="78"/>
      <c r="J13" s="78"/>
      <c r="K13" s="78"/>
    </row>
    <row r="14" spans="1:11" ht="54.5" customHeight="1" x14ac:dyDescent="0.35">
      <c r="A14" s="102" t="s">
        <v>285</v>
      </c>
      <c r="B14" s="119" t="s">
        <v>340</v>
      </c>
      <c r="C14" s="119" t="s">
        <v>325</v>
      </c>
      <c r="D14" s="119" t="s">
        <v>65</v>
      </c>
      <c r="E14" s="119" t="s">
        <v>66</v>
      </c>
      <c r="F14" s="119" t="s">
        <v>67</v>
      </c>
      <c r="G14" s="119" t="s">
        <v>74</v>
      </c>
      <c r="H14" s="119" t="s">
        <v>75</v>
      </c>
      <c r="I14" s="119" t="s">
        <v>70</v>
      </c>
      <c r="J14" s="119" t="s">
        <v>76</v>
      </c>
      <c r="K14" s="119" t="s">
        <v>72</v>
      </c>
    </row>
    <row r="15" spans="1:11" x14ac:dyDescent="0.35">
      <c r="A15" s="123" t="s">
        <v>281</v>
      </c>
      <c r="B15" s="124"/>
      <c r="C15" s="124"/>
      <c r="D15" s="124"/>
      <c r="E15" s="124"/>
      <c r="F15" s="124"/>
      <c r="G15" s="124"/>
      <c r="H15" s="124"/>
      <c r="I15" s="124"/>
      <c r="J15" s="124"/>
      <c r="K15" s="124"/>
    </row>
    <row r="16" spans="1:11" x14ac:dyDescent="0.35">
      <c r="A16" s="141" t="s">
        <v>92</v>
      </c>
      <c r="B16" s="81">
        <v>6058437</v>
      </c>
      <c r="C16" s="81">
        <v>92929</v>
      </c>
      <c r="D16" s="81">
        <v>0</v>
      </c>
      <c r="E16" s="81">
        <v>8558</v>
      </c>
      <c r="F16" s="81">
        <v>0</v>
      </c>
      <c r="G16" s="81">
        <v>101487</v>
      </c>
      <c r="H16" s="81">
        <v>97638</v>
      </c>
      <c r="I16" s="81">
        <v>3849</v>
      </c>
      <c r="J16" s="81">
        <v>9763</v>
      </c>
      <c r="K16" s="81">
        <v>3849</v>
      </c>
    </row>
    <row r="17" spans="1:11" x14ac:dyDescent="0.35">
      <c r="A17" s="141" t="s">
        <v>323</v>
      </c>
      <c r="B17" s="81">
        <v>165683</v>
      </c>
      <c r="C17" s="81">
        <v>2608</v>
      </c>
      <c r="D17" s="81">
        <v>0</v>
      </c>
      <c r="E17" s="81">
        <v>97</v>
      </c>
      <c r="F17" s="81">
        <v>0</v>
      </c>
      <c r="G17" s="81">
        <v>2705</v>
      </c>
      <c r="H17" s="81">
        <v>2671</v>
      </c>
      <c r="I17" s="81">
        <v>34</v>
      </c>
      <c r="J17" s="81">
        <v>267</v>
      </c>
      <c r="K17" s="81">
        <v>34</v>
      </c>
    </row>
    <row r="18" spans="1:11" x14ac:dyDescent="0.35">
      <c r="A18" s="141" t="s">
        <v>83</v>
      </c>
      <c r="B18" s="81">
        <v>6013404</v>
      </c>
      <c r="C18" s="81">
        <v>106354</v>
      </c>
      <c r="D18" s="81">
        <v>0</v>
      </c>
      <c r="E18" s="81">
        <v>0</v>
      </c>
      <c r="F18" s="81">
        <v>0</v>
      </c>
      <c r="G18" s="81">
        <v>106354</v>
      </c>
      <c r="H18" s="81">
        <v>96913</v>
      </c>
      <c r="I18" s="81">
        <v>9441</v>
      </c>
      <c r="J18" s="81">
        <v>9691</v>
      </c>
      <c r="K18" s="81">
        <v>9441</v>
      </c>
    </row>
    <row r="19" spans="1:11" x14ac:dyDescent="0.35">
      <c r="A19" s="82" t="s">
        <v>339</v>
      </c>
      <c r="B19" s="125">
        <v>12237524</v>
      </c>
      <c r="C19" s="125">
        <v>201891</v>
      </c>
      <c r="D19" s="125">
        <v>0</v>
      </c>
      <c r="E19" s="125">
        <v>8655</v>
      </c>
      <c r="F19" s="125">
        <v>0</v>
      </c>
      <c r="G19" s="125">
        <v>210546</v>
      </c>
      <c r="H19" s="125">
        <v>197222</v>
      </c>
      <c r="I19" s="125">
        <v>13324</v>
      </c>
      <c r="J19" s="125">
        <v>19721</v>
      </c>
      <c r="K19" s="125">
        <v>13324</v>
      </c>
    </row>
    <row r="20" spans="1:11" x14ac:dyDescent="0.35">
      <c r="A20" s="123" t="s">
        <v>282</v>
      </c>
      <c r="B20" s="126"/>
      <c r="C20" s="126"/>
      <c r="D20" s="126"/>
      <c r="E20" s="126"/>
      <c r="F20" s="126"/>
      <c r="G20" s="126"/>
      <c r="H20" s="126"/>
      <c r="I20" s="126"/>
      <c r="J20" s="126"/>
      <c r="K20" s="126"/>
    </row>
    <row r="21" spans="1:11" x14ac:dyDescent="0.35">
      <c r="A21" s="82" t="s">
        <v>339</v>
      </c>
      <c r="B21" s="125">
        <v>31436277.800000001</v>
      </c>
      <c r="C21" s="125">
        <v>521961</v>
      </c>
      <c r="D21" s="125">
        <v>67</v>
      </c>
      <c r="E21" s="125">
        <v>3968</v>
      </c>
      <c r="F21" s="125">
        <v>9585</v>
      </c>
      <c r="G21" s="125">
        <v>535581</v>
      </c>
      <c r="H21" s="125">
        <v>506552</v>
      </c>
      <c r="I21" s="125">
        <v>29029</v>
      </c>
      <c r="J21" s="125">
        <v>50630</v>
      </c>
      <c r="K21" s="125">
        <v>28866</v>
      </c>
    </row>
    <row r="22" spans="1:11" x14ac:dyDescent="0.35">
      <c r="A22" s="122" t="s">
        <v>283</v>
      </c>
      <c r="B22" s="127">
        <v>43673801.799999997</v>
      </c>
      <c r="C22" s="127">
        <v>723852</v>
      </c>
      <c r="D22" s="127">
        <v>67</v>
      </c>
      <c r="E22" s="127">
        <v>12623</v>
      </c>
      <c r="F22" s="127">
        <v>9585</v>
      </c>
      <c r="G22" s="127">
        <v>746127</v>
      </c>
      <c r="H22" s="127">
        <v>703774</v>
      </c>
      <c r="I22" s="127">
        <v>42353</v>
      </c>
      <c r="J22" s="127">
        <v>70351</v>
      </c>
      <c r="K22" s="127">
        <v>42190</v>
      </c>
    </row>
    <row r="23" spans="1:11" x14ac:dyDescent="0.35">
      <c r="A23" s="83"/>
      <c r="B23" s="78"/>
      <c r="C23" s="78"/>
      <c r="D23" s="78"/>
      <c r="E23" s="78"/>
      <c r="F23" s="78"/>
      <c r="G23" s="78"/>
      <c r="H23" s="78"/>
      <c r="I23" s="78"/>
      <c r="J23" s="78"/>
      <c r="K23" s="78"/>
    </row>
    <row r="24" spans="1:11" x14ac:dyDescent="0.35">
      <c r="A24" s="83"/>
      <c r="B24" s="78"/>
      <c r="C24" s="78"/>
      <c r="D24" s="78"/>
      <c r="E24" s="78"/>
      <c r="F24" s="78"/>
      <c r="G24" s="78"/>
      <c r="H24" s="78"/>
      <c r="I24" s="78"/>
      <c r="J24" s="78"/>
      <c r="K24" s="78"/>
    </row>
    <row r="25" spans="1:11" x14ac:dyDescent="0.35">
      <c r="A25" s="77" t="s">
        <v>77</v>
      </c>
      <c r="B25" s="203" t="s">
        <v>338</v>
      </c>
      <c r="C25" s="203"/>
      <c r="D25" s="203"/>
      <c r="E25" s="78"/>
      <c r="F25" s="79"/>
      <c r="G25" s="78"/>
      <c r="H25" s="78"/>
      <c r="I25" s="78"/>
      <c r="J25" s="78"/>
      <c r="K25" s="78"/>
    </row>
    <row r="26" spans="1:11" ht="56.5" customHeight="1" x14ac:dyDescent="0.35">
      <c r="A26" s="102" t="s">
        <v>284</v>
      </c>
      <c r="B26" s="119" t="s">
        <v>340</v>
      </c>
      <c r="C26" s="119" t="s">
        <v>326</v>
      </c>
      <c r="D26" s="119" t="s">
        <v>65</v>
      </c>
      <c r="E26" s="119" t="s">
        <v>66</v>
      </c>
      <c r="F26" s="119" t="s">
        <v>67</v>
      </c>
      <c r="G26" s="119" t="s">
        <v>78</v>
      </c>
      <c r="H26" s="119" t="s">
        <v>79</v>
      </c>
      <c r="I26" s="119" t="s">
        <v>70</v>
      </c>
      <c r="J26" s="119" t="s">
        <v>76</v>
      </c>
      <c r="K26" s="119" t="s">
        <v>72</v>
      </c>
    </row>
    <row r="27" spans="1:11" x14ac:dyDescent="0.35">
      <c r="A27" s="123" t="s">
        <v>281</v>
      </c>
      <c r="B27" s="124"/>
      <c r="C27" s="124"/>
      <c r="D27" s="124"/>
      <c r="E27" s="124"/>
      <c r="F27" s="124"/>
      <c r="G27" s="124"/>
      <c r="H27" s="124"/>
      <c r="I27" s="124"/>
      <c r="J27" s="124"/>
      <c r="K27" s="124"/>
    </row>
    <row r="28" spans="1:11" x14ac:dyDescent="0.35">
      <c r="A28" s="141" t="s">
        <v>92</v>
      </c>
      <c r="B28" s="81">
        <v>6058437</v>
      </c>
      <c r="C28" s="81">
        <v>217520</v>
      </c>
      <c r="D28" s="81">
        <v>0</v>
      </c>
      <c r="E28" s="81">
        <v>16657</v>
      </c>
      <c r="F28" s="81">
        <v>0</v>
      </c>
      <c r="G28" s="81">
        <v>234177</v>
      </c>
      <c r="H28" s="81">
        <v>230288</v>
      </c>
      <c r="I28" s="81">
        <v>3889</v>
      </c>
      <c r="J28" s="81">
        <v>23028</v>
      </c>
      <c r="K28" s="81">
        <v>3889</v>
      </c>
    </row>
    <row r="29" spans="1:11" x14ac:dyDescent="0.35">
      <c r="A29" s="141" t="s">
        <v>323</v>
      </c>
      <c r="B29" s="81">
        <v>165683</v>
      </c>
      <c r="C29" s="81">
        <v>6143</v>
      </c>
      <c r="D29" s="81">
        <v>0</v>
      </c>
      <c r="E29" s="81">
        <v>260</v>
      </c>
      <c r="F29" s="81">
        <v>0</v>
      </c>
      <c r="G29" s="81">
        <v>6403</v>
      </c>
      <c r="H29" s="81">
        <v>6298</v>
      </c>
      <c r="I29" s="81">
        <v>105</v>
      </c>
      <c r="J29" s="81">
        <v>629</v>
      </c>
      <c r="K29" s="81">
        <v>105</v>
      </c>
    </row>
    <row r="30" spans="1:11" x14ac:dyDescent="0.35">
      <c r="A30" s="141" t="s">
        <v>83</v>
      </c>
      <c r="B30" s="81">
        <v>6013404</v>
      </c>
      <c r="C30" s="81">
        <v>248908</v>
      </c>
      <c r="D30" s="81">
        <v>0</v>
      </c>
      <c r="E30" s="81">
        <v>0</v>
      </c>
      <c r="F30" s="81">
        <v>0</v>
      </c>
      <c r="G30" s="81">
        <v>248908</v>
      </c>
      <c r="H30" s="81">
        <v>228576</v>
      </c>
      <c r="I30" s="81">
        <v>20332</v>
      </c>
      <c r="J30" s="81">
        <v>22857</v>
      </c>
      <c r="K30" s="81">
        <v>20332</v>
      </c>
    </row>
    <row r="31" spans="1:11" x14ac:dyDescent="0.35">
      <c r="A31" s="82" t="s">
        <v>339</v>
      </c>
      <c r="B31" s="125">
        <v>12237524</v>
      </c>
      <c r="C31" s="125">
        <v>472571</v>
      </c>
      <c r="D31" s="125">
        <v>0</v>
      </c>
      <c r="E31" s="125">
        <v>16917</v>
      </c>
      <c r="F31" s="125">
        <v>0</v>
      </c>
      <c r="G31" s="125">
        <v>489488</v>
      </c>
      <c r="H31" s="125">
        <v>465162</v>
      </c>
      <c r="I31" s="125">
        <v>24326</v>
      </c>
      <c r="J31" s="125">
        <v>46514</v>
      </c>
      <c r="K31" s="125">
        <v>24326</v>
      </c>
    </row>
    <row r="32" spans="1:11" x14ac:dyDescent="0.35">
      <c r="A32" s="123" t="s">
        <v>282</v>
      </c>
      <c r="B32" s="126"/>
      <c r="C32" s="126"/>
      <c r="D32" s="126"/>
      <c r="E32" s="126"/>
      <c r="F32" s="126"/>
      <c r="G32" s="126"/>
      <c r="H32" s="126"/>
      <c r="I32" s="126"/>
      <c r="J32" s="126"/>
      <c r="K32" s="126"/>
    </row>
    <row r="33" spans="1:11" x14ac:dyDescent="0.35">
      <c r="A33" s="82" t="s">
        <v>339</v>
      </c>
      <c r="B33" s="125">
        <v>31436277.800000001</v>
      </c>
      <c r="C33" s="125">
        <v>1161203</v>
      </c>
      <c r="D33" s="125">
        <v>96</v>
      </c>
      <c r="E33" s="125">
        <v>3356</v>
      </c>
      <c r="F33" s="125">
        <v>31423</v>
      </c>
      <c r="G33" s="125">
        <v>1196078</v>
      </c>
      <c r="H33" s="125">
        <v>1180000</v>
      </c>
      <c r="I33" s="125">
        <v>15984</v>
      </c>
      <c r="J33" s="125">
        <v>117975</v>
      </c>
      <c r="K33" s="125">
        <v>15973</v>
      </c>
    </row>
    <row r="34" spans="1:11" x14ac:dyDescent="0.35">
      <c r="A34" s="122" t="s">
        <v>283</v>
      </c>
      <c r="B34" s="127">
        <v>43673801.799999997</v>
      </c>
      <c r="C34" s="127">
        <v>1633774</v>
      </c>
      <c r="D34" s="127">
        <v>96</v>
      </c>
      <c r="E34" s="127">
        <v>20273</v>
      </c>
      <c r="F34" s="127">
        <v>31423</v>
      </c>
      <c r="G34" s="127">
        <v>1685566</v>
      </c>
      <c r="H34" s="127">
        <v>1645162</v>
      </c>
      <c r="I34" s="127">
        <v>40310</v>
      </c>
      <c r="J34" s="127">
        <v>164489</v>
      </c>
      <c r="K34" s="127">
        <v>40299</v>
      </c>
    </row>
    <row r="35" spans="1:11" x14ac:dyDescent="0.35">
      <c r="A35" s="84"/>
      <c r="B35" s="85"/>
      <c r="C35" s="86"/>
      <c r="D35" s="86"/>
      <c r="E35" s="86"/>
      <c r="F35" s="85"/>
      <c r="G35" s="85"/>
      <c r="H35" s="85"/>
      <c r="I35" s="85"/>
      <c r="J35" s="85"/>
      <c r="K35" s="85"/>
    </row>
    <row r="36" spans="1:11" x14ac:dyDescent="0.35">
      <c r="A36" s="83"/>
      <c r="B36" s="78"/>
      <c r="C36" s="78"/>
      <c r="D36" s="78"/>
      <c r="E36" s="78"/>
      <c r="F36" s="78"/>
      <c r="G36" s="78"/>
      <c r="H36" s="78"/>
      <c r="I36" s="78"/>
      <c r="J36" s="78"/>
      <c r="K36" s="78"/>
    </row>
    <row r="37" spans="1:11" x14ac:dyDescent="0.35">
      <c r="A37" s="77" t="s">
        <v>80</v>
      </c>
      <c r="B37" s="203" t="s">
        <v>286</v>
      </c>
      <c r="C37" s="203"/>
      <c r="D37" s="203"/>
      <c r="E37" s="78"/>
      <c r="F37" s="79"/>
      <c r="G37" s="78"/>
      <c r="H37" s="78"/>
      <c r="I37" s="78"/>
      <c r="J37" s="78"/>
      <c r="K37" s="78"/>
    </row>
    <row r="38" spans="1:11" ht="45" x14ac:dyDescent="0.35">
      <c r="A38" s="102" t="s">
        <v>342</v>
      </c>
      <c r="B38" s="119" t="s">
        <v>340</v>
      </c>
      <c r="C38" s="119" t="s">
        <v>327</v>
      </c>
      <c r="D38" s="119" t="s">
        <v>65</v>
      </c>
      <c r="E38" s="119" t="s">
        <v>66</v>
      </c>
      <c r="F38" s="119" t="s">
        <v>67</v>
      </c>
      <c r="G38" s="119" t="s">
        <v>81</v>
      </c>
      <c r="H38" s="119" t="s">
        <v>82</v>
      </c>
      <c r="I38" s="119" t="s">
        <v>70</v>
      </c>
      <c r="J38" s="119" t="s">
        <v>71</v>
      </c>
      <c r="K38" s="119" t="s">
        <v>72</v>
      </c>
    </row>
    <row r="39" spans="1:11" x14ac:dyDescent="0.35">
      <c r="A39" s="123" t="s">
        <v>281</v>
      </c>
      <c r="B39" s="124"/>
      <c r="C39" s="124"/>
      <c r="D39" s="124"/>
      <c r="E39" s="124"/>
      <c r="F39" s="124"/>
      <c r="G39" s="124"/>
      <c r="H39" s="124"/>
      <c r="I39" s="124"/>
      <c r="J39" s="124"/>
      <c r="K39" s="124"/>
    </row>
    <row r="40" spans="1:11" x14ac:dyDescent="0.35">
      <c r="A40" s="141" t="s">
        <v>92</v>
      </c>
      <c r="B40" s="81">
        <v>6058437</v>
      </c>
      <c r="C40" s="81">
        <v>193571</v>
      </c>
      <c r="D40" s="81">
        <v>0</v>
      </c>
      <c r="E40" s="81">
        <v>3925</v>
      </c>
      <c r="F40" s="81">
        <v>0</v>
      </c>
      <c r="G40" s="81">
        <v>197496</v>
      </c>
      <c r="H40" s="81">
        <v>194210</v>
      </c>
      <c r="I40" s="81">
        <v>3286</v>
      </c>
      <c r="J40" s="81">
        <v>58263</v>
      </c>
      <c r="K40" s="81">
        <v>3286</v>
      </c>
    </row>
    <row r="41" spans="1:11" x14ac:dyDescent="0.35">
      <c r="A41" s="141" t="s">
        <v>323</v>
      </c>
      <c r="B41" s="81">
        <v>165683</v>
      </c>
      <c r="C41" s="81">
        <v>5300</v>
      </c>
      <c r="D41" s="81">
        <v>0</v>
      </c>
      <c r="E41" s="81">
        <v>134</v>
      </c>
      <c r="F41" s="81">
        <v>0</v>
      </c>
      <c r="G41" s="81">
        <v>5434</v>
      </c>
      <c r="H41" s="81">
        <v>5312</v>
      </c>
      <c r="I41" s="81">
        <v>122</v>
      </c>
      <c r="J41" s="81">
        <v>1593</v>
      </c>
      <c r="K41" s="81">
        <v>122</v>
      </c>
    </row>
    <row r="42" spans="1:11" x14ac:dyDescent="0.35">
      <c r="A42" s="141" t="s">
        <v>83</v>
      </c>
      <c r="B42" s="81">
        <v>6013404</v>
      </c>
      <c r="C42" s="81">
        <v>139974</v>
      </c>
      <c r="D42" s="81">
        <v>0</v>
      </c>
      <c r="E42" s="81">
        <v>52792</v>
      </c>
      <c r="F42" s="81">
        <v>0</v>
      </c>
      <c r="G42" s="81">
        <v>192766</v>
      </c>
      <c r="H42" s="81">
        <v>192766</v>
      </c>
      <c r="I42" s="81">
        <v>0</v>
      </c>
      <c r="J42" s="81">
        <v>57829</v>
      </c>
      <c r="K42" s="81">
        <v>0</v>
      </c>
    </row>
    <row r="43" spans="1:11" x14ac:dyDescent="0.35">
      <c r="A43" s="82" t="s">
        <v>339</v>
      </c>
      <c r="B43" s="125">
        <v>12237524</v>
      </c>
      <c r="C43" s="125">
        <v>338845</v>
      </c>
      <c r="D43" s="125">
        <v>0</v>
      </c>
      <c r="E43" s="125">
        <v>56851</v>
      </c>
      <c r="F43" s="125">
        <v>0</v>
      </c>
      <c r="G43" s="125">
        <v>395696</v>
      </c>
      <c r="H43" s="125">
        <v>392288</v>
      </c>
      <c r="I43" s="125">
        <v>3408</v>
      </c>
      <c r="J43" s="125">
        <v>117685</v>
      </c>
      <c r="K43" s="125">
        <v>3408</v>
      </c>
    </row>
    <row r="44" spans="1:11" x14ac:dyDescent="0.35">
      <c r="A44" s="123" t="s">
        <v>282</v>
      </c>
      <c r="B44" s="126"/>
      <c r="C44" s="126"/>
      <c r="D44" s="126"/>
      <c r="E44" s="126"/>
      <c r="F44" s="126"/>
      <c r="G44" s="126"/>
      <c r="H44" s="126"/>
      <c r="I44" s="126"/>
      <c r="J44" s="126"/>
      <c r="K44" s="126"/>
    </row>
    <row r="45" spans="1:11" x14ac:dyDescent="0.35">
      <c r="A45" s="82" t="s">
        <v>339</v>
      </c>
      <c r="B45" s="125">
        <v>31436277.800000001</v>
      </c>
      <c r="C45" s="125">
        <v>813367</v>
      </c>
      <c r="D45" s="125">
        <v>392</v>
      </c>
      <c r="E45" s="125">
        <v>59733</v>
      </c>
      <c r="F45" s="125">
        <v>153787</v>
      </c>
      <c r="G45" s="125">
        <v>1027279</v>
      </c>
      <c r="H45" s="125">
        <v>1007760</v>
      </c>
      <c r="I45" s="125">
        <v>19519</v>
      </c>
      <c r="J45" s="125">
        <v>302302</v>
      </c>
      <c r="K45" s="125">
        <v>19459</v>
      </c>
    </row>
    <row r="46" spans="1:11" x14ac:dyDescent="0.35">
      <c r="A46" s="122" t="s">
        <v>283</v>
      </c>
      <c r="B46" s="127">
        <v>43673801.799999997</v>
      </c>
      <c r="C46" s="127">
        <v>1152212</v>
      </c>
      <c r="D46" s="127">
        <v>392</v>
      </c>
      <c r="E46" s="127">
        <v>116584</v>
      </c>
      <c r="F46" s="127">
        <v>153787</v>
      </c>
      <c r="G46" s="127">
        <v>1422975</v>
      </c>
      <c r="H46" s="127">
        <v>1400048</v>
      </c>
      <c r="I46" s="127">
        <v>22927</v>
      </c>
      <c r="J46" s="127">
        <v>419987</v>
      </c>
      <c r="K46" s="127">
        <v>22867</v>
      </c>
    </row>
    <row r="47" spans="1:11" x14ac:dyDescent="0.35">
      <c r="A47" s="83"/>
      <c r="B47" s="78"/>
      <c r="C47" s="78"/>
      <c r="D47" s="78"/>
      <c r="E47" s="78"/>
      <c r="F47" s="78"/>
      <c r="G47" s="78"/>
      <c r="H47" s="78"/>
      <c r="I47" s="78"/>
      <c r="J47" s="78"/>
      <c r="K47" s="78"/>
    </row>
    <row r="48" spans="1:11" x14ac:dyDescent="0.35">
      <c r="A48" s="83"/>
      <c r="B48" s="78"/>
      <c r="C48" s="78"/>
      <c r="D48" s="78"/>
      <c r="E48" s="78"/>
      <c r="F48" s="78"/>
      <c r="G48" s="78"/>
      <c r="H48" s="78"/>
      <c r="I48" s="78"/>
      <c r="J48" s="78"/>
      <c r="K48" s="78"/>
    </row>
    <row r="49" spans="1:11" x14ac:dyDescent="0.35">
      <c r="A49" s="77" t="s">
        <v>84</v>
      </c>
      <c r="B49" s="203" t="s">
        <v>287</v>
      </c>
      <c r="C49" s="203"/>
      <c r="D49" s="203"/>
      <c r="E49" s="78"/>
      <c r="F49" s="79"/>
      <c r="G49" s="78"/>
      <c r="H49" s="78"/>
      <c r="I49" s="78"/>
      <c r="J49" s="78"/>
      <c r="K49" s="78"/>
    </row>
    <row r="50" spans="1:11" ht="60" x14ac:dyDescent="0.35">
      <c r="A50" s="102" t="s">
        <v>341</v>
      </c>
      <c r="B50" s="119" t="s">
        <v>340</v>
      </c>
      <c r="C50" s="119" t="s">
        <v>328</v>
      </c>
      <c r="D50" s="119" t="s">
        <v>65</v>
      </c>
      <c r="E50" s="119" t="s">
        <v>66</v>
      </c>
      <c r="F50" s="119" t="s">
        <v>67</v>
      </c>
      <c r="G50" s="119" t="s">
        <v>85</v>
      </c>
      <c r="H50" s="119" t="s">
        <v>86</v>
      </c>
      <c r="I50" s="119" t="s">
        <v>70</v>
      </c>
      <c r="J50" s="119" t="s">
        <v>333</v>
      </c>
      <c r="K50" s="119" t="s">
        <v>72</v>
      </c>
    </row>
    <row r="51" spans="1:11" x14ac:dyDescent="0.35">
      <c r="A51" s="123"/>
      <c r="B51" s="124"/>
      <c r="C51" s="124"/>
      <c r="D51" s="124"/>
      <c r="E51" s="124"/>
      <c r="F51" s="124"/>
      <c r="G51" s="124"/>
      <c r="H51" s="124"/>
      <c r="I51" s="124"/>
      <c r="J51" s="124"/>
      <c r="K51" s="124"/>
    </row>
    <row r="52" spans="1:11" x14ac:dyDescent="0.35">
      <c r="A52" s="141" t="s">
        <v>92</v>
      </c>
      <c r="B52" s="81">
        <v>6058437</v>
      </c>
      <c r="C52" s="81">
        <v>205000</v>
      </c>
      <c r="D52" s="81">
        <v>0</v>
      </c>
      <c r="E52" s="81">
        <v>10844</v>
      </c>
      <c r="F52" s="81">
        <v>0</v>
      </c>
      <c r="G52" s="81">
        <v>215844</v>
      </c>
      <c r="H52" s="81">
        <v>212046</v>
      </c>
      <c r="I52" s="81">
        <v>3798</v>
      </c>
      <c r="J52" s="81">
        <v>10602</v>
      </c>
      <c r="K52" s="81">
        <v>3798</v>
      </c>
    </row>
    <row r="53" spans="1:11" x14ac:dyDescent="0.35">
      <c r="A53" s="141" t="s">
        <v>323</v>
      </c>
      <c r="B53" s="81">
        <v>165683</v>
      </c>
      <c r="C53" s="81">
        <v>5700</v>
      </c>
      <c r="D53" s="81">
        <v>0</v>
      </c>
      <c r="E53" s="81">
        <v>197</v>
      </c>
      <c r="F53" s="81">
        <v>0</v>
      </c>
      <c r="G53" s="81">
        <v>5897</v>
      </c>
      <c r="H53" s="81">
        <v>5799</v>
      </c>
      <c r="I53" s="81">
        <v>98</v>
      </c>
      <c r="J53" s="81">
        <v>289</v>
      </c>
      <c r="K53" s="81">
        <v>98</v>
      </c>
    </row>
    <row r="54" spans="1:11" x14ac:dyDescent="0.35">
      <c r="A54" s="141" t="s">
        <v>83</v>
      </c>
      <c r="B54" s="81">
        <v>6013404</v>
      </c>
      <c r="C54" s="81">
        <v>210000</v>
      </c>
      <c r="D54" s="81">
        <v>0</v>
      </c>
      <c r="E54" s="81">
        <v>10679</v>
      </c>
      <c r="F54" s="81">
        <v>0</v>
      </c>
      <c r="G54" s="81">
        <v>220679</v>
      </c>
      <c r="H54" s="81">
        <v>210470</v>
      </c>
      <c r="I54" s="81">
        <v>10209</v>
      </c>
      <c r="J54" s="81">
        <v>10523</v>
      </c>
      <c r="K54" s="81">
        <v>10209</v>
      </c>
    </row>
    <row r="55" spans="1:11" x14ac:dyDescent="0.35">
      <c r="A55" s="82" t="s">
        <v>339</v>
      </c>
      <c r="B55" s="125">
        <v>12237524</v>
      </c>
      <c r="C55" s="125">
        <v>420700</v>
      </c>
      <c r="D55" s="125">
        <v>0</v>
      </c>
      <c r="E55" s="125">
        <v>21720</v>
      </c>
      <c r="F55" s="125">
        <v>0</v>
      </c>
      <c r="G55" s="125">
        <v>442420</v>
      </c>
      <c r="H55" s="125">
        <v>428315</v>
      </c>
      <c r="I55" s="125">
        <v>14105</v>
      </c>
      <c r="J55" s="125">
        <v>21414</v>
      </c>
      <c r="K55" s="125">
        <v>14105</v>
      </c>
    </row>
    <row r="56" spans="1:11" x14ac:dyDescent="0.35">
      <c r="A56" s="123" t="s">
        <v>282</v>
      </c>
      <c r="B56" s="126"/>
      <c r="C56" s="126"/>
      <c r="D56" s="126"/>
      <c r="E56" s="126"/>
      <c r="F56" s="126"/>
      <c r="G56" s="126"/>
      <c r="H56" s="126"/>
      <c r="I56" s="126"/>
      <c r="J56" s="126"/>
      <c r="K56" s="126"/>
    </row>
    <row r="57" spans="1:11" x14ac:dyDescent="0.35">
      <c r="A57" s="82" t="s">
        <v>339</v>
      </c>
      <c r="B57" s="125">
        <v>31436277.800000001</v>
      </c>
      <c r="C57" s="125">
        <v>1089170</v>
      </c>
      <c r="D57" s="125">
        <v>14002</v>
      </c>
      <c r="E57" s="125">
        <v>14301</v>
      </c>
      <c r="F57" s="125">
        <v>28861</v>
      </c>
      <c r="G57" s="125">
        <v>1146334</v>
      </c>
      <c r="H57" s="125">
        <v>1100302</v>
      </c>
      <c r="I57" s="125">
        <v>46032</v>
      </c>
      <c r="J57" s="125">
        <v>54990</v>
      </c>
      <c r="K57" s="125">
        <v>45513</v>
      </c>
    </row>
    <row r="58" spans="1:11" x14ac:dyDescent="0.35">
      <c r="A58" s="122" t="s">
        <v>283</v>
      </c>
      <c r="B58" s="127">
        <v>43673801.799999997</v>
      </c>
      <c r="C58" s="127">
        <v>1509870</v>
      </c>
      <c r="D58" s="127">
        <v>14002</v>
      </c>
      <c r="E58" s="127">
        <v>36021</v>
      </c>
      <c r="F58" s="127">
        <v>28861</v>
      </c>
      <c r="G58" s="127">
        <v>1588754</v>
      </c>
      <c r="H58" s="127">
        <v>1528617</v>
      </c>
      <c r="I58" s="127">
        <v>60137</v>
      </c>
      <c r="J58" s="127">
        <v>76404</v>
      </c>
      <c r="K58" s="127">
        <v>59618</v>
      </c>
    </row>
    <row r="59" spans="1:11" x14ac:dyDescent="0.35">
      <c r="A59" s="83"/>
      <c r="B59" s="78"/>
      <c r="C59" s="78"/>
      <c r="D59" s="78"/>
      <c r="E59" s="78"/>
      <c r="F59" s="78"/>
      <c r="G59" s="78"/>
      <c r="H59" s="78"/>
      <c r="I59" s="78"/>
      <c r="J59" s="78"/>
      <c r="K59" s="78"/>
    </row>
    <row r="60" spans="1:11" x14ac:dyDescent="0.35">
      <c r="A60" s="83"/>
      <c r="B60" s="78"/>
      <c r="C60" s="78"/>
      <c r="D60" s="78"/>
      <c r="E60" s="78"/>
      <c r="F60" s="78"/>
      <c r="G60" s="78"/>
      <c r="H60" s="78"/>
      <c r="I60" s="78"/>
      <c r="J60" s="78"/>
      <c r="K60" s="78"/>
    </row>
    <row r="61" spans="1:11" x14ac:dyDescent="0.35">
      <c r="A61" s="77" t="s">
        <v>87</v>
      </c>
      <c r="B61" s="203" t="s">
        <v>88</v>
      </c>
      <c r="C61" s="203"/>
      <c r="D61" s="203"/>
      <c r="E61" s="78"/>
      <c r="F61" s="79"/>
      <c r="G61" s="78"/>
      <c r="H61" s="78"/>
      <c r="I61" s="78"/>
      <c r="J61" s="78"/>
      <c r="K61" s="78"/>
    </row>
    <row r="62" spans="1:11" ht="45" x14ac:dyDescent="0.35">
      <c r="A62" s="102" t="s">
        <v>88</v>
      </c>
      <c r="B62" s="119" t="s">
        <v>340</v>
      </c>
      <c r="C62" s="119" t="s">
        <v>329</v>
      </c>
      <c r="D62" s="119" t="s">
        <v>65</v>
      </c>
      <c r="E62" s="119" t="s">
        <v>66</v>
      </c>
      <c r="F62" s="119" t="s">
        <v>67</v>
      </c>
      <c r="G62" s="119" t="s">
        <v>89</v>
      </c>
      <c r="H62" s="119" t="s">
        <v>90</v>
      </c>
      <c r="I62" s="119" t="s">
        <v>70</v>
      </c>
      <c r="J62" s="119" t="s">
        <v>71</v>
      </c>
      <c r="K62" s="119" t="s">
        <v>72</v>
      </c>
    </row>
    <row r="63" spans="1:11" x14ac:dyDescent="0.35">
      <c r="A63" s="123" t="s">
        <v>281</v>
      </c>
      <c r="B63" s="124"/>
      <c r="C63" s="124"/>
      <c r="D63" s="124"/>
      <c r="E63" s="124"/>
      <c r="F63" s="124"/>
      <c r="G63" s="124"/>
      <c r="H63" s="124"/>
      <c r="I63" s="124"/>
      <c r="J63" s="124"/>
      <c r="K63" s="124"/>
    </row>
    <row r="64" spans="1:11" x14ac:dyDescent="0.35">
      <c r="A64" s="141" t="s">
        <v>92</v>
      </c>
      <c r="B64" s="81">
        <v>6058437</v>
      </c>
      <c r="C64" s="81">
        <v>290450</v>
      </c>
      <c r="D64" s="81">
        <v>0</v>
      </c>
      <c r="E64" s="81">
        <v>22256</v>
      </c>
      <c r="F64" s="81">
        <v>0</v>
      </c>
      <c r="G64" s="81">
        <v>312706</v>
      </c>
      <c r="H64" s="81">
        <v>302922</v>
      </c>
      <c r="I64" s="81">
        <v>9784</v>
      </c>
      <c r="J64" s="81">
        <v>90876</v>
      </c>
      <c r="K64" s="81">
        <v>9784</v>
      </c>
    </row>
    <row r="65" spans="1:11" x14ac:dyDescent="0.35">
      <c r="A65" s="141" t="s">
        <v>323</v>
      </c>
      <c r="B65" s="81">
        <v>165683</v>
      </c>
      <c r="C65" s="81">
        <v>8000</v>
      </c>
      <c r="D65" s="81">
        <v>0</v>
      </c>
      <c r="E65" s="81">
        <v>394</v>
      </c>
      <c r="F65" s="81">
        <v>0</v>
      </c>
      <c r="G65" s="81">
        <v>8394</v>
      </c>
      <c r="H65" s="81">
        <v>8285</v>
      </c>
      <c r="I65" s="81">
        <v>109</v>
      </c>
      <c r="J65" s="81">
        <v>2485</v>
      </c>
      <c r="K65" s="81">
        <v>109</v>
      </c>
    </row>
    <row r="66" spans="1:11" x14ac:dyDescent="0.35">
      <c r="A66" s="141" t="s">
        <v>83</v>
      </c>
      <c r="B66" s="81">
        <v>6013404</v>
      </c>
      <c r="C66" s="81">
        <v>297706</v>
      </c>
      <c r="D66" s="81">
        <v>0</v>
      </c>
      <c r="E66" s="81">
        <v>92926</v>
      </c>
      <c r="F66" s="81">
        <v>0</v>
      </c>
      <c r="G66" s="81">
        <v>390632</v>
      </c>
      <c r="H66" s="81">
        <v>300671</v>
      </c>
      <c r="I66" s="81">
        <v>89961</v>
      </c>
      <c r="J66" s="81">
        <v>90201</v>
      </c>
      <c r="K66" s="81">
        <v>89961</v>
      </c>
    </row>
    <row r="67" spans="1:11" x14ac:dyDescent="0.35">
      <c r="A67" s="82" t="s">
        <v>339</v>
      </c>
      <c r="B67" s="125">
        <v>12237524</v>
      </c>
      <c r="C67" s="125">
        <v>596156</v>
      </c>
      <c r="D67" s="125">
        <v>0</v>
      </c>
      <c r="E67" s="125">
        <v>115576</v>
      </c>
      <c r="F67" s="125">
        <v>0</v>
      </c>
      <c r="G67" s="125">
        <v>711732</v>
      </c>
      <c r="H67" s="125">
        <v>611878</v>
      </c>
      <c r="I67" s="125">
        <v>99854</v>
      </c>
      <c r="J67" s="125">
        <v>183562</v>
      </c>
      <c r="K67" s="125">
        <v>99854</v>
      </c>
    </row>
    <row r="68" spans="1:11" x14ac:dyDescent="0.35">
      <c r="A68" s="123" t="s">
        <v>282</v>
      </c>
      <c r="B68" s="126"/>
      <c r="C68" s="126"/>
      <c r="D68" s="126"/>
      <c r="E68" s="126"/>
      <c r="F68" s="126"/>
      <c r="G68" s="126"/>
      <c r="H68" s="126"/>
      <c r="I68" s="126"/>
      <c r="J68" s="126"/>
      <c r="K68" s="126"/>
    </row>
    <row r="69" spans="1:11" x14ac:dyDescent="0.35">
      <c r="A69" s="82" t="s">
        <v>339</v>
      </c>
      <c r="B69" s="125">
        <v>31436277.800000001</v>
      </c>
      <c r="C69" s="125">
        <v>1617702</v>
      </c>
      <c r="D69" s="125">
        <v>77581</v>
      </c>
      <c r="E69" s="125">
        <v>232343</v>
      </c>
      <c r="F69" s="125">
        <v>22147</v>
      </c>
      <c r="G69" s="125">
        <v>1949773</v>
      </c>
      <c r="H69" s="125">
        <v>1571849</v>
      </c>
      <c r="I69" s="125">
        <v>377924</v>
      </c>
      <c r="J69" s="125">
        <v>471529</v>
      </c>
      <c r="K69" s="125">
        <v>377765</v>
      </c>
    </row>
    <row r="70" spans="1:11" x14ac:dyDescent="0.35">
      <c r="A70" s="122" t="s">
        <v>283</v>
      </c>
      <c r="B70" s="127">
        <v>43673801.799999997</v>
      </c>
      <c r="C70" s="127">
        <v>2213858</v>
      </c>
      <c r="D70" s="127">
        <v>77581</v>
      </c>
      <c r="E70" s="127">
        <v>347919</v>
      </c>
      <c r="F70" s="127">
        <v>22147</v>
      </c>
      <c r="G70" s="127">
        <v>2661505</v>
      </c>
      <c r="H70" s="127">
        <v>2183727</v>
      </c>
      <c r="I70" s="127">
        <v>477778</v>
      </c>
      <c r="J70" s="127">
        <v>655091</v>
      </c>
      <c r="K70" s="127">
        <v>477619</v>
      </c>
    </row>
    <row r="71" spans="1:11" x14ac:dyDescent="0.35">
      <c r="A71" s="83"/>
      <c r="B71" s="78"/>
      <c r="C71" s="78"/>
      <c r="D71" s="78"/>
      <c r="E71" s="78"/>
      <c r="F71" s="78"/>
      <c r="G71" s="78"/>
      <c r="H71" s="78"/>
      <c r="I71" s="78"/>
      <c r="J71" s="78"/>
      <c r="K71" s="78"/>
    </row>
    <row r="72" spans="1:11" x14ac:dyDescent="0.35">
      <c r="A72" s="83"/>
      <c r="B72" s="78"/>
      <c r="C72" s="78"/>
      <c r="D72" s="78"/>
      <c r="E72" s="78"/>
      <c r="F72" s="78"/>
      <c r="G72" s="78"/>
      <c r="H72" s="78"/>
      <c r="I72" s="78"/>
      <c r="J72" s="78"/>
      <c r="K72" s="78"/>
    </row>
    <row r="73" spans="1:11" x14ac:dyDescent="0.35">
      <c r="A73" s="77" t="s">
        <v>99</v>
      </c>
      <c r="B73" s="203" t="s">
        <v>91</v>
      </c>
      <c r="C73" s="203"/>
      <c r="D73" s="203"/>
      <c r="E73" s="78"/>
      <c r="F73" s="79"/>
      <c r="G73" s="78"/>
      <c r="H73" s="78"/>
      <c r="I73" s="78"/>
      <c r="J73" s="78"/>
      <c r="K73" s="78"/>
    </row>
    <row r="74" spans="1:11" ht="45" x14ac:dyDescent="0.35">
      <c r="A74" s="102" t="s">
        <v>91</v>
      </c>
      <c r="B74" s="119" t="s">
        <v>340</v>
      </c>
      <c r="C74" s="119" t="s">
        <v>330</v>
      </c>
      <c r="D74" s="119" t="s">
        <v>65</v>
      </c>
      <c r="E74" s="119" t="s">
        <v>66</v>
      </c>
      <c r="F74" s="119" t="s">
        <v>67</v>
      </c>
      <c r="G74" s="119" t="s">
        <v>331</v>
      </c>
      <c r="H74" s="119" t="s">
        <v>332</v>
      </c>
      <c r="I74" s="119" t="s">
        <v>70</v>
      </c>
      <c r="J74" s="119" t="s">
        <v>71</v>
      </c>
      <c r="K74" s="119" t="s">
        <v>72</v>
      </c>
    </row>
    <row r="75" spans="1:11" x14ac:dyDescent="0.35">
      <c r="A75" s="123" t="s">
        <v>281</v>
      </c>
      <c r="B75" s="124"/>
      <c r="C75" s="124"/>
      <c r="D75" s="124"/>
      <c r="E75" s="124"/>
      <c r="F75" s="124"/>
      <c r="G75" s="124"/>
      <c r="H75" s="124"/>
      <c r="I75" s="124"/>
      <c r="J75" s="124"/>
      <c r="K75" s="124"/>
    </row>
    <row r="76" spans="1:11" x14ac:dyDescent="0.35">
      <c r="A76" s="141" t="s">
        <v>92</v>
      </c>
      <c r="B76" s="81">
        <v>3353390.9705105415</v>
      </c>
      <c r="C76" s="81">
        <v>3350</v>
      </c>
      <c r="D76" s="81">
        <v>0</v>
      </c>
      <c r="E76" s="81">
        <v>0</v>
      </c>
      <c r="F76" s="81">
        <v>46951</v>
      </c>
      <c r="G76" s="81">
        <f>SUM(C76:F76)</f>
        <v>50301</v>
      </c>
      <c r="H76" s="81">
        <v>50301</v>
      </c>
      <c r="I76" s="81">
        <f>G76-H76</f>
        <v>0</v>
      </c>
      <c r="J76" s="81">
        <v>15090</v>
      </c>
      <c r="K76" s="81">
        <v>0</v>
      </c>
    </row>
    <row r="77" spans="1:11" x14ac:dyDescent="0.35">
      <c r="A77" s="141" t="s">
        <v>323</v>
      </c>
      <c r="B77" s="81">
        <v>63419</v>
      </c>
      <c r="C77" s="81">
        <v>0</v>
      </c>
      <c r="D77" s="81">
        <v>0</v>
      </c>
      <c r="E77" s="81">
        <v>0</v>
      </c>
      <c r="F77" s="81">
        <v>952</v>
      </c>
      <c r="G77" s="81">
        <f t="shared" ref="G77:G78" si="0">SUM(C77:F77)</f>
        <v>952</v>
      </c>
      <c r="H77" s="81">
        <v>952</v>
      </c>
      <c r="I77" s="81">
        <f t="shared" ref="I77:I78" si="1">G77-H77</f>
        <v>0</v>
      </c>
      <c r="J77" s="81">
        <v>285</v>
      </c>
      <c r="K77" s="81">
        <v>0</v>
      </c>
    </row>
    <row r="78" spans="1:11" x14ac:dyDescent="0.35">
      <c r="A78" s="141" t="s">
        <v>83</v>
      </c>
      <c r="B78" s="81">
        <v>2693395</v>
      </c>
      <c r="C78" s="81">
        <v>0</v>
      </c>
      <c r="D78" s="81">
        <v>0</v>
      </c>
      <c r="E78" s="81">
        <v>0</v>
      </c>
      <c r="F78" s="81">
        <v>40401</v>
      </c>
      <c r="G78" s="81">
        <f t="shared" si="0"/>
        <v>40401</v>
      </c>
      <c r="H78" s="81">
        <v>40401</v>
      </c>
      <c r="I78" s="81">
        <f t="shared" si="1"/>
        <v>0</v>
      </c>
      <c r="J78" s="81">
        <v>12120</v>
      </c>
      <c r="K78" s="81">
        <v>0</v>
      </c>
    </row>
    <row r="79" spans="1:11" x14ac:dyDescent="0.35">
      <c r="A79" s="82" t="s">
        <v>339</v>
      </c>
      <c r="B79" s="125">
        <f>SUM(B76:B78)</f>
        <v>6110204.9705105415</v>
      </c>
      <c r="C79" s="125">
        <f>SUM(C76:C78)</f>
        <v>3350</v>
      </c>
      <c r="D79" s="125">
        <f t="shared" ref="D79:K79" si="2">SUM(D76:D78)</f>
        <v>0</v>
      </c>
      <c r="E79" s="125">
        <f t="shared" si="2"/>
        <v>0</v>
      </c>
      <c r="F79" s="125">
        <f t="shared" si="2"/>
        <v>88304</v>
      </c>
      <c r="G79" s="125">
        <f t="shared" si="2"/>
        <v>91654</v>
      </c>
      <c r="H79" s="125">
        <f t="shared" si="2"/>
        <v>91654</v>
      </c>
      <c r="I79" s="125">
        <f t="shared" si="2"/>
        <v>0</v>
      </c>
      <c r="J79" s="125">
        <f t="shared" ref="J79" si="3">SUM(J76:J78)</f>
        <v>27495</v>
      </c>
      <c r="K79" s="125">
        <f t="shared" si="2"/>
        <v>0</v>
      </c>
    </row>
    <row r="80" spans="1:11" x14ac:dyDescent="0.35">
      <c r="A80" s="123" t="s">
        <v>282</v>
      </c>
      <c r="B80" s="126"/>
      <c r="C80" s="126"/>
      <c r="D80" s="126"/>
      <c r="E80" s="126"/>
      <c r="F80" s="126"/>
      <c r="G80" s="126"/>
      <c r="H80" s="126"/>
      <c r="I80" s="126"/>
      <c r="J80" s="126"/>
      <c r="K80" s="126"/>
    </row>
    <row r="81" spans="1:11" x14ac:dyDescent="0.35">
      <c r="A81" s="82" t="s">
        <v>339</v>
      </c>
      <c r="B81" s="125">
        <v>5836324.2149999999</v>
      </c>
      <c r="C81" s="125">
        <v>28963</v>
      </c>
      <c r="D81" s="125">
        <v>0</v>
      </c>
      <c r="E81" s="125">
        <v>0</v>
      </c>
      <c r="F81" s="125">
        <v>59737</v>
      </c>
      <c r="G81" s="125">
        <v>88700</v>
      </c>
      <c r="H81" s="125">
        <v>87576</v>
      </c>
      <c r="I81" s="125">
        <f>G81-H81</f>
        <v>1124</v>
      </c>
      <c r="J81" s="125">
        <v>26244</v>
      </c>
      <c r="K81" s="125">
        <v>1078</v>
      </c>
    </row>
    <row r="82" spans="1:11" x14ac:dyDescent="0.35">
      <c r="A82" s="122" t="s">
        <v>283</v>
      </c>
      <c r="B82" s="127">
        <f>B79+B81</f>
        <v>11946529.185510542</v>
      </c>
      <c r="C82" s="127">
        <f>C79+C81</f>
        <v>32313</v>
      </c>
      <c r="D82" s="127">
        <f t="shared" ref="D82:F82" si="4">D79+D81</f>
        <v>0</v>
      </c>
      <c r="E82" s="127">
        <f t="shared" si="4"/>
        <v>0</v>
      </c>
      <c r="F82" s="127">
        <f t="shared" si="4"/>
        <v>148041</v>
      </c>
      <c r="G82" s="127">
        <f t="shared" ref="G82" si="5">G79+G81</f>
        <v>180354</v>
      </c>
      <c r="H82" s="127">
        <f t="shared" ref="H82:I82" si="6">H79+H81</f>
        <v>179230</v>
      </c>
      <c r="I82" s="127">
        <f t="shared" si="6"/>
        <v>1124</v>
      </c>
      <c r="J82" s="127">
        <f t="shared" ref="J82" si="7">J79+J81</f>
        <v>53739</v>
      </c>
      <c r="K82" s="127">
        <f t="shared" ref="K82" si="8">K79+K81</f>
        <v>1078</v>
      </c>
    </row>
    <row r="85" spans="1:11" x14ac:dyDescent="0.35">
      <c r="A85" s="77" t="s">
        <v>336</v>
      </c>
      <c r="B85" s="203" t="s">
        <v>137</v>
      </c>
      <c r="C85" s="203"/>
      <c r="D85" s="203"/>
      <c r="E85" s="78"/>
      <c r="F85" s="79"/>
      <c r="G85" s="78"/>
      <c r="H85" s="78"/>
      <c r="I85" s="78"/>
      <c r="J85" s="78"/>
      <c r="K85" s="78"/>
    </row>
    <row r="86" spans="1:11" ht="45" x14ac:dyDescent="0.35">
      <c r="A86" s="102" t="s">
        <v>137</v>
      </c>
      <c r="B86" s="119" t="s">
        <v>340</v>
      </c>
      <c r="C86" s="119" t="s">
        <v>337</v>
      </c>
      <c r="D86" s="119" t="s">
        <v>65</v>
      </c>
      <c r="E86" s="119" t="s">
        <v>66</v>
      </c>
      <c r="F86" s="119" t="s">
        <v>67</v>
      </c>
      <c r="G86" s="119" t="s">
        <v>334</v>
      </c>
      <c r="H86" s="119" t="s">
        <v>335</v>
      </c>
      <c r="I86" s="119" t="s">
        <v>70</v>
      </c>
      <c r="J86" s="119" t="s">
        <v>71</v>
      </c>
      <c r="K86" s="119" t="s">
        <v>72</v>
      </c>
    </row>
    <row r="87" spans="1:11" x14ac:dyDescent="0.35">
      <c r="A87" s="123" t="s">
        <v>281</v>
      </c>
      <c r="B87" s="124"/>
      <c r="C87" s="124"/>
      <c r="D87" s="124"/>
      <c r="E87" s="124"/>
      <c r="F87" s="124"/>
      <c r="G87" s="124"/>
      <c r="H87" s="124"/>
      <c r="I87" s="124"/>
      <c r="J87" s="124"/>
      <c r="K87" s="124"/>
    </row>
    <row r="88" spans="1:11" x14ac:dyDescent="0.35">
      <c r="A88" s="141" t="s">
        <v>92</v>
      </c>
      <c r="B88" s="81">
        <v>6058437</v>
      </c>
      <c r="C88" s="81">
        <v>242338</v>
      </c>
      <c r="D88" s="81">
        <v>0</v>
      </c>
      <c r="E88" s="81">
        <v>0</v>
      </c>
      <c r="F88" s="81">
        <v>0</v>
      </c>
      <c r="G88" s="81">
        <f>SUM(C88:F88)</f>
        <v>242338</v>
      </c>
      <c r="H88" s="81">
        <f>SUM(D88:G88)</f>
        <v>242338</v>
      </c>
      <c r="I88" s="81">
        <v>0</v>
      </c>
      <c r="J88" s="81">
        <v>72701</v>
      </c>
      <c r="K88" s="81">
        <v>0</v>
      </c>
    </row>
    <row r="89" spans="1:11" x14ac:dyDescent="0.35">
      <c r="A89" s="141" t="s">
        <v>323</v>
      </c>
      <c r="B89" s="81">
        <v>165683</v>
      </c>
      <c r="C89" s="81">
        <v>6627</v>
      </c>
      <c r="D89" s="81">
        <v>0</v>
      </c>
      <c r="E89" s="81">
        <v>0</v>
      </c>
      <c r="F89" s="81">
        <v>0</v>
      </c>
      <c r="G89" s="81">
        <f t="shared" ref="G89:H90" si="9">SUM(C89:F89)</f>
        <v>6627</v>
      </c>
      <c r="H89" s="81">
        <f t="shared" si="9"/>
        <v>6627</v>
      </c>
      <c r="I89" s="81">
        <v>0</v>
      </c>
      <c r="J89" s="81">
        <v>1988</v>
      </c>
      <c r="K89" s="81">
        <v>0</v>
      </c>
    </row>
    <row r="90" spans="1:11" x14ac:dyDescent="0.35">
      <c r="A90" s="141" t="s">
        <v>83</v>
      </c>
      <c r="B90" s="81">
        <v>6013404</v>
      </c>
      <c r="C90" s="81">
        <v>240536</v>
      </c>
      <c r="D90" s="81">
        <v>0</v>
      </c>
      <c r="E90" s="81">
        <v>0</v>
      </c>
      <c r="F90" s="81">
        <v>0</v>
      </c>
      <c r="G90" s="81">
        <f t="shared" si="9"/>
        <v>240536</v>
      </c>
      <c r="H90" s="81">
        <f t="shared" si="9"/>
        <v>240536</v>
      </c>
      <c r="I90" s="81">
        <v>0</v>
      </c>
      <c r="J90" s="81">
        <v>72160</v>
      </c>
      <c r="K90" s="81">
        <v>0</v>
      </c>
    </row>
    <row r="91" spans="1:11" x14ac:dyDescent="0.35">
      <c r="A91" s="82" t="s">
        <v>339</v>
      </c>
      <c r="B91" s="125">
        <v>12237524</v>
      </c>
      <c r="C91" s="125">
        <f t="shared" ref="C91:K91" si="10">SUM(C88:C90)</f>
        <v>489501</v>
      </c>
      <c r="D91" s="125">
        <f t="shared" si="10"/>
        <v>0</v>
      </c>
      <c r="E91" s="125">
        <f t="shared" si="10"/>
        <v>0</v>
      </c>
      <c r="F91" s="125">
        <f t="shared" si="10"/>
        <v>0</v>
      </c>
      <c r="G91" s="125">
        <f t="shared" si="10"/>
        <v>489501</v>
      </c>
      <c r="H91" s="125">
        <f t="shared" ref="H91" si="11">SUM(H88:H90)</f>
        <v>489501</v>
      </c>
      <c r="I91" s="125">
        <f t="shared" si="10"/>
        <v>0</v>
      </c>
      <c r="J91" s="125">
        <f t="shared" si="10"/>
        <v>146849</v>
      </c>
      <c r="K91" s="125">
        <f t="shared" si="10"/>
        <v>0</v>
      </c>
    </row>
    <row r="92" spans="1:11" x14ac:dyDescent="0.35">
      <c r="A92" s="123" t="s">
        <v>282</v>
      </c>
      <c r="B92" s="126"/>
      <c r="C92" s="126"/>
      <c r="D92" s="126"/>
      <c r="E92" s="126"/>
      <c r="F92" s="126"/>
      <c r="G92" s="126"/>
      <c r="H92" s="126"/>
      <c r="I92" s="126"/>
      <c r="J92" s="126"/>
      <c r="K92" s="126"/>
    </row>
    <row r="93" spans="1:11" x14ac:dyDescent="0.35">
      <c r="A93" s="82" t="s">
        <v>339</v>
      </c>
      <c r="B93" s="125">
        <v>31436277.800000001</v>
      </c>
      <c r="C93" s="125">
        <v>1325058</v>
      </c>
      <c r="D93" s="125">
        <f>'[2]LSE-RESULT'!H505</f>
        <v>0</v>
      </c>
      <c r="E93" s="125">
        <f>'[2]LSE-RESULT'!I505</f>
        <v>0</v>
      </c>
      <c r="F93" s="125">
        <v>23341</v>
      </c>
      <c r="G93" s="139">
        <f t="shared" ref="G93" si="12">SUM(C93:F93)</f>
        <v>1348399</v>
      </c>
      <c r="H93" s="125">
        <v>1341866</v>
      </c>
      <c r="I93" s="125">
        <v>6533</v>
      </c>
      <c r="J93" s="125">
        <v>402535</v>
      </c>
      <c r="K93" s="125">
        <v>6530</v>
      </c>
    </row>
    <row r="94" spans="1:11" x14ac:dyDescent="0.35">
      <c r="A94" s="122" t="s">
        <v>283</v>
      </c>
      <c r="B94" s="127">
        <v>43673801.799999997</v>
      </c>
      <c r="C94" s="127">
        <f t="shared" ref="C94:K94" si="13">C93+C91</f>
        <v>1814559</v>
      </c>
      <c r="D94" s="127">
        <f t="shared" si="13"/>
        <v>0</v>
      </c>
      <c r="E94" s="127">
        <f t="shared" si="13"/>
        <v>0</v>
      </c>
      <c r="F94" s="127">
        <f t="shared" si="13"/>
        <v>23341</v>
      </c>
      <c r="G94" s="127">
        <f t="shared" si="13"/>
        <v>1837900</v>
      </c>
      <c r="H94" s="127">
        <f t="shared" si="13"/>
        <v>1831367</v>
      </c>
      <c r="I94" s="127">
        <f t="shared" si="13"/>
        <v>6533</v>
      </c>
      <c r="J94" s="127">
        <f t="shared" si="13"/>
        <v>549384</v>
      </c>
      <c r="K94" s="127">
        <f t="shared" si="13"/>
        <v>6530</v>
      </c>
    </row>
    <row r="95" spans="1:11" x14ac:dyDescent="0.35">
      <c r="A95" s="138"/>
      <c r="B95"/>
      <c r="C95"/>
      <c r="D95"/>
      <c r="E95"/>
      <c r="F95"/>
      <c r="G95"/>
      <c r="H95"/>
      <c r="I95"/>
      <c r="J95"/>
      <c r="K95"/>
    </row>
    <row r="96" spans="1:11" x14ac:dyDescent="0.35">
      <c r="G96" s="140"/>
    </row>
    <row r="97" spans="1:3" x14ac:dyDescent="0.35">
      <c r="A97"/>
      <c r="B97"/>
      <c r="C97"/>
    </row>
    <row r="98" spans="1:3" x14ac:dyDescent="0.35">
      <c r="A98"/>
      <c r="B98"/>
      <c r="C98"/>
    </row>
    <row r="99" spans="1:3" x14ac:dyDescent="0.35">
      <c r="A99"/>
      <c r="B99"/>
      <c r="C99"/>
    </row>
    <row r="100" spans="1:3" x14ac:dyDescent="0.35">
      <c r="A100"/>
      <c r="B100"/>
      <c r="C100"/>
    </row>
    <row r="101" spans="1:3" x14ac:dyDescent="0.35">
      <c r="A101"/>
      <c r="B101"/>
      <c r="C101"/>
    </row>
    <row r="102" spans="1:3" x14ac:dyDescent="0.35">
      <c r="A102"/>
      <c r="B102"/>
      <c r="C102"/>
    </row>
    <row r="103" spans="1:3" x14ac:dyDescent="0.35">
      <c r="A103"/>
      <c r="B103"/>
      <c r="C103"/>
    </row>
    <row r="104" spans="1:3" x14ac:dyDescent="0.35">
      <c r="A104"/>
      <c r="B104"/>
      <c r="C104"/>
    </row>
    <row r="105" spans="1:3" x14ac:dyDescent="0.35">
      <c r="A105"/>
      <c r="B105"/>
      <c r="C105"/>
    </row>
    <row r="106" spans="1:3" x14ac:dyDescent="0.35">
      <c r="A106"/>
      <c r="B106"/>
      <c r="C106"/>
    </row>
    <row r="107" spans="1:3" x14ac:dyDescent="0.35">
      <c r="A107"/>
      <c r="B107"/>
      <c r="C107"/>
    </row>
    <row r="108" spans="1:3" x14ac:dyDescent="0.35">
      <c r="A108"/>
      <c r="B108"/>
      <c r="C108"/>
    </row>
    <row r="109" spans="1:3" x14ac:dyDescent="0.35">
      <c r="A109"/>
      <c r="B109"/>
      <c r="C109"/>
    </row>
    <row r="110" spans="1:3" x14ac:dyDescent="0.35">
      <c r="A110"/>
      <c r="B110"/>
      <c r="C110"/>
    </row>
    <row r="111" spans="1:3" x14ac:dyDescent="0.35">
      <c r="A111"/>
      <c r="B111"/>
      <c r="C111"/>
    </row>
    <row r="112" spans="1:3" x14ac:dyDescent="0.35">
      <c r="A112"/>
      <c r="B112"/>
      <c r="C112"/>
    </row>
    <row r="113" spans="1:3" x14ac:dyDescent="0.35">
      <c r="A113"/>
      <c r="B113"/>
      <c r="C113"/>
    </row>
  </sheetData>
  <mergeCells count="8">
    <mergeCell ref="B1:D1"/>
    <mergeCell ref="B13:D13"/>
    <mergeCell ref="B25:D25"/>
    <mergeCell ref="B85:D85"/>
    <mergeCell ref="B61:D61"/>
    <mergeCell ref="B73:D73"/>
    <mergeCell ref="B37:D37"/>
    <mergeCell ref="B49:D49"/>
  </mergeCells>
  <pageMargins left="0.7" right="0.7" top="0.75" bottom="0.75" header="0.3" footer="0.3"/>
  <ignoredErrors>
    <ignoredError sqref="G76 G88:G90"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F0016-24F5-4619-A744-9AE0A859C1C9}">
  <dimension ref="A1:G11"/>
  <sheetViews>
    <sheetView showGridLines="0" workbookViewId="0"/>
  </sheetViews>
  <sheetFormatPr defaultRowHeight="15.5" x14ac:dyDescent="0.35"/>
  <cols>
    <col min="1" max="1" width="12.7265625" style="20" customWidth="1"/>
    <col min="2" max="2" width="13.1796875" style="20" bestFit="1" customWidth="1"/>
    <col min="3" max="3" width="13.08984375" style="20" bestFit="1" customWidth="1"/>
    <col min="4" max="4" width="13" style="20" bestFit="1" customWidth="1"/>
    <col min="5" max="5" width="19.26953125" style="20" bestFit="1" customWidth="1"/>
    <col min="6" max="6" width="9.90625" style="20" bestFit="1" customWidth="1"/>
    <col min="7" max="7" width="13.36328125" style="20" bestFit="1" customWidth="1"/>
    <col min="8" max="16384" width="8.7265625" style="20"/>
  </cols>
  <sheetData>
    <row r="1" spans="1:7" x14ac:dyDescent="0.35">
      <c r="A1" s="17" t="s">
        <v>355</v>
      </c>
    </row>
    <row r="2" spans="1:7" x14ac:dyDescent="0.35">
      <c r="A2" s="162" t="s">
        <v>347</v>
      </c>
      <c r="B2" s="154" t="s">
        <v>348</v>
      </c>
      <c r="C2" s="154" t="s">
        <v>346</v>
      </c>
      <c r="D2" s="154" t="s">
        <v>349</v>
      </c>
      <c r="E2" s="154" t="s">
        <v>350</v>
      </c>
      <c r="F2" s="154" t="s">
        <v>100</v>
      </c>
      <c r="G2" s="154" t="s">
        <v>283</v>
      </c>
    </row>
    <row r="3" spans="1:7" x14ac:dyDescent="0.35">
      <c r="A3" s="163" t="s">
        <v>102</v>
      </c>
      <c r="B3" s="164">
        <v>0</v>
      </c>
      <c r="C3" s="164">
        <v>0</v>
      </c>
      <c r="D3" s="164">
        <v>0</v>
      </c>
      <c r="E3" s="164">
        <v>24</v>
      </c>
      <c r="F3" s="164">
        <v>0</v>
      </c>
      <c r="G3" s="164">
        <v>24</v>
      </c>
    </row>
    <row r="4" spans="1:7" x14ac:dyDescent="0.35">
      <c r="A4" s="163" t="s">
        <v>103</v>
      </c>
      <c r="B4" s="164">
        <v>0</v>
      </c>
      <c r="C4" s="164">
        <v>0</v>
      </c>
      <c r="D4" s="164">
        <v>0</v>
      </c>
      <c r="E4" s="164">
        <v>168</v>
      </c>
      <c r="F4" s="164">
        <v>30352</v>
      </c>
      <c r="G4" s="164">
        <v>30520</v>
      </c>
    </row>
    <row r="5" spans="1:7" x14ac:dyDescent="0.35">
      <c r="A5" s="163" t="s">
        <v>104</v>
      </c>
      <c r="B5" s="164">
        <v>0</v>
      </c>
      <c r="C5" s="164">
        <v>472</v>
      </c>
      <c r="D5" s="164">
        <v>0</v>
      </c>
      <c r="E5" s="164">
        <v>372</v>
      </c>
      <c r="F5" s="164">
        <v>3614</v>
      </c>
      <c r="G5" s="164">
        <v>4458</v>
      </c>
    </row>
    <row r="6" spans="1:7" x14ac:dyDescent="0.35">
      <c r="A6" s="163" t="s">
        <v>105</v>
      </c>
      <c r="B6" s="164">
        <v>0</v>
      </c>
      <c r="C6" s="164">
        <v>0</v>
      </c>
      <c r="D6" s="164">
        <v>0</v>
      </c>
      <c r="E6" s="164">
        <v>0</v>
      </c>
      <c r="F6" s="164">
        <v>53</v>
      </c>
      <c r="G6" s="164">
        <v>53</v>
      </c>
    </row>
    <row r="7" spans="1:7" x14ac:dyDescent="0.35">
      <c r="A7" s="163" t="s">
        <v>106</v>
      </c>
      <c r="B7" s="164">
        <v>0</v>
      </c>
      <c r="C7" s="164">
        <v>0</v>
      </c>
      <c r="D7" s="164">
        <v>0</v>
      </c>
      <c r="E7" s="164">
        <v>0</v>
      </c>
      <c r="F7" s="164">
        <v>30555</v>
      </c>
      <c r="G7" s="164">
        <v>30555</v>
      </c>
    </row>
    <row r="8" spans="1:7" x14ac:dyDescent="0.35">
      <c r="A8" s="163" t="s">
        <v>109</v>
      </c>
      <c r="B8" s="164">
        <v>0</v>
      </c>
      <c r="C8" s="164">
        <v>0</v>
      </c>
      <c r="D8" s="164">
        <v>0</v>
      </c>
      <c r="E8" s="164">
        <v>0</v>
      </c>
      <c r="F8" s="164">
        <v>3690</v>
      </c>
      <c r="G8" s="164">
        <v>3690</v>
      </c>
    </row>
    <row r="9" spans="1:7" x14ac:dyDescent="0.35">
      <c r="A9" s="163" t="s">
        <v>110</v>
      </c>
      <c r="B9" s="164">
        <v>0</v>
      </c>
      <c r="C9" s="164">
        <v>198</v>
      </c>
      <c r="D9" s="164">
        <v>0</v>
      </c>
      <c r="E9" s="164">
        <v>405</v>
      </c>
      <c r="F9" s="164">
        <v>1573</v>
      </c>
      <c r="G9" s="164">
        <v>2176</v>
      </c>
    </row>
    <row r="10" spans="1:7" x14ac:dyDescent="0.35">
      <c r="A10" s="163" t="s">
        <v>111</v>
      </c>
      <c r="B10" s="164">
        <v>0</v>
      </c>
      <c r="C10" s="164">
        <v>0</v>
      </c>
      <c r="D10" s="164">
        <v>0</v>
      </c>
      <c r="E10" s="164">
        <v>0</v>
      </c>
      <c r="F10" s="164">
        <v>15635</v>
      </c>
      <c r="G10" s="164">
        <v>15635</v>
      </c>
    </row>
    <row r="11" spans="1:7" x14ac:dyDescent="0.35">
      <c r="A11" s="165" t="s">
        <v>101</v>
      </c>
      <c r="B11" s="165">
        <v>0</v>
      </c>
      <c r="C11" s="165">
        <v>670</v>
      </c>
      <c r="D11" s="165">
        <v>0</v>
      </c>
      <c r="E11" s="165">
        <v>969</v>
      </c>
      <c r="F11" s="165">
        <v>85472</v>
      </c>
      <c r="G11" s="165">
        <v>87111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F0F5-DEE4-4D30-B01F-A2B4D7AFD207}">
  <dimension ref="A1:K21"/>
  <sheetViews>
    <sheetView showGridLines="0" workbookViewId="0"/>
  </sheetViews>
  <sheetFormatPr defaultRowHeight="15.5" x14ac:dyDescent="0.35"/>
  <cols>
    <col min="1" max="6" width="19.54296875" style="20" customWidth="1"/>
    <col min="7" max="16384" width="8.7265625" style="20"/>
  </cols>
  <sheetData>
    <row r="1" spans="1:7" x14ac:dyDescent="0.35">
      <c r="A1" s="17" t="s">
        <v>277</v>
      </c>
      <c r="B1" s="40"/>
    </row>
    <row r="2" spans="1:7" x14ac:dyDescent="0.35">
      <c r="A2" s="171" t="s">
        <v>93</v>
      </c>
      <c r="B2" s="171"/>
      <c r="C2" s="171"/>
      <c r="D2" s="171"/>
      <c r="E2" s="171"/>
      <c r="F2" s="171"/>
    </row>
    <row r="3" spans="1:7" x14ac:dyDescent="0.35">
      <c r="A3" s="189" t="s">
        <v>266</v>
      </c>
      <c r="B3" s="190"/>
      <c r="C3" s="172" t="s">
        <v>267</v>
      </c>
      <c r="D3" s="172"/>
      <c r="E3" s="172" t="s">
        <v>268</v>
      </c>
      <c r="F3" s="172"/>
    </row>
    <row r="4" spans="1:7" x14ac:dyDescent="0.35">
      <c r="A4" s="191"/>
      <c r="B4" s="192"/>
      <c r="C4" s="172"/>
      <c r="D4" s="172"/>
      <c r="E4" s="172"/>
      <c r="F4" s="172"/>
    </row>
    <row r="5" spans="1:7" ht="31" x14ac:dyDescent="0.35">
      <c r="A5" s="34" t="s">
        <v>246</v>
      </c>
      <c r="B5" s="35" t="s">
        <v>29</v>
      </c>
      <c r="C5" s="34" t="s">
        <v>246</v>
      </c>
      <c r="D5" s="35" t="s">
        <v>29</v>
      </c>
      <c r="E5" s="34" t="s">
        <v>246</v>
      </c>
      <c r="F5" s="35" t="s">
        <v>29</v>
      </c>
    </row>
    <row r="6" spans="1:7" x14ac:dyDescent="0.35">
      <c r="A6" s="36" t="s">
        <v>247</v>
      </c>
      <c r="B6" s="37">
        <v>0.15</v>
      </c>
      <c r="C6" s="36" t="s">
        <v>248</v>
      </c>
      <c r="D6" s="38">
        <v>9.8670000000000008E-3</v>
      </c>
      <c r="E6" s="36" t="s">
        <v>249</v>
      </c>
      <c r="F6" s="38">
        <v>0</v>
      </c>
    </row>
    <row r="7" spans="1:7" ht="46.5" x14ac:dyDescent="0.35">
      <c r="A7" s="193" t="s">
        <v>250</v>
      </c>
      <c r="B7" s="174">
        <v>0.16</v>
      </c>
      <c r="C7" s="169" t="s">
        <v>251</v>
      </c>
      <c r="D7" s="170">
        <v>1.6115999999999998E-2</v>
      </c>
      <c r="E7" s="36" t="s">
        <v>252</v>
      </c>
      <c r="F7" s="38">
        <v>2.2040000000000001E-2</v>
      </c>
    </row>
    <row r="8" spans="1:7" x14ac:dyDescent="0.35">
      <c r="A8" s="194"/>
      <c r="B8" s="176"/>
      <c r="C8" s="169"/>
      <c r="D8" s="170"/>
      <c r="E8" s="36" t="s">
        <v>253</v>
      </c>
      <c r="F8" s="38">
        <v>3.8011000000000003E-2</v>
      </c>
    </row>
    <row r="9" spans="1:7" x14ac:dyDescent="0.35">
      <c r="A9" s="171" t="s">
        <v>254</v>
      </c>
      <c r="B9" s="171"/>
      <c r="C9" s="33" t="s">
        <v>88</v>
      </c>
      <c r="D9" s="171" t="s">
        <v>91</v>
      </c>
      <c r="E9" s="171"/>
      <c r="F9" s="33" t="s">
        <v>137</v>
      </c>
      <c r="G9"/>
    </row>
    <row r="10" spans="1:7" x14ac:dyDescent="0.35">
      <c r="A10" s="173" t="s">
        <v>148</v>
      </c>
      <c r="B10" s="180" t="s">
        <v>254</v>
      </c>
      <c r="C10" s="173" t="s">
        <v>255</v>
      </c>
      <c r="D10" s="183" t="s">
        <v>256</v>
      </c>
      <c r="E10" s="184"/>
      <c r="F10" s="173" t="s">
        <v>259</v>
      </c>
    </row>
    <row r="11" spans="1:7" x14ac:dyDescent="0.35">
      <c r="A11" s="173"/>
      <c r="B11" s="181"/>
      <c r="C11" s="173"/>
      <c r="D11" s="185"/>
      <c r="E11" s="186"/>
      <c r="F11" s="173"/>
    </row>
    <row r="12" spans="1:7" x14ac:dyDescent="0.35">
      <c r="A12" s="173"/>
      <c r="B12" s="181"/>
      <c r="C12" s="173"/>
      <c r="D12" s="185"/>
      <c r="E12" s="186"/>
      <c r="F12" s="173"/>
    </row>
    <row r="13" spans="1:7" x14ac:dyDescent="0.35">
      <c r="A13" s="173"/>
      <c r="B13" s="182"/>
      <c r="C13" s="173"/>
      <c r="D13" s="187"/>
      <c r="E13" s="188"/>
      <c r="F13" s="173"/>
    </row>
    <row r="14" spans="1:7" x14ac:dyDescent="0.35">
      <c r="A14" s="172" t="s">
        <v>29</v>
      </c>
      <c r="B14" s="172" t="s">
        <v>29</v>
      </c>
      <c r="C14" s="172" t="s">
        <v>29</v>
      </c>
      <c r="D14" s="195" t="s">
        <v>246</v>
      </c>
      <c r="E14" s="172" t="s">
        <v>29</v>
      </c>
      <c r="F14" s="35" t="s">
        <v>29</v>
      </c>
    </row>
    <row r="15" spans="1:7" x14ac:dyDescent="0.35">
      <c r="A15" s="172"/>
      <c r="B15" s="172"/>
      <c r="C15" s="172"/>
      <c r="D15" s="195"/>
      <c r="E15" s="172"/>
      <c r="F15" s="39">
        <v>0.2</v>
      </c>
    </row>
    <row r="16" spans="1:7" x14ac:dyDescent="0.35">
      <c r="A16" s="196">
        <v>3.2056000000000001E-2</v>
      </c>
      <c r="B16" s="197">
        <v>3.5000000000000003E-2</v>
      </c>
      <c r="C16" s="197">
        <v>0.05</v>
      </c>
      <c r="D16" s="169" t="s">
        <v>257</v>
      </c>
      <c r="E16" s="174">
        <v>0</v>
      </c>
      <c r="F16" s="177" t="s">
        <v>265</v>
      </c>
    </row>
    <row r="17" spans="1:11" x14ac:dyDescent="0.35">
      <c r="A17" s="196"/>
      <c r="B17" s="197"/>
      <c r="C17" s="197"/>
      <c r="D17" s="169"/>
      <c r="E17" s="175"/>
      <c r="F17" s="178"/>
      <c r="K17"/>
    </row>
    <row r="18" spans="1:11" x14ac:dyDescent="0.35">
      <c r="A18" s="196"/>
      <c r="B18" s="197"/>
      <c r="C18" s="197"/>
      <c r="D18" s="169"/>
      <c r="E18" s="176"/>
      <c r="F18" s="179"/>
      <c r="K18"/>
    </row>
    <row r="19" spans="1:11" x14ac:dyDescent="0.35">
      <c r="A19" s="196"/>
      <c r="B19" s="197"/>
      <c r="C19" s="197"/>
      <c r="D19" s="36" t="s">
        <v>258</v>
      </c>
      <c r="E19" s="37">
        <v>1.4999999999999999E-2</v>
      </c>
      <c r="F19" s="37">
        <v>0.04</v>
      </c>
      <c r="K19"/>
    </row>
    <row r="20" spans="1:11" x14ac:dyDescent="0.35">
      <c r="K20"/>
    </row>
    <row r="21" spans="1:11" x14ac:dyDescent="0.35">
      <c r="K21"/>
    </row>
  </sheetData>
  <mergeCells count="26">
    <mergeCell ref="F16:F18"/>
    <mergeCell ref="B10:B13"/>
    <mergeCell ref="D10:E13"/>
    <mergeCell ref="A3:B4"/>
    <mergeCell ref="A7:A8"/>
    <mergeCell ref="B7:B8"/>
    <mergeCell ref="F10:F13"/>
    <mergeCell ref="A14:A15"/>
    <mergeCell ref="B14:B15"/>
    <mergeCell ref="C14:C15"/>
    <mergeCell ref="D14:D15"/>
    <mergeCell ref="E14:E15"/>
    <mergeCell ref="A16:A19"/>
    <mergeCell ref="B16:B19"/>
    <mergeCell ref="C16:C19"/>
    <mergeCell ref="D16:D18"/>
    <mergeCell ref="A9:B9"/>
    <mergeCell ref="D9:E9"/>
    <mergeCell ref="A10:A13"/>
    <mergeCell ref="C10:C13"/>
    <mergeCell ref="E16:E18"/>
    <mergeCell ref="C7:C8"/>
    <mergeCell ref="D7:D8"/>
    <mergeCell ref="A2:F2"/>
    <mergeCell ref="C3:D4"/>
    <mergeCell ref="E3: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AE13-E37E-44A6-9720-1470495538FC}">
  <dimension ref="A1:T67"/>
  <sheetViews>
    <sheetView showGridLines="0" workbookViewId="0"/>
  </sheetViews>
  <sheetFormatPr defaultRowHeight="15.5" x14ac:dyDescent="0.35"/>
  <cols>
    <col min="1" max="1" width="40.36328125" style="20" customWidth="1"/>
    <col min="2" max="2" width="10.7265625" style="20" bestFit="1" customWidth="1"/>
    <col min="3" max="3" width="11.08984375" style="20" bestFit="1" customWidth="1"/>
    <col min="4" max="4" width="10.7265625" style="20" bestFit="1" customWidth="1"/>
    <col min="5" max="5" width="12.08984375" style="20" customWidth="1"/>
    <col min="6" max="6" width="11" style="20" bestFit="1" customWidth="1"/>
    <col min="7" max="7" width="9.6328125" style="20" bestFit="1" customWidth="1"/>
    <col min="8" max="8" width="11" style="20" bestFit="1" customWidth="1"/>
    <col min="9" max="19" width="9.6328125" style="20" bestFit="1" customWidth="1"/>
    <col min="20" max="20" width="7.6328125" style="20" bestFit="1" customWidth="1"/>
    <col min="21" max="16384" width="8.7265625" style="20"/>
  </cols>
  <sheetData>
    <row r="1" spans="1:17" x14ac:dyDescent="0.35">
      <c r="A1" s="41" t="s">
        <v>303</v>
      </c>
      <c r="B1" s="41"/>
      <c r="C1" s="47"/>
      <c r="D1" s="48"/>
      <c r="E1" s="49"/>
      <c r="F1" s="47"/>
    </row>
    <row r="2" spans="1:17" x14ac:dyDescent="0.35">
      <c r="A2" s="117" t="s">
        <v>43</v>
      </c>
      <c r="B2" s="102">
        <v>2016</v>
      </c>
      <c r="C2" s="102">
        <v>2017</v>
      </c>
      <c r="D2" s="102">
        <v>2018</v>
      </c>
      <c r="E2" s="102">
        <v>2019</v>
      </c>
      <c r="F2" s="102">
        <v>2020</v>
      </c>
      <c r="K2" s="198"/>
      <c r="L2" s="198"/>
      <c r="M2" s="198"/>
      <c r="N2" s="198"/>
      <c r="O2" s="198"/>
      <c r="P2" s="198"/>
      <c r="Q2" s="198"/>
    </row>
    <row r="3" spans="1:17" x14ac:dyDescent="0.35">
      <c r="A3" s="101" t="s">
        <v>0</v>
      </c>
      <c r="B3" s="43">
        <v>46864429</v>
      </c>
      <c r="C3" s="43">
        <v>45715742</v>
      </c>
      <c r="D3" s="43">
        <v>46409960</v>
      </c>
      <c r="E3" s="43">
        <v>44705757.244186766</v>
      </c>
      <c r="F3" s="42">
        <v>43673802</v>
      </c>
      <c r="K3" s="198"/>
      <c r="L3" s="198"/>
      <c r="M3" s="198"/>
      <c r="N3" s="198"/>
      <c r="O3" s="198"/>
      <c r="P3" s="198"/>
      <c r="Q3" s="198"/>
    </row>
    <row r="4" spans="1:17" x14ac:dyDescent="0.35">
      <c r="A4" s="101" t="s">
        <v>13</v>
      </c>
      <c r="B4" s="51">
        <v>8.5829000000000003E-2</v>
      </c>
      <c r="C4" s="51">
        <v>7.9619999999999996E-2</v>
      </c>
      <c r="D4" s="51">
        <v>7.4632600415945202E-2</v>
      </c>
      <c r="E4" s="51">
        <v>8.4912642889940465E-2</v>
      </c>
      <c r="F4" s="50">
        <v>0.10428423428763998</v>
      </c>
    </row>
    <row r="5" spans="1:17" x14ac:dyDescent="0.35">
      <c r="A5" s="101" t="s">
        <v>1</v>
      </c>
      <c r="B5" s="43">
        <v>4022346</v>
      </c>
      <c r="C5" s="43">
        <v>3640026</v>
      </c>
      <c r="D5" s="43">
        <v>3463696</v>
      </c>
      <c r="E5" s="43">
        <v>3796084</v>
      </c>
      <c r="F5" s="42">
        <v>4554489</v>
      </c>
    </row>
    <row r="6" spans="1:17" x14ac:dyDescent="0.35">
      <c r="A6" s="101" t="s">
        <v>2</v>
      </c>
      <c r="B6" s="53">
        <v>-3456</v>
      </c>
      <c r="C6" s="53">
        <v>-175</v>
      </c>
      <c r="D6" s="53">
        <v>-176911</v>
      </c>
      <c r="E6" s="53">
        <v>-72132</v>
      </c>
      <c r="F6" s="52">
        <v>-44812</v>
      </c>
    </row>
    <row r="7" spans="1:17" x14ac:dyDescent="0.35">
      <c r="A7" s="101" t="s">
        <v>3</v>
      </c>
      <c r="B7" s="43">
        <v>4018890</v>
      </c>
      <c r="C7" s="43">
        <v>3639851</v>
      </c>
      <c r="D7" s="43">
        <v>3286785</v>
      </c>
      <c r="E7" s="43">
        <v>3723952</v>
      </c>
      <c r="F7" s="42">
        <v>4509677</v>
      </c>
    </row>
    <row r="8" spans="1:17" s="19" customFormat="1" x14ac:dyDescent="0.35">
      <c r="A8" s="47"/>
      <c r="B8" s="47"/>
      <c r="C8" s="47"/>
      <c r="D8" s="47"/>
      <c r="E8" s="47"/>
      <c r="F8" s="54"/>
    </row>
    <row r="9" spans="1:17" x14ac:dyDescent="0.35">
      <c r="A9" s="101" t="s">
        <v>4</v>
      </c>
      <c r="B9" s="43">
        <v>4049070</v>
      </c>
      <c r="C9" s="43">
        <v>3958188</v>
      </c>
      <c r="D9" s="43">
        <v>3155357</v>
      </c>
      <c r="E9" s="43">
        <v>3437386</v>
      </c>
      <c r="F9" s="42">
        <v>4311756</v>
      </c>
    </row>
    <row r="10" spans="1:17" x14ac:dyDescent="0.35">
      <c r="A10" s="101" t="s">
        <v>5</v>
      </c>
      <c r="B10" s="53">
        <v>-501754</v>
      </c>
      <c r="C10" s="53">
        <v>-779311</v>
      </c>
      <c r="D10" s="53">
        <v>-590004</v>
      </c>
      <c r="E10" s="53">
        <v>-329731</v>
      </c>
      <c r="F10" s="52">
        <v>-257237</v>
      </c>
    </row>
    <row r="11" spans="1:17" x14ac:dyDescent="0.35">
      <c r="A11" s="101" t="s">
        <v>6</v>
      </c>
      <c r="B11" s="43">
        <v>3547316</v>
      </c>
      <c r="C11" s="43">
        <v>3178877</v>
      </c>
      <c r="D11" s="43">
        <v>2565353</v>
      </c>
      <c r="E11" s="43">
        <v>3107655</v>
      </c>
      <c r="F11" s="42">
        <v>4054519</v>
      </c>
    </row>
    <row r="12" spans="1:17" x14ac:dyDescent="0.35">
      <c r="A12" s="101" t="s">
        <v>7</v>
      </c>
      <c r="B12" s="43">
        <v>471256</v>
      </c>
      <c r="C12" s="43">
        <v>457857</v>
      </c>
      <c r="D12" s="43">
        <v>721430</v>
      </c>
      <c r="E12" s="43">
        <v>616296</v>
      </c>
      <c r="F12" s="42">
        <v>454515</v>
      </c>
    </row>
    <row r="13" spans="1:17" x14ac:dyDescent="0.35">
      <c r="A13" s="101" t="s">
        <v>8</v>
      </c>
      <c r="B13" s="43">
        <v>4018572</v>
      </c>
      <c r="C13" s="43">
        <v>3636734</v>
      </c>
      <c r="D13" s="43">
        <v>3286783</v>
      </c>
      <c r="E13" s="43">
        <v>3723951</v>
      </c>
      <c r="F13" s="42">
        <v>4509034</v>
      </c>
    </row>
    <row r="14" spans="1:17" x14ac:dyDescent="0.35">
      <c r="A14" s="101" t="s">
        <v>9</v>
      </c>
      <c r="B14" s="43">
        <v>269</v>
      </c>
      <c r="C14" s="43">
        <v>1676</v>
      </c>
      <c r="D14" s="43">
        <v>2</v>
      </c>
      <c r="E14" s="43">
        <v>9</v>
      </c>
      <c r="F14" s="42">
        <v>643</v>
      </c>
    </row>
    <row r="15" spans="1:17" x14ac:dyDescent="0.35">
      <c r="A15" s="101" t="s">
        <v>10</v>
      </c>
      <c r="B15" s="43">
        <v>4018841</v>
      </c>
      <c r="C15" s="43">
        <v>3638410</v>
      </c>
      <c r="D15" s="43">
        <v>3286785</v>
      </c>
      <c r="E15" s="43">
        <v>3723960</v>
      </c>
      <c r="F15" s="42">
        <v>4509677</v>
      </c>
    </row>
    <row r="16" spans="1:17" x14ac:dyDescent="0.35">
      <c r="A16" s="101" t="s">
        <v>11</v>
      </c>
      <c r="B16" s="43">
        <v>501754</v>
      </c>
      <c r="C16" s="43">
        <v>772309</v>
      </c>
      <c r="D16" s="43">
        <v>586227</v>
      </c>
      <c r="E16" s="43">
        <v>328207</v>
      </c>
      <c r="F16" s="42">
        <v>256982</v>
      </c>
    </row>
    <row r="17" spans="1:12" s="19" customFormat="1" x14ac:dyDescent="0.35">
      <c r="A17" s="47"/>
      <c r="B17" s="47"/>
      <c r="C17" s="47"/>
      <c r="D17" s="47"/>
      <c r="E17" s="47"/>
      <c r="F17" s="54"/>
    </row>
    <row r="18" spans="1:12" x14ac:dyDescent="0.35">
      <c r="A18" s="101" t="s">
        <v>12</v>
      </c>
      <c r="B18" s="62">
        <v>18020</v>
      </c>
      <c r="C18" s="62">
        <v>113465</v>
      </c>
      <c r="D18" s="62">
        <v>137.9</v>
      </c>
      <c r="E18" s="62">
        <v>633.96</v>
      </c>
      <c r="F18" s="108">
        <v>46019.509999999995</v>
      </c>
    </row>
    <row r="19" spans="1:12" x14ac:dyDescent="0.35">
      <c r="A19" s="137" t="s">
        <v>300</v>
      </c>
      <c r="C19" s="56"/>
      <c r="D19" s="56"/>
      <c r="E19" s="57"/>
      <c r="F19" s="57"/>
    </row>
    <row r="20" spans="1:12" x14ac:dyDescent="0.35">
      <c r="C20" s="56"/>
      <c r="D20" s="56"/>
      <c r="E20" s="57"/>
      <c r="F20" s="57"/>
    </row>
    <row r="21" spans="1:12" x14ac:dyDescent="0.35">
      <c r="A21" s="41" t="s">
        <v>270</v>
      </c>
      <c r="B21" s="41"/>
    </row>
    <row r="22" spans="1:12" x14ac:dyDescent="0.35">
      <c r="A22" s="101" t="s">
        <v>153</v>
      </c>
      <c r="B22" s="102">
        <v>2018</v>
      </c>
      <c r="C22" s="102">
        <v>2019</v>
      </c>
      <c r="D22" s="102">
        <v>2020</v>
      </c>
    </row>
    <row r="23" spans="1:12" x14ac:dyDescent="0.35">
      <c r="A23" s="101" t="s">
        <v>92</v>
      </c>
      <c r="B23" s="44">
        <v>0</v>
      </c>
      <c r="C23" s="43">
        <v>22142</v>
      </c>
      <c r="D23" s="42">
        <v>124548</v>
      </c>
    </row>
    <row r="24" spans="1:12" x14ac:dyDescent="0.35">
      <c r="A24" s="101" t="s">
        <v>269</v>
      </c>
      <c r="B24" s="44">
        <v>0</v>
      </c>
      <c r="C24" s="43">
        <v>353</v>
      </c>
      <c r="D24" s="42">
        <v>6165</v>
      </c>
      <c r="I24" s="4"/>
      <c r="J24" s="41"/>
      <c r="L24" s="45"/>
    </row>
    <row r="25" spans="1:12" x14ac:dyDescent="0.35">
      <c r="A25" s="101" t="s">
        <v>83</v>
      </c>
      <c r="B25" s="44">
        <v>0</v>
      </c>
      <c r="C25" s="43">
        <v>25009</v>
      </c>
      <c r="D25" s="42">
        <v>213437</v>
      </c>
    </row>
    <row r="26" spans="1:12" x14ac:dyDescent="0.35">
      <c r="A26" s="101" t="s">
        <v>101</v>
      </c>
      <c r="B26" s="148">
        <f>SUM(B23:B25)</f>
        <v>0</v>
      </c>
      <c r="C26" s="43">
        <f>SUM(C23:C25)</f>
        <v>47504</v>
      </c>
      <c r="D26" s="42">
        <f>SUM(D23:D25)</f>
        <v>344150</v>
      </c>
    </row>
    <row r="28" spans="1:12" x14ac:dyDescent="0.35">
      <c r="A28" s="41" t="s">
        <v>271</v>
      </c>
      <c r="B28" s="41"/>
      <c r="C28" s="45"/>
      <c r="D28" s="45"/>
      <c r="E28" s="45"/>
      <c r="F28" s="45"/>
      <c r="G28" s="45"/>
    </row>
    <row r="29" spans="1:12" ht="30" x14ac:dyDescent="0.35">
      <c r="A29" s="101" t="s">
        <v>289</v>
      </c>
      <c r="B29" s="102" t="s">
        <v>115</v>
      </c>
      <c r="C29" s="102" t="s">
        <v>116</v>
      </c>
      <c r="D29" s="102" t="s">
        <v>113</v>
      </c>
      <c r="E29" s="102" t="s">
        <v>114</v>
      </c>
      <c r="F29" s="102" t="s">
        <v>112</v>
      </c>
      <c r="G29" s="102" t="s">
        <v>100</v>
      </c>
      <c r="H29" s="102" t="s">
        <v>101</v>
      </c>
    </row>
    <row r="30" spans="1:12" x14ac:dyDescent="0.35">
      <c r="A30" s="101" t="s">
        <v>102</v>
      </c>
      <c r="B30" s="46">
        <v>0</v>
      </c>
      <c r="C30" s="46">
        <v>0</v>
      </c>
      <c r="D30" s="46">
        <v>163</v>
      </c>
      <c r="E30" s="46">
        <v>0</v>
      </c>
      <c r="F30" s="46">
        <v>95702</v>
      </c>
      <c r="G30" s="46">
        <v>0</v>
      </c>
      <c r="H30" s="46">
        <v>95865</v>
      </c>
    </row>
    <row r="31" spans="1:12" x14ac:dyDescent="0.35">
      <c r="A31" s="101" t="s">
        <v>103</v>
      </c>
      <c r="B31" s="46">
        <v>0</v>
      </c>
      <c r="C31" s="46">
        <v>12441</v>
      </c>
      <c r="D31" s="46">
        <v>169994</v>
      </c>
      <c r="E31" s="46">
        <v>3195</v>
      </c>
      <c r="F31" s="46">
        <v>54666</v>
      </c>
      <c r="G31" s="46">
        <v>1778168</v>
      </c>
      <c r="H31" s="46">
        <v>2018464</v>
      </c>
    </row>
    <row r="32" spans="1:12" x14ac:dyDescent="0.35">
      <c r="A32" s="101" t="s">
        <v>104</v>
      </c>
      <c r="B32" s="98">
        <v>1755</v>
      </c>
      <c r="C32" s="98">
        <v>68841</v>
      </c>
      <c r="D32" s="98">
        <v>45662</v>
      </c>
      <c r="E32" s="98">
        <v>100860</v>
      </c>
      <c r="F32" s="98">
        <v>2801075</v>
      </c>
      <c r="G32" s="98">
        <v>184455</v>
      </c>
      <c r="H32" s="98">
        <v>3202648</v>
      </c>
    </row>
    <row r="33" spans="1:20" x14ac:dyDescent="0.35">
      <c r="A33" s="101" t="s">
        <v>105</v>
      </c>
      <c r="B33" s="46">
        <v>0</v>
      </c>
      <c r="C33" s="46">
        <v>0</v>
      </c>
      <c r="D33" s="46">
        <v>19743</v>
      </c>
      <c r="E33" s="46">
        <v>45506</v>
      </c>
      <c r="F33" s="46">
        <v>52286</v>
      </c>
      <c r="G33" s="46">
        <v>313226</v>
      </c>
      <c r="H33" s="46">
        <v>430761</v>
      </c>
    </row>
    <row r="34" spans="1:20" x14ac:dyDescent="0.35">
      <c r="A34" s="101" t="s">
        <v>106</v>
      </c>
      <c r="B34" s="46">
        <v>0</v>
      </c>
      <c r="C34" s="46">
        <v>0</v>
      </c>
      <c r="D34" s="46">
        <v>46385</v>
      </c>
      <c r="E34" s="46">
        <v>343214</v>
      </c>
      <c r="F34" s="46">
        <v>0</v>
      </c>
      <c r="G34" s="46">
        <v>1166216</v>
      </c>
      <c r="H34" s="46">
        <v>1555815</v>
      </c>
    </row>
    <row r="35" spans="1:20" x14ac:dyDescent="0.35">
      <c r="A35" s="101" t="s">
        <v>107</v>
      </c>
      <c r="B35" s="46">
        <v>0</v>
      </c>
      <c r="C35" s="46">
        <v>0</v>
      </c>
      <c r="D35" s="46">
        <v>0</v>
      </c>
      <c r="E35" s="46">
        <v>0</v>
      </c>
      <c r="F35" s="46">
        <v>0</v>
      </c>
      <c r="G35" s="46">
        <v>42288</v>
      </c>
      <c r="H35" s="46">
        <v>42288</v>
      </c>
    </row>
    <row r="36" spans="1:20" x14ac:dyDescent="0.35">
      <c r="A36" s="101" t="s">
        <v>108</v>
      </c>
      <c r="B36" s="46">
        <v>0</v>
      </c>
      <c r="C36" s="46">
        <v>0</v>
      </c>
      <c r="D36" s="46">
        <v>0</v>
      </c>
      <c r="E36" s="46">
        <v>0</v>
      </c>
      <c r="F36" s="46">
        <v>0</v>
      </c>
      <c r="G36" s="46">
        <v>270414</v>
      </c>
      <c r="H36" s="46">
        <v>270414</v>
      </c>
    </row>
    <row r="37" spans="1:20" x14ac:dyDescent="0.35">
      <c r="A37" s="101" t="s">
        <v>109</v>
      </c>
      <c r="B37" s="46">
        <v>0</v>
      </c>
      <c r="C37" s="46">
        <v>0</v>
      </c>
      <c r="D37" s="46">
        <v>0</v>
      </c>
      <c r="E37" s="46">
        <v>34295</v>
      </c>
      <c r="F37" s="46">
        <v>0</v>
      </c>
      <c r="G37" s="46">
        <v>208002</v>
      </c>
      <c r="H37" s="46">
        <v>242297</v>
      </c>
    </row>
    <row r="38" spans="1:20" x14ac:dyDescent="0.35">
      <c r="A38" s="101" t="s">
        <v>110</v>
      </c>
      <c r="B38" s="46">
        <v>0</v>
      </c>
      <c r="C38" s="46">
        <v>0</v>
      </c>
      <c r="D38" s="46">
        <v>198</v>
      </c>
      <c r="E38" s="46">
        <v>0</v>
      </c>
      <c r="F38" s="46">
        <v>133558</v>
      </c>
      <c r="G38" s="46">
        <v>31276</v>
      </c>
      <c r="H38" s="46">
        <v>165032</v>
      </c>
    </row>
    <row r="39" spans="1:20" x14ac:dyDescent="0.35">
      <c r="A39" s="101" t="s">
        <v>111</v>
      </c>
      <c r="B39" s="46">
        <v>0</v>
      </c>
      <c r="C39" s="46">
        <v>2396</v>
      </c>
      <c r="D39" s="46">
        <v>41602</v>
      </c>
      <c r="E39" s="46">
        <v>24205</v>
      </c>
      <c r="F39" s="46">
        <v>282304</v>
      </c>
      <c r="G39" s="46">
        <v>192159</v>
      </c>
      <c r="H39" s="46">
        <v>542666</v>
      </c>
    </row>
    <row r="40" spans="1:20" x14ac:dyDescent="0.35">
      <c r="A40" s="101" t="s">
        <v>101</v>
      </c>
      <c r="B40" s="103">
        <v>1755</v>
      </c>
      <c r="C40" s="103">
        <v>83678</v>
      </c>
      <c r="D40" s="103">
        <v>323747</v>
      </c>
      <c r="E40" s="103">
        <v>551275</v>
      </c>
      <c r="F40" s="103">
        <v>3419591</v>
      </c>
      <c r="G40" s="103">
        <v>4186204</v>
      </c>
      <c r="H40" s="103">
        <v>8566250</v>
      </c>
    </row>
    <row r="41" spans="1:20" x14ac:dyDescent="0.35">
      <c r="A41" s="45"/>
      <c r="B41" s="45"/>
      <c r="C41" s="45"/>
      <c r="D41" s="45"/>
      <c r="E41" s="45"/>
      <c r="F41" s="45"/>
      <c r="G41" s="45"/>
    </row>
    <row r="42" spans="1:20" x14ac:dyDescent="0.35">
      <c r="A42" s="41" t="s">
        <v>272</v>
      </c>
      <c r="B42" s="41"/>
    </row>
    <row r="43" spans="1:20" x14ac:dyDescent="0.35">
      <c r="A43" s="117" t="s">
        <v>128</v>
      </c>
      <c r="B43" s="130">
        <v>2003</v>
      </c>
      <c r="C43" s="130">
        <v>2004</v>
      </c>
      <c r="D43" s="130">
        <v>2005</v>
      </c>
      <c r="E43" s="130">
        <v>2006</v>
      </c>
      <c r="F43" s="130">
        <v>2007</v>
      </c>
      <c r="G43" s="130">
        <v>2008</v>
      </c>
      <c r="H43" s="130">
        <v>2009</v>
      </c>
      <c r="I43" s="130">
        <v>2010</v>
      </c>
      <c r="J43" s="130">
        <v>2011</v>
      </c>
      <c r="K43" s="130">
        <v>2012</v>
      </c>
      <c r="L43" s="130">
        <v>2013</v>
      </c>
      <c r="M43" s="130">
        <v>2014</v>
      </c>
      <c r="N43" s="130">
        <v>2015</v>
      </c>
      <c r="O43" s="130">
        <v>2016</v>
      </c>
      <c r="P43" s="130">
        <v>2017</v>
      </c>
      <c r="Q43" s="130">
        <v>2018</v>
      </c>
      <c r="R43" s="130">
        <v>2019</v>
      </c>
      <c r="S43" s="130">
        <v>2020</v>
      </c>
      <c r="T43" s="134">
        <v>20.2</v>
      </c>
    </row>
    <row r="44" spans="1:20" x14ac:dyDescent="0.35">
      <c r="A44" s="101" t="s">
        <v>114</v>
      </c>
      <c r="B44" s="58">
        <v>171025</v>
      </c>
      <c r="C44" s="58">
        <v>230553</v>
      </c>
      <c r="D44" s="58">
        <v>335151</v>
      </c>
      <c r="E44" s="58">
        <v>449633</v>
      </c>
      <c r="F44" s="58">
        <v>486558</v>
      </c>
      <c r="G44" s="58">
        <v>660937</v>
      </c>
      <c r="H44" s="58">
        <v>690851</v>
      </c>
      <c r="I44" s="58">
        <v>736298</v>
      </c>
      <c r="J44" s="58">
        <v>848229</v>
      </c>
      <c r="K44" s="58">
        <v>891798</v>
      </c>
      <c r="L44" s="58">
        <v>954656</v>
      </c>
      <c r="M44" s="58">
        <v>820001</v>
      </c>
      <c r="N44" s="58">
        <v>587790</v>
      </c>
      <c r="O44" s="58">
        <v>722539</v>
      </c>
      <c r="P44" s="58">
        <v>268910</v>
      </c>
      <c r="Q44" s="58">
        <v>243083</v>
      </c>
      <c r="R44" s="58">
        <v>196756</v>
      </c>
      <c r="S44" s="58">
        <v>551275</v>
      </c>
      <c r="T44" s="128">
        <v>6.4354297388005258E-2</v>
      </c>
    </row>
    <row r="45" spans="1:20" x14ac:dyDescent="0.35">
      <c r="A45" s="101" t="s">
        <v>112</v>
      </c>
      <c r="B45" s="58">
        <v>0</v>
      </c>
      <c r="C45" s="58">
        <v>0</v>
      </c>
      <c r="D45" s="58">
        <v>6</v>
      </c>
      <c r="E45" s="58">
        <v>216</v>
      </c>
      <c r="F45" s="58">
        <v>803</v>
      </c>
      <c r="G45" s="58">
        <v>1799</v>
      </c>
      <c r="H45" s="58">
        <v>2420</v>
      </c>
      <c r="I45" s="58">
        <v>4116</v>
      </c>
      <c r="J45" s="58">
        <v>36688</v>
      </c>
      <c r="K45" s="58">
        <v>138159</v>
      </c>
      <c r="L45" s="58">
        <v>323164</v>
      </c>
      <c r="M45" s="58">
        <v>681502</v>
      </c>
      <c r="N45" s="58">
        <v>1194925</v>
      </c>
      <c r="O45" s="58">
        <v>1324578</v>
      </c>
      <c r="P45" s="58">
        <v>2030870</v>
      </c>
      <c r="Q45" s="58">
        <v>2526793</v>
      </c>
      <c r="R45" s="58">
        <v>2773134</v>
      </c>
      <c r="S45" s="58">
        <v>3419591</v>
      </c>
      <c r="T45" s="128">
        <v>0.39919346271705825</v>
      </c>
    </row>
    <row r="46" spans="1:20" x14ac:dyDescent="0.35">
      <c r="A46" s="101" t="s">
        <v>100</v>
      </c>
      <c r="B46" s="58">
        <v>533</v>
      </c>
      <c r="C46" s="58">
        <v>4000</v>
      </c>
      <c r="D46" s="58">
        <v>693</v>
      </c>
      <c r="E46" s="58">
        <v>65952</v>
      </c>
      <c r="F46" s="58">
        <v>302346</v>
      </c>
      <c r="G46" s="58">
        <v>463865</v>
      </c>
      <c r="H46" s="58">
        <v>789196</v>
      </c>
      <c r="I46" s="58">
        <v>893575</v>
      </c>
      <c r="J46" s="58">
        <v>1231667</v>
      </c>
      <c r="K46" s="58">
        <v>1623119</v>
      </c>
      <c r="L46" s="58">
        <v>2605415</v>
      </c>
      <c r="M46" s="58">
        <v>2586416</v>
      </c>
      <c r="N46" s="58">
        <v>2518915</v>
      </c>
      <c r="O46" s="58">
        <v>3009326</v>
      </c>
      <c r="P46" s="58">
        <v>3353712</v>
      </c>
      <c r="Q46" s="58">
        <v>3228475</v>
      </c>
      <c r="R46" s="58">
        <v>3746832</v>
      </c>
      <c r="S46" s="58">
        <v>4186204</v>
      </c>
      <c r="T46" s="128">
        <v>0.48868571428571428</v>
      </c>
    </row>
    <row r="47" spans="1:20" x14ac:dyDescent="0.35">
      <c r="A47" s="101" t="s">
        <v>113</v>
      </c>
      <c r="B47" s="58">
        <v>0</v>
      </c>
      <c r="C47" s="58">
        <v>0</v>
      </c>
      <c r="D47" s="58">
        <v>0</v>
      </c>
      <c r="E47" s="58">
        <v>0</v>
      </c>
      <c r="F47" s="58">
        <v>0</v>
      </c>
      <c r="G47" s="58">
        <v>0</v>
      </c>
      <c r="H47" s="58">
        <v>47490</v>
      </c>
      <c r="I47" s="58">
        <v>80823</v>
      </c>
      <c r="J47" s="58">
        <v>105484</v>
      </c>
      <c r="K47" s="58">
        <v>105326</v>
      </c>
      <c r="L47" s="58">
        <v>113936</v>
      </c>
      <c r="M47" s="58">
        <v>129790</v>
      </c>
      <c r="N47" s="58">
        <v>129810</v>
      </c>
      <c r="O47" s="58">
        <v>133389</v>
      </c>
      <c r="P47" s="58">
        <v>147168</v>
      </c>
      <c r="Q47" s="58">
        <v>149477</v>
      </c>
      <c r="R47" s="58">
        <v>223854</v>
      </c>
      <c r="S47" s="58">
        <v>323747</v>
      </c>
      <c r="T47" s="128">
        <v>3.7793316795563983E-2</v>
      </c>
    </row>
    <row r="48" spans="1:20" x14ac:dyDescent="0.35">
      <c r="A48" s="101" t="s">
        <v>117</v>
      </c>
      <c r="B48" s="58">
        <v>0</v>
      </c>
      <c r="C48" s="58">
        <v>0</v>
      </c>
      <c r="D48" s="58">
        <v>0</v>
      </c>
      <c r="E48" s="58">
        <v>0</v>
      </c>
      <c r="F48" s="58">
        <v>0</v>
      </c>
      <c r="G48" s="58">
        <v>0</v>
      </c>
      <c r="H48" s="58">
        <v>0</v>
      </c>
      <c r="I48" s="58">
        <v>0</v>
      </c>
      <c r="J48" s="58">
        <v>0</v>
      </c>
      <c r="K48" s="58">
        <v>0</v>
      </c>
      <c r="L48" s="58">
        <v>6837</v>
      </c>
      <c r="M48" s="58">
        <v>28959</v>
      </c>
      <c r="N48" s="58">
        <v>47</v>
      </c>
      <c r="O48" s="58">
        <v>48</v>
      </c>
      <c r="P48" s="58">
        <v>47</v>
      </c>
      <c r="Q48" s="58">
        <v>43</v>
      </c>
      <c r="R48" s="58">
        <v>0</v>
      </c>
      <c r="S48" s="58">
        <v>0</v>
      </c>
      <c r="T48" s="128">
        <v>0</v>
      </c>
    </row>
    <row r="49" spans="1:20" x14ac:dyDescent="0.35">
      <c r="A49" s="101" t="s">
        <v>116</v>
      </c>
      <c r="B49" s="58">
        <v>24571</v>
      </c>
      <c r="C49" s="58">
        <v>20662</v>
      </c>
      <c r="D49" s="58">
        <v>23710</v>
      </c>
      <c r="E49" s="58">
        <v>27115</v>
      </c>
      <c r="F49" s="58">
        <v>27511</v>
      </c>
      <c r="G49" s="58">
        <v>26328</v>
      </c>
      <c r="H49" s="58">
        <v>28204</v>
      </c>
      <c r="I49" s="58">
        <v>24292</v>
      </c>
      <c r="J49" s="58">
        <v>25115</v>
      </c>
      <c r="K49" s="58">
        <v>27373</v>
      </c>
      <c r="L49" s="58">
        <v>22853</v>
      </c>
      <c r="M49" s="58">
        <v>9868</v>
      </c>
      <c r="N49" s="58">
        <v>43837</v>
      </c>
      <c r="O49" s="58">
        <v>42099</v>
      </c>
      <c r="P49" s="58">
        <v>47412</v>
      </c>
      <c r="Q49" s="58">
        <v>63761</v>
      </c>
      <c r="R49" s="58">
        <v>43808</v>
      </c>
      <c r="S49" s="58">
        <v>83678</v>
      </c>
      <c r="T49" s="128">
        <v>9.7683350357507664E-3</v>
      </c>
    </row>
    <row r="50" spans="1:20" x14ac:dyDescent="0.35">
      <c r="A50" s="101" t="s">
        <v>297</v>
      </c>
      <c r="B50" s="58">
        <v>108106</v>
      </c>
      <c r="C50" s="58">
        <v>146228</v>
      </c>
      <c r="D50" s="58">
        <v>285289</v>
      </c>
      <c r="E50" s="58">
        <v>395856</v>
      </c>
      <c r="F50" s="58">
        <v>782315</v>
      </c>
      <c r="G50" s="58">
        <v>743882</v>
      </c>
      <c r="H50" s="58">
        <v>571757</v>
      </c>
      <c r="I50" s="58">
        <v>584505</v>
      </c>
      <c r="J50" s="58">
        <v>392629</v>
      </c>
      <c r="K50" s="58">
        <v>394754</v>
      </c>
      <c r="L50" s="58">
        <v>357575</v>
      </c>
      <c r="M50" s="58">
        <v>375109</v>
      </c>
      <c r="N50" s="58">
        <v>320801</v>
      </c>
      <c r="O50" s="58">
        <v>2501</v>
      </c>
      <c r="P50" s="58">
        <v>2185</v>
      </c>
      <c r="Q50" s="58">
        <v>1421</v>
      </c>
      <c r="R50" s="58">
        <v>1651</v>
      </c>
      <c r="S50" s="58">
        <v>1755</v>
      </c>
      <c r="T50" s="128">
        <v>2.0487377790748577E-4</v>
      </c>
    </row>
    <row r="51" spans="1:20" x14ac:dyDescent="0.35">
      <c r="A51" s="101" t="s">
        <v>101</v>
      </c>
      <c r="B51" s="133">
        <v>304235</v>
      </c>
      <c r="C51" s="133">
        <v>401443</v>
      </c>
      <c r="D51" s="133">
        <v>644849</v>
      </c>
      <c r="E51" s="133">
        <v>938772</v>
      </c>
      <c r="F51" s="133">
        <v>1599533</v>
      </c>
      <c r="G51" s="133">
        <v>1896811</v>
      </c>
      <c r="H51" s="133">
        <v>2129918</v>
      </c>
      <c r="I51" s="133">
        <v>2323609</v>
      </c>
      <c r="J51" s="133">
        <v>2639812</v>
      </c>
      <c r="K51" s="133">
        <v>3180529</v>
      </c>
      <c r="L51" s="133">
        <v>4384436</v>
      </c>
      <c r="M51" s="133">
        <v>4631645</v>
      </c>
      <c r="N51" s="133">
        <v>4796125</v>
      </c>
      <c r="O51" s="133">
        <v>5234480</v>
      </c>
      <c r="P51" s="133">
        <v>5850304</v>
      </c>
      <c r="Q51" s="133">
        <v>6213053</v>
      </c>
      <c r="R51" s="133">
        <v>6986035</v>
      </c>
      <c r="S51" s="133">
        <v>8566250</v>
      </c>
      <c r="T51" s="149">
        <v>0.99999999999999989</v>
      </c>
    </row>
    <row r="53" spans="1:20" x14ac:dyDescent="0.35">
      <c r="A53" s="41" t="s">
        <v>273</v>
      </c>
      <c r="B53" s="41"/>
    </row>
    <row r="54" spans="1:20" x14ac:dyDescent="0.35">
      <c r="A54" s="129" t="s">
        <v>289</v>
      </c>
      <c r="B54" s="130">
        <v>2003</v>
      </c>
      <c r="C54" s="130">
        <v>2004</v>
      </c>
      <c r="D54" s="130">
        <v>2005</v>
      </c>
      <c r="E54" s="130">
        <v>2006</v>
      </c>
      <c r="F54" s="130">
        <v>2007</v>
      </c>
      <c r="G54" s="130">
        <v>2008</v>
      </c>
      <c r="H54" s="130">
        <v>2009</v>
      </c>
      <c r="I54" s="130">
        <v>2010</v>
      </c>
      <c r="J54" s="130">
        <v>2011</v>
      </c>
      <c r="K54" s="130">
        <v>2012</v>
      </c>
      <c r="L54" s="130">
        <v>2013</v>
      </c>
      <c r="M54" s="130">
        <v>2014</v>
      </c>
      <c r="N54" s="130">
        <v>2015</v>
      </c>
      <c r="O54" s="130">
        <v>2016</v>
      </c>
      <c r="P54" s="130">
        <v>2017</v>
      </c>
      <c r="Q54" s="130">
        <v>2018</v>
      </c>
      <c r="R54" s="130">
        <v>2019</v>
      </c>
      <c r="S54" s="130">
        <v>2020</v>
      </c>
      <c r="T54" s="134">
        <v>20.2</v>
      </c>
    </row>
    <row r="55" spans="1:20" x14ac:dyDescent="0.35">
      <c r="A55" s="131" t="s">
        <v>102</v>
      </c>
      <c r="B55" s="58">
        <v>15209</v>
      </c>
      <c r="C55" s="58">
        <v>13810</v>
      </c>
      <c r="D55" s="58">
        <v>14353</v>
      </c>
      <c r="E55" s="58">
        <v>13204</v>
      </c>
      <c r="F55" s="58">
        <v>10180</v>
      </c>
      <c r="G55" s="58">
        <v>25333</v>
      </c>
      <c r="H55" s="58">
        <v>21371</v>
      </c>
      <c r="I55" s="58">
        <v>20146</v>
      </c>
      <c r="J55" s="58">
        <v>16414</v>
      </c>
      <c r="K55" s="58">
        <v>16070</v>
      </c>
      <c r="L55" s="58">
        <v>16452</v>
      </c>
      <c r="M55" s="58">
        <v>11397</v>
      </c>
      <c r="N55" s="58">
        <v>5973</v>
      </c>
      <c r="O55" s="58">
        <v>6829</v>
      </c>
      <c r="P55" s="58">
        <v>22481</v>
      </c>
      <c r="Q55" s="58">
        <v>39593</v>
      </c>
      <c r="R55" s="58">
        <v>21911</v>
      </c>
      <c r="S55" s="58">
        <v>95865</v>
      </c>
      <c r="T55" s="132">
        <v>1.1191011235955057E-2</v>
      </c>
    </row>
    <row r="56" spans="1:20" x14ac:dyDescent="0.35">
      <c r="A56" s="131" t="s">
        <v>103</v>
      </c>
      <c r="B56" s="58">
        <v>122958</v>
      </c>
      <c r="C56" s="58">
        <v>142715</v>
      </c>
      <c r="D56" s="58">
        <v>285289</v>
      </c>
      <c r="E56" s="58">
        <v>367298</v>
      </c>
      <c r="F56" s="58">
        <v>520821</v>
      </c>
      <c r="G56" s="58">
        <v>500479</v>
      </c>
      <c r="H56" s="58">
        <v>526906</v>
      </c>
      <c r="I56" s="58">
        <v>760476</v>
      </c>
      <c r="J56" s="58">
        <v>746648</v>
      </c>
      <c r="K56" s="58">
        <v>864227</v>
      </c>
      <c r="L56" s="58">
        <v>1114355</v>
      </c>
      <c r="M56" s="58">
        <v>1039509</v>
      </c>
      <c r="N56" s="58">
        <v>1170728</v>
      </c>
      <c r="O56" s="58">
        <v>1219261</v>
      </c>
      <c r="P56" s="58">
        <v>1651113</v>
      </c>
      <c r="Q56" s="58">
        <v>1618008</v>
      </c>
      <c r="R56" s="58">
        <v>1591327</v>
      </c>
      <c r="S56" s="58">
        <v>2018464</v>
      </c>
      <c r="T56" s="132">
        <v>0.23562982635342186</v>
      </c>
    </row>
    <row r="57" spans="1:20" x14ac:dyDescent="0.35">
      <c r="A57" s="131" t="s">
        <v>104</v>
      </c>
      <c r="B57" s="58">
        <v>108106</v>
      </c>
      <c r="C57" s="58">
        <v>146228</v>
      </c>
      <c r="D57" s="58">
        <v>157022</v>
      </c>
      <c r="E57" s="58">
        <v>184777</v>
      </c>
      <c r="F57" s="58">
        <v>192200</v>
      </c>
      <c r="G57" s="58">
        <v>197949</v>
      </c>
      <c r="H57" s="58">
        <v>197530</v>
      </c>
      <c r="I57" s="58">
        <v>197748</v>
      </c>
      <c r="J57" s="58">
        <v>286115</v>
      </c>
      <c r="K57" s="58">
        <v>483925</v>
      </c>
      <c r="L57" s="58">
        <v>791088</v>
      </c>
      <c r="M57" s="58">
        <v>1118406</v>
      </c>
      <c r="N57" s="58">
        <v>1538702</v>
      </c>
      <c r="O57" s="58">
        <v>1659136</v>
      </c>
      <c r="P57" s="58">
        <v>2204208</v>
      </c>
      <c r="Q57" s="58">
        <v>2592432</v>
      </c>
      <c r="R57" s="58">
        <v>2774876</v>
      </c>
      <c r="S57" s="58">
        <v>3202648</v>
      </c>
      <c r="T57" s="132">
        <v>0.37386814533780827</v>
      </c>
    </row>
    <row r="58" spans="1:20" x14ac:dyDescent="0.35">
      <c r="A58" s="131" t="s">
        <v>105</v>
      </c>
      <c r="B58" s="58">
        <v>42845</v>
      </c>
      <c r="C58" s="58">
        <v>45800</v>
      </c>
      <c r="D58" s="58">
        <v>40677</v>
      </c>
      <c r="E58" s="58">
        <v>53556</v>
      </c>
      <c r="F58" s="58">
        <v>265062</v>
      </c>
      <c r="G58" s="58">
        <v>261468</v>
      </c>
      <c r="H58" s="58">
        <v>307309</v>
      </c>
      <c r="I58" s="58">
        <v>282308</v>
      </c>
      <c r="J58" s="58">
        <v>331996</v>
      </c>
      <c r="K58" s="58">
        <v>531430</v>
      </c>
      <c r="L58" s="58">
        <v>640808</v>
      </c>
      <c r="M58" s="58">
        <v>508841</v>
      </c>
      <c r="N58" s="58">
        <v>495212</v>
      </c>
      <c r="O58" s="58">
        <v>358956</v>
      </c>
      <c r="P58" s="58">
        <v>237805</v>
      </c>
      <c r="Q58" s="58">
        <v>256838</v>
      </c>
      <c r="R58" s="58">
        <v>309443</v>
      </c>
      <c r="S58" s="58">
        <v>430761</v>
      </c>
      <c r="T58" s="132">
        <v>5.0285831022909677E-2</v>
      </c>
    </row>
    <row r="59" spans="1:20" x14ac:dyDescent="0.35">
      <c r="A59" s="131" t="s">
        <v>110</v>
      </c>
      <c r="B59" s="58">
        <v>15117</v>
      </c>
      <c r="C59" s="58">
        <v>26521</v>
      </c>
      <c r="D59" s="58">
        <v>42659</v>
      </c>
      <c r="E59" s="58">
        <v>62230</v>
      </c>
      <c r="F59" s="58">
        <v>42562</v>
      </c>
      <c r="G59" s="58">
        <v>34484</v>
      </c>
      <c r="H59" s="58">
        <v>26061</v>
      </c>
      <c r="I59" s="58">
        <v>1182</v>
      </c>
      <c r="J59" s="58">
        <v>41952</v>
      </c>
      <c r="K59" s="58">
        <v>37131</v>
      </c>
      <c r="L59" s="58">
        <v>23288</v>
      </c>
      <c r="M59" s="58">
        <v>11059</v>
      </c>
      <c r="N59" s="58">
        <v>9496</v>
      </c>
      <c r="O59" s="58">
        <v>8210</v>
      </c>
      <c r="P59" s="58">
        <v>5081</v>
      </c>
      <c r="Q59" s="58">
        <v>26532</v>
      </c>
      <c r="R59" s="58">
        <v>87006</v>
      </c>
      <c r="S59" s="58">
        <v>165032</v>
      </c>
      <c r="T59" s="132">
        <v>1.9265372829417773E-2</v>
      </c>
    </row>
    <row r="60" spans="1:20" x14ac:dyDescent="0.35">
      <c r="A60" s="131" t="s">
        <v>111</v>
      </c>
      <c r="B60" s="58">
        <v>0</v>
      </c>
      <c r="C60" s="58">
        <v>0</v>
      </c>
      <c r="D60" s="58">
        <v>14476</v>
      </c>
      <c r="E60" s="58">
        <v>26595</v>
      </c>
      <c r="F60" s="58">
        <v>46915</v>
      </c>
      <c r="G60" s="58">
        <v>49207</v>
      </c>
      <c r="H60" s="58">
        <v>112670</v>
      </c>
      <c r="I60" s="58">
        <v>108849</v>
      </c>
      <c r="J60" s="58">
        <v>149505</v>
      </c>
      <c r="K60" s="58">
        <v>173191</v>
      </c>
      <c r="L60" s="58">
        <v>364691</v>
      </c>
      <c r="M60" s="58">
        <v>407497</v>
      </c>
      <c r="N60" s="58">
        <v>342023</v>
      </c>
      <c r="O60" s="58">
        <v>382949</v>
      </c>
      <c r="P60" s="58">
        <v>297852</v>
      </c>
      <c r="Q60" s="58">
        <v>354224</v>
      </c>
      <c r="R60" s="58">
        <v>518315</v>
      </c>
      <c r="S60" s="58">
        <v>542666</v>
      </c>
      <c r="T60" s="132">
        <v>6.3349306872902383E-2</v>
      </c>
    </row>
    <row r="61" spans="1:20" x14ac:dyDescent="0.35">
      <c r="A61" s="131" t="s">
        <v>106</v>
      </c>
      <c r="B61" s="58">
        <v>0</v>
      </c>
      <c r="C61" s="58">
        <v>26369</v>
      </c>
      <c r="D61" s="58">
        <v>90373</v>
      </c>
      <c r="E61" s="58">
        <v>175961</v>
      </c>
      <c r="F61" s="58">
        <v>265299</v>
      </c>
      <c r="G61" s="58">
        <v>517427</v>
      </c>
      <c r="H61" s="58">
        <v>527751</v>
      </c>
      <c r="I61" s="58">
        <v>580683</v>
      </c>
      <c r="J61" s="58">
        <v>688039</v>
      </c>
      <c r="K61" s="58">
        <v>620904</v>
      </c>
      <c r="L61" s="58">
        <v>870508</v>
      </c>
      <c r="M61" s="58">
        <v>880859</v>
      </c>
      <c r="N61" s="58">
        <v>666330</v>
      </c>
      <c r="O61" s="58">
        <v>1025674</v>
      </c>
      <c r="P61" s="58">
        <v>864280</v>
      </c>
      <c r="Q61" s="58">
        <v>856288</v>
      </c>
      <c r="R61" s="58">
        <v>1154161</v>
      </c>
      <c r="S61" s="58">
        <v>1555815</v>
      </c>
      <c r="T61" s="132">
        <v>0.18162147964395156</v>
      </c>
    </row>
    <row r="62" spans="1:20" x14ac:dyDescent="0.35">
      <c r="A62" s="131" t="s">
        <v>298</v>
      </c>
      <c r="B62" s="58">
        <v>0</v>
      </c>
      <c r="C62" s="58">
        <v>0</v>
      </c>
      <c r="D62" s="58">
        <v>0</v>
      </c>
      <c r="E62" s="58">
        <v>55151</v>
      </c>
      <c r="F62" s="58">
        <v>256494</v>
      </c>
      <c r="G62" s="58">
        <v>310464</v>
      </c>
      <c r="H62" s="58">
        <v>409720</v>
      </c>
      <c r="I62" s="58">
        <v>372217</v>
      </c>
      <c r="J62" s="58">
        <v>379143</v>
      </c>
      <c r="K62" s="58">
        <v>453651</v>
      </c>
      <c r="L62" s="58">
        <v>563246</v>
      </c>
      <c r="M62" s="58">
        <v>654077</v>
      </c>
      <c r="N62" s="58">
        <v>567661</v>
      </c>
      <c r="O62" s="58">
        <v>573465</v>
      </c>
      <c r="P62" s="58">
        <v>567484</v>
      </c>
      <c r="Q62" s="58">
        <v>469138</v>
      </c>
      <c r="R62" s="58">
        <v>528996</v>
      </c>
      <c r="S62" s="58">
        <v>554999</v>
      </c>
      <c r="T62" s="132">
        <v>6.4789026703633443E-2</v>
      </c>
    </row>
    <row r="63" spans="1:20" x14ac:dyDescent="0.35">
      <c r="A63" s="131" t="s">
        <v>101</v>
      </c>
      <c r="B63" s="133">
        <v>304235</v>
      </c>
      <c r="C63" s="133">
        <v>401443</v>
      </c>
      <c r="D63" s="133">
        <v>644849</v>
      </c>
      <c r="E63" s="133">
        <v>938772</v>
      </c>
      <c r="F63" s="133">
        <v>1599533</v>
      </c>
      <c r="G63" s="133">
        <v>1896811</v>
      </c>
      <c r="H63" s="133">
        <v>2129318</v>
      </c>
      <c r="I63" s="133">
        <v>2323609</v>
      </c>
      <c r="J63" s="133">
        <v>2639812</v>
      </c>
      <c r="K63" s="133">
        <v>3180529</v>
      </c>
      <c r="L63" s="133">
        <v>4384436</v>
      </c>
      <c r="M63" s="133">
        <v>4631645</v>
      </c>
      <c r="N63" s="133">
        <v>4796125</v>
      </c>
      <c r="O63" s="133">
        <v>5234480</v>
      </c>
      <c r="P63" s="133">
        <v>5850304</v>
      </c>
      <c r="Q63" s="133">
        <v>6213053</v>
      </c>
      <c r="R63" s="133">
        <v>6986035</v>
      </c>
      <c r="S63" s="133">
        <v>8566250</v>
      </c>
      <c r="T63" s="135">
        <v>1</v>
      </c>
    </row>
    <row r="64" spans="1:20" x14ac:dyDescent="0.35">
      <c r="A64"/>
      <c r="B64"/>
      <c r="C64"/>
      <c r="D64"/>
      <c r="E64"/>
      <c r="F64"/>
      <c r="G64"/>
      <c r="H64"/>
      <c r="I64"/>
      <c r="J64"/>
      <c r="K64"/>
      <c r="L64"/>
      <c r="M64"/>
      <c r="N64"/>
      <c r="O64"/>
      <c r="P64"/>
      <c r="Q64"/>
      <c r="R64"/>
      <c r="S64"/>
    </row>
    <row r="65" spans="1:19" x14ac:dyDescent="0.35">
      <c r="A65"/>
      <c r="B65"/>
      <c r="C65"/>
      <c r="D65"/>
      <c r="E65"/>
      <c r="F65"/>
      <c r="G65"/>
      <c r="H65"/>
      <c r="I65"/>
      <c r="J65"/>
      <c r="K65"/>
      <c r="L65"/>
      <c r="M65"/>
      <c r="N65"/>
      <c r="O65"/>
      <c r="P65"/>
      <c r="Q65"/>
      <c r="R65"/>
      <c r="S65"/>
    </row>
    <row r="66" spans="1:19" x14ac:dyDescent="0.35">
      <c r="A66"/>
      <c r="B66"/>
      <c r="C66"/>
      <c r="D66"/>
      <c r="E66"/>
      <c r="F66"/>
      <c r="G66"/>
      <c r="H66"/>
      <c r="I66"/>
      <c r="J66"/>
      <c r="K66"/>
      <c r="L66"/>
      <c r="M66"/>
      <c r="N66"/>
      <c r="O66"/>
      <c r="P66"/>
      <c r="Q66"/>
      <c r="R66"/>
      <c r="S66"/>
    </row>
    <row r="67" spans="1:19" x14ac:dyDescent="0.35">
      <c r="A67"/>
      <c r="B67"/>
      <c r="C67"/>
      <c r="D67"/>
      <c r="E67"/>
      <c r="F67"/>
      <c r="G67"/>
      <c r="H67"/>
      <c r="I67"/>
      <c r="J67"/>
      <c r="K67"/>
      <c r="L67"/>
      <c r="M67"/>
      <c r="N67"/>
      <c r="O67"/>
      <c r="P67"/>
      <c r="Q67"/>
      <c r="R67"/>
      <c r="S67"/>
    </row>
  </sheetData>
  <sortState xmlns:xlrd2="http://schemas.microsoft.com/office/spreadsheetml/2017/richdata2" ref="A24:D25">
    <sortCondition ref="A24:A25"/>
  </sortState>
  <mergeCells count="1">
    <mergeCell ref="K2:Q3"/>
  </mergeCells>
  <pageMargins left="0.7" right="0.7" top="0.75" bottom="0.75" header="0.3" footer="0.3"/>
  <pageSetup orientation="portrait" r:id="rId1"/>
  <ignoredErrors>
    <ignoredError sqref="B26:D2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46A21-7541-4AEC-8CA2-C64BF6D56FE3}">
  <dimension ref="A1:Z50"/>
  <sheetViews>
    <sheetView showGridLines="0" workbookViewId="0"/>
  </sheetViews>
  <sheetFormatPr defaultRowHeight="14.5" x14ac:dyDescent="0.35"/>
  <sheetData>
    <row r="1" spans="1:14" ht="15.5" x14ac:dyDescent="0.35">
      <c r="A1" s="4" t="s">
        <v>274</v>
      </c>
    </row>
    <row r="2" spans="1:14" x14ac:dyDescent="0.35">
      <c r="N2" s="6"/>
    </row>
    <row r="24" spans="1:4" ht="15.5" x14ac:dyDescent="0.35">
      <c r="A24" s="4" t="s">
        <v>275</v>
      </c>
    </row>
    <row r="25" spans="1:4" x14ac:dyDescent="0.35">
      <c r="B25" s="6"/>
      <c r="D25" s="5"/>
    </row>
    <row r="34" spans="20:26" x14ac:dyDescent="0.35">
      <c r="T34" s="18"/>
      <c r="U34" s="18"/>
      <c r="V34" s="18"/>
      <c r="W34" s="18"/>
      <c r="X34" s="18"/>
      <c r="Y34" s="18"/>
      <c r="Z34" s="18"/>
    </row>
    <row r="35" spans="20:26" x14ac:dyDescent="0.35">
      <c r="T35" s="18"/>
      <c r="U35" s="18"/>
      <c r="V35" s="18"/>
      <c r="W35" s="18"/>
      <c r="X35" s="18"/>
      <c r="Y35" s="18"/>
      <c r="Z35" s="18"/>
    </row>
    <row r="50" spans="1:1" x14ac:dyDescent="0.35">
      <c r="A50" s="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F25B-9C46-4D6C-937C-466671230474}">
  <dimension ref="A1:F22"/>
  <sheetViews>
    <sheetView showGridLines="0" workbookViewId="0"/>
  </sheetViews>
  <sheetFormatPr defaultRowHeight="15.5" x14ac:dyDescent="0.35"/>
  <cols>
    <col min="1" max="1" width="38.26953125" style="19" bestFit="1" customWidth="1"/>
    <col min="2" max="2" width="14.7265625" style="19" bestFit="1" customWidth="1"/>
    <col min="3" max="4" width="15.36328125" style="19" bestFit="1" customWidth="1"/>
    <col min="5" max="5" width="14.26953125" style="19" bestFit="1" customWidth="1"/>
    <col min="6" max="6" width="13.1796875" style="19" bestFit="1" customWidth="1"/>
    <col min="7" max="16384" width="8.7265625" style="19"/>
  </cols>
  <sheetData>
    <row r="1" spans="1:6" x14ac:dyDescent="0.35">
      <c r="A1" s="17" t="s">
        <v>302</v>
      </c>
      <c r="B1" s="41"/>
      <c r="C1" s="47"/>
      <c r="D1" s="47"/>
      <c r="E1" s="47"/>
      <c r="F1" s="47"/>
    </row>
    <row r="2" spans="1:6" x14ac:dyDescent="0.35">
      <c r="A2" s="117" t="s">
        <v>276</v>
      </c>
      <c r="B2" s="102">
        <v>2016</v>
      </c>
      <c r="C2" s="102">
        <v>2017</v>
      </c>
      <c r="D2" s="102">
        <v>2018</v>
      </c>
      <c r="E2" s="102">
        <v>2019</v>
      </c>
      <c r="F2" s="102">
        <v>2020</v>
      </c>
    </row>
    <row r="3" spans="1:6" x14ac:dyDescent="0.35">
      <c r="A3" s="101" t="s">
        <v>0</v>
      </c>
      <c r="B3" s="43">
        <v>46864429</v>
      </c>
      <c r="C3" s="43">
        <v>45715742</v>
      </c>
      <c r="D3" s="43">
        <v>46409960</v>
      </c>
      <c r="E3" s="43">
        <v>44705757.244186766</v>
      </c>
      <c r="F3" s="42">
        <v>43673802</v>
      </c>
    </row>
    <row r="4" spans="1:6" x14ac:dyDescent="0.35">
      <c r="A4" s="101" t="s">
        <v>13</v>
      </c>
      <c r="B4" s="51">
        <v>1.7850000000000001E-2</v>
      </c>
      <c r="C4" s="51">
        <v>1.6265999999999999E-2</v>
      </c>
      <c r="D4" s="51">
        <v>1.7879437948233524E-2</v>
      </c>
      <c r="E4" s="51">
        <v>1.7455000163350772E-2</v>
      </c>
      <c r="F4" s="50">
        <v>1.6114328676949171E-2</v>
      </c>
    </row>
    <row r="5" spans="1:6" x14ac:dyDescent="0.35">
      <c r="A5" s="101" t="s">
        <v>1</v>
      </c>
      <c r="B5" s="43">
        <v>813188</v>
      </c>
      <c r="C5" s="43">
        <v>743619</v>
      </c>
      <c r="D5" s="43">
        <v>829784</v>
      </c>
      <c r="E5" s="43">
        <v>780339</v>
      </c>
      <c r="F5" s="42">
        <v>703774</v>
      </c>
    </row>
    <row r="6" spans="1:6" x14ac:dyDescent="0.35">
      <c r="A6" s="101" t="s">
        <v>2</v>
      </c>
      <c r="B6" s="53">
        <v>-719</v>
      </c>
      <c r="C6" s="53">
        <v>-419</v>
      </c>
      <c r="D6" s="53">
        <v>-59578</v>
      </c>
      <c r="E6" s="53">
        <v>-15236</v>
      </c>
      <c r="F6" s="52">
        <v>-8443</v>
      </c>
    </row>
    <row r="7" spans="1:6" x14ac:dyDescent="0.35">
      <c r="A7" s="101" t="s">
        <v>3</v>
      </c>
      <c r="B7" s="43">
        <v>812469</v>
      </c>
      <c r="C7" s="43">
        <v>743200</v>
      </c>
      <c r="D7" s="43">
        <v>770206</v>
      </c>
      <c r="E7" s="43">
        <v>765103</v>
      </c>
      <c r="F7" s="42">
        <v>695331</v>
      </c>
    </row>
    <row r="8" spans="1:6" x14ac:dyDescent="0.35">
      <c r="A8" s="47"/>
      <c r="B8" s="47"/>
      <c r="C8" s="47"/>
      <c r="D8" s="47"/>
      <c r="E8" s="47"/>
      <c r="F8" s="54"/>
    </row>
    <row r="9" spans="1:6" x14ac:dyDescent="0.35">
      <c r="A9" s="101" t="s">
        <v>14</v>
      </c>
      <c r="B9" s="43">
        <v>839614</v>
      </c>
      <c r="C9" s="43">
        <v>742959</v>
      </c>
      <c r="D9" s="43">
        <v>719703</v>
      </c>
      <c r="E9" s="43">
        <v>745070</v>
      </c>
      <c r="F9" s="42">
        <v>723852</v>
      </c>
    </row>
    <row r="10" spans="1:6" x14ac:dyDescent="0.35">
      <c r="A10" s="101" t="s">
        <v>15</v>
      </c>
      <c r="B10" s="53">
        <v>-36981</v>
      </c>
      <c r="C10" s="53">
        <v>-34476</v>
      </c>
      <c r="D10" s="53">
        <v>-9003</v>
      </c>
      <c r="E10" s="53">
        <v>-12712</v>
      </c>
      <c r="F10" s="52">
        <v>-42353</v>
      </c>
    </row>
    <row r="11" spans="1:6" x14ac:dyDescent="0.35">
      <c r="A11" s="101" t="s">
        <v>16</v>
      </c>
      <c r="B11" s="43">
        <v>802633</v>
      </c>
      <c r="C11" s="43">
        <v>708483</v>
      </c>
      <c r="D11" s="43">
        <v>710700</v>
      </c>
      <c r="E11" s="43">
        <v>732358</v>
      </c>
      <c r="F11" s="42">
        <v>681499</v>
      </c>
    </row>
    <row r="12" spans="1:6" x14ac:dyDescent="0.35">
      <c r="A12" s="101" t="s">
        <v>7</v>
      </c>
      <c r="B12" s="43">
        <v>9767</v>
      </c>
      <c r="C12" s="43">
        <v>34930</v>
      </c>
      <c r="D12" s="43">
        <v>40335</v>
      </c>
      <c r="E12" s="43">
        <v>8985</v>
      </c>
      <c r="F12" s="42">
        <v>12690</v>
      </c>
    </row>
    <row r="13" spans="1:6" x14ac:dyDescent="0.35">
      <c r="A13" s="101" t="s">
        <v>17</v>
      </c>
      <c r="B13" s="43">
        <v>812400</v>
      </c>
      <c r="C13" s="43">
        <v>743413</v>
      </c>
      <c r="D13" s="43">
        <v>751035</v>
      </c>
      <c r="E13" s="43">
        <v>741343</v>
      </c>
      <c r="F13" s="42">
        <v>694189</v>
      </c>
    </row>
    <row r="14" spans="1:6" x14ac:dyDescent="0.35">
      <c r="A14" s="101" t="s">
        <v>18</v>
      </c>
      <c r="B14" s="43">
        <v>59</v>
      </c>
      <c r="C14" s="43">
        <v>1167</v>
      </c>
      <c r="D14" s="43">
        <v>20283</v>
      </c>
      <c r="E14" s="43">
        <v>23868</v>
      </c>
      <c r="F14" s="42">
        <v>1142</v>
      </c>
    </row>
    <row r="15" spans="1:6" x14ac:dyDescent="0.35">
      <c r="A15" s="101" t="s">
        <v>19</v>
      </c>
      <c r="B15" s="43">
        <v>812459</v>
      </c>
      <c r="C15" s="43">
        <v>744580</v>
      </c>
      <c r="D15" s="43">
        <v>771318</v>
      </c>
      <c r="E15" s="43">
        <v>765211</v>
      </c>
      <c r="F15" s="42">
        <v>695331</v>
      </c>
    </row>
    <row r="16" spans="1:6" x14ac:dyDescent="0.35">
      <c r="A16" s="101" t="s">
        <v>11</v>
      </c>
      <c r="B16" s="43">
        <v>36979</v>
      </c>
      <c r="C16" s="43">
        <v>34280</v>
      </c>
      <c r="D16" s="43">
        <v>8992</v>
      </c>
      <c r="E16" s="43">
        <v>12712</v>
      </c>
      <c r="F16" s="42">
        <v>42190</v>
      </c>
    </row>
    <row r="17" spans="1:6" x14ac:dyDescent="0.35">
      <c r="A17" s="47"/>
      <c r="B17" s="47"/>
      <c r="C17" s="47"/>
      <c r="D17" s="47"/>
      <c r="E17" s="47"/>
      <c r="F17" s="54"/>
    </row>
    <row r="18" spans="1:6" x14ac:dyDescent="0.35">
      <c r="A18" s="101" t="s">
        <v>20</v>
      </c>
      <c r="B18" s="60">
        <v>49190</v>
      </c>
      <c r="C18" s="60">
        <v>9127</v>
      </c>
      <c r="D18" s="60">
        <v>10984</v>
      </c>
      <c r="E18" s="60">
        <v>639</v>
      </c>
      <c r="F18" s="42">
        <v>103</v>
      </c>
    </row>
    <row r="19" spans="1:6" x14ac:dyDescent="0.35">
      <c r="A19" s="101" t="s">
        <v>21</v>
      </c>
      <c r="B19" s="59">
        <v>18428</v>
      </c>
      <c r="C19" s="59">
        <v>1520</v>
      </c>
      <c r="D19" s="59">
        <v>632</v>
      </c>
      <c r="E19" s="59">
        <v>103</v>
      </c>
      <c r="F19" s="42">
        <v>23864</v>
      </c>
    </row>
    <row r="20" spans="1:6" x14ac:dyDescent="0.35">
      <c r="A20" s="89"/>
      <c r="B20" s="90"/>
      <c r="C20" s="90"/>
      <c r="D20" s="90"/>
      <c r="E20" s="90"/>
      <c r="F20" s="91"/>
    </row>
    <row r="21" spans="1:6" x14ac:dyDescent="0.35">
      <c r="A21" s="101" t="s">
        <v>12</v>
      </c>
      <c r="B21" s="109">
        <v>27848</v>
      </c>
      <c r="C21" s="109">
        <v>522816</v>
      </c>
      <c r="D21" s="109">
        <v>8640558</v>
      </c>
      <c r="E21" s="109">
        <v>9642672</v>
      </c>
      <c r="F21" s="110">
        <v>438528</v>
      </c>
    </row>
    <row r="22" spans="1:6" x14ac:dyDescent="0.35">
      <c r="A22" s="137"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1D7A-40DE-4F9B-A9B2-DDE0753A0D9A}">
  <dimension ref="A1:F22"/>
  <sheetViews>
    <sheetView showGridLines="0" workbookViewId="0"/>
  </sheetViews>
  <sheetFormatPr defaultRowHeight="15.5" x14ac:dyDescent="0.35"/>
  <cols>
    <col min="1" max="1" width="38.26953125" bestFit="1" customWidth="1"/>
    <col min="2" max="2" width="14.7265625" style="19" bestFit="1" customWidth="1"/>
    <col min="3" max="4" width="15.36328125" style="19" bestFit="1" customWidth="1"/>
    <col min="5" max="5" width="14.26953125" style="19" bestFit="1" customWidth="1"/>
    <col min="6" max="6" width="13.1796875" style="19" bestFit="1" customWidth="1"/>
  </cols>
  <sheetData>
    <row r="1" spans="1:6" x14ac:dyDescent="0.35">
      <c r="A1" s="17" t="s">
        <v>304</v>
      </c>
      <c r="B1" s="41"/>
      <c r="C1" s="47"/>
      <c r="D1" s="47"/>
      <c r="E1" s="47"/>
      <c r="F1" s="47"/>
    </row>
    <row r="2" spans="1:6" x14ac:dyDescent="0.35">
      <c r="A2" s="117" t="s">
        <v>299</v>
      </c>
      <c r="B2" s="102">
        <v>2016</v>
      </c>
      <c r="C2" s="102">
        <v>2017</v>
      </c>
      <c r="D2" s="102">
        <v>2018</v>
      </c>
      <c r="E2" s="102">
        <v>2019</v>
      </c>
      <c r="F2" s="102">
        <v>2020</v>
      </c>
    </row>
    <row r="3" spans="1:6" x14ac:dyDescent="0.35">
      <c r="A3" s="101" t="s">
        <v>0</v>
      </c>
      <c r="B3" s="43">
        <v>46864429</v>
      </c>
      <c r="C3" s="43">
        <v>45715742</v>
      </c>
      <c r="D3" s="43">
        <v>46409960</v>
      </c>
      <c r="E3" s="43">
        <v>44705757.244186766</v>
      </c>
      <c r="F3" s="42">
        <v>43673802</v>
      </c>
    </row>
    <row r="4" spans="1:6" x14ac:dyDescent="0.35">
      <c r="A4" s="101" t="s">
        <v>13</v>
      </c>
      <c r="B4" s="51">
        <v>8.0800000000000004E-3</v>
      </c>
      <c r="C4" s="51">
        <v>2.4114E-2</v>
      </c>
      <c r="D4" s="51">
        <v>3.7488870923396617E-2</v>
      </c>
      <c r="E4" s="51">
        <v>3.763311715783027E-2</v>
      </c>
      <c r="F4" s="50">
        <v>3.7669310311018951E-2</v>
      </c>
    </row>
    <row r="5" spans="1:6" x14ac:dyDescent="0.35">
      <c r="A5" s="101" t="s">
        <v>1</v>
      </c>
      <c r="B5" s="43">
        <v>319589</v>
      </c>
      <c r="C5" s="43">
        <v>1102398</v>
      </c>
      <c r="D5" s="43">
        <v>1739857</v>
      </c>
      <c r="E5" s="43">
        <v>1682417</v>
      </c>
      <c r="F5" s="42">
        <v>1645162</v>
      </c>
    </row>
    <row r="6" spans="1:6" x14ac:dyDescent="0.35">
      <c r="A6" s="101" t="s">
        <v>2</v>
      </c>
      <c r="B6" s="53">
        <v>-321</v>
      </c>
      <c r="C6" s="53">
        <v>-734</v>
      </c>
      <c r="D6" s="53">
        <v>-135257</v>
      </c>
      <c r="E6" s="53">
        <v>-34820</v>
      </c>
      <c r="F6" s="52">
        <v>-19375</v>
      </c>
    </row>
    <row r="7" spans="1:6" x14ac:dyDescent="0.35">
      <c r="A7" s="101" t="s">
        <v>3</v>
      </c>
      <c r="B7" s="43">
        <v>319268</v>
      </c>
      <c r="C7" s="43">
        <v>1101664</v>
      </c>
      <c r="D7" s="43">
        <v>1604600</v>
      </c>
      <c r="E7" s="43">
        <v>1647597</v>
      </c>
      <c r="F7" s="42">
        <v>1625787</v>
      </c>
    </row>
    <row r="8" spans="1:6" x14ac:dyDescent="0.35">
      <c r="A8" s="47"/>
      <c r="B8" s="47"/>
      <c r="C8" s="47"/>
      <c r="D8" s="47"/>
      <c r="E8" s="47"/>
      <c r="F8" s="54"/>
    </row>
    <row r="9" spans="1:6" x14ac:dyDescent="0.35">
      <c r="A9" s="101" t="s">
        <v>22</v>
      </c>
      <c r="B9" s="43">
        <v>326308</v>
      </c>
      <c r="C9" s="43">
        <v>1107930</v>
      </c>
      <c r="D9" s="43">
        <v>1571264</v>
      </c>
      <c r="E9" s="43">
        <v>1603479</v>
      </c>
      <c r="F9" s="42">
        <v>1633774</v>
      </c>
    </row>
    <row r="10" spans="1:6" x14ac:dyDescent="0.35">
      <c r="A10" s="101" t="s">
        <v>23</v>
      </c>
      <c r="B10" s="53">
        <v>-10059</v>
      </c>
      <c r="C10" s="53">
        <v>-29175</v>
      </c>
      <c r="D10" s="53">
        <v>-18659</v>
      </c>
      <c r="E10" s="53">
        <v>-20286</v>
      </c>
      <c r="F10" s="52">
        <v>-40310</v>
      </c>
    </row>
    <row r="11" spans="1:6" x14ac:dyDescent="0.35">
      <c r="A11" s="101" t="s">
        <v>24</v>
      </c>
      <c r="B11" s="43">
        <v>316249</v>
      </c>
      <c r="C11" s="43">
        <v>1078755</v>
      </c>
      <c r="D11" s="43">
        <v>1552605</v>
      </c>
      <c r="E11" s="43">
        <v>1583193</v>
      </c>
      <c r="F11" s="42">
        <v>1593464</v>
      </c>
    </row>
    <row r="12" spans="1:6" x14ac:dyDescent="0.35">
      <c r="A12" s="101" t="s">
        <v>7</v>
      </c>
      <c r="B12" s="43">
        <v>3019</v>
      </c>
      <c r="C12" s="43">
        <v>9167</v>
      </c>
      <c r="D12" s="43">
        <v>29902</v>
      </c>
      <c r="E12" s="43">
        <v>18545</v>
      </c>
      <c r="F12" s="42">
        <v>20369</v>
      </c>
    </row>
    <row r="13" spans="1:6" x14ac:dyDescent="0.35">
      <c r="A13" s="101" t="s">
        <v>25</v>
      </c>
      <c r="B13" s="43">
        <v>319268</v>
      </c>
      <c r="C13" s="43">
        <v>1087922</v>
      </c>
      <c r="D13" s="43">
        <v>1582507</v>
      </c>
      <c r="E13" s="43">
        <v>1642310</v>
      </c>
      <c r="F13" s="42">
        <v>1613833</v>
      </c>
    </row>
    <row r="14" spans="1:6" x14ac:dyDescent="0.35">
      <c r="A14" s="101" t="s">
        <v>28</v>
      </c>
      <c r="B14" s="43">
        <v>5</v>
      </c>
      <c r="C14" s="43">
        <v>13889</v>
      </c>
      <c r="D14" s="43">
        <v>22636</v>
      </c>
      <c r="E14" s="43">
        <v>46763</v>
      </c>
      <c r="F14" s="42">
        <v>12048</v>
      </c>
    </row>
    <row r="15" spans="1:6" x14ac:dyDescent="0.35">
      <c r="A15" s="101" t="s">
        <v>19</v>
      </c>
      <c r="B15" s="43">
        <v>319273</v>
      </c>
      <c r="C15" s="43">
        <v>1101811</v>
      </c>
      <c r="D15" s="43">
        <v>1605143</v>
      </c>
      <c r="E15" s="43">
        <v>1689073</v>
      </c>
      <c r="F15" s="42">
        <v>1625881</v>
      </c>
    </row>
    <row r="16" spans="1:6" x14ac:dyDescent="0.35">
      <c r="A16" s="101" t="s">
        <v>11</v>
      </c>
      <c r="B16" s="43">
        <v>10059</v>
      </c>
      <c r="C16" s="43">
        <v>29027</v>
      </c>
      <c r="D16" s="43">
        <v>18625</v>
      </c>
      <c r="E16" s="43">
        <v>20286</v>
      </c>
      <c r="F16" s="42">
        <v>40299</v>
      </c>
    </row>
    <row r="17" spans="1:6" x14ac:dyDescent="0.35">
      <c r="A17" s="47"/>
      <c r="B17" s="47"/>
      <c r="C17" s="47"/>
      <c r="D17" s="47"/>
      <c r="E17" s="47"/>
      <c r="F17" s="54"/>
    </row>
    <row r="18" spans="1:6" x14ac:dyDescent="0.35">
      <c r="A18" s="101" t="s">
        <v>26</v>
      </c>
      <c r="B18" s="60">
        <v>21773</v>
      </c>
      <c r="C18" s="60">
        <v>109424</v>
      </c>
      <c r="D18" s="60">
        <v>191185</v>
      </c>
      <c r="E18" s="60">
        <v>4732</v>
      </c>
      <c r="F18" s="42">
        <v>85</v>
      </c>
    </row>
    <row r="19" spans="1:6" x14ac:dyDescent="0.35">
      <c r="A19" s="101" t="s">
        <v>27</v>
      </c>
      <c r="B19" s="59">
        <v>243377</v>
      </c>
      <c r="C19" s="59">
        <v>12071</v>
      </c>
      <c r="D19" s="59">
        <v>4626</v>
      </c>
      <c r="E19" s="59">
        <v>85</v>
      </c>
      <c r="F19" s="42">
        <v>3958</v>
      </c>
    </row>
    <row r="20" spans="1:6" x14ac:dyDescent="0.35">
      <c r="A20" s="89"/>
      <c r="B20" s="90"/>
      <c r="C20" s="90"/>
      <c r="D20" s="90"/>
      <c r="E20" s="90"/>
      <c r="F20" s="91"/>
    </row>
    <row r="21" spans="1:6" x14ac:dyDescent="0.35">
      <c r="A21" s="101" t="s">
        <v>12</v>
      </c>
      <c r="B21" s="109">
        <v>1750</v>
      </c>
      <c r="C21" s="109">
        <v>4861150</v>
      </c>
      <c r="D21" s="109">
        <v>7922600</v>
      </c>
      <c r="E21" s="109">
        <v>15572079</v>
      </c>
      <c r="F21" s="110">
        <v>3807168</v>
      </c>
    </row>
    <row r="22" spans="1:6" x14ac:dyDescent="0.35">
      <c r="A22" s="137" t="s">
        <v>301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353F-98CB-4D17-8030-F022A644CFED}">
  <dimension ref="A1:F19"/>
  <sheetViews>
    <sheetView showGridLines="0" workbookViewId="0"/>
  </sheetViews>
  <sheetFormatPr defaultRowHeight="14.5" x14ac:dyDescent="0.35"/>
  <cols>
    <col min="1" max="1" width="48.7265625" customWidth="1"/>
    <col min="2" max="2" width="11.7265625" bestFit="1" customWidth="1"/>
    <col min="3" max="3" width="14.54296875" bestFit="1" customWidth="1"/>
    <col min="4" max="5" width="15.6328125" bestFit="1" customWidth="1"/>
    <col min="6" max="6" width="14.54296875" bestFit="1" customWidth="1"/>
  </cols>
  <sheetData>
    <row r="1" spans="1:6" ht="15.5" x14ac:dyDescent="0.35">
      <c r="A1" s="17" t="s">
        <v>305</v>
      </c>
    </row>
    <row r="2" spans="1:6" ht="15.5" x14ac:dyDescent="0.35">
      <c r="A2" s="118" t="s">
        <v>295</v>
      </c>
      <c r="B2" s="102">
        <v>2016</v>
      </c>
      <c r="C2" s="102">
        <v>2017</v>
      </c>
      <c r="D2" s="102">
        <v>2018</v>
      </c>
      <c r="E2" s="102">
        <v>2019</v>
      </c>
      <c r="F2" s="102">
        <v>2020</v>
      </c>
    </row>
    <row r="3" spans="1:6" ht="15.5" x14ac:dyDescent="0.35">
      <c r="A3" s="100" t="s">
        <v>0</v>
      </c>
      <c r="B3" s="59">
        <v>46864429</v>
      </c>
      <c r="C3" s="43">
        <v>45715742</v>
      </c>
      <c r="D3" s="43">
        <v>46409960</v>
      </c>
      <c r="E3" s="43">
        <v>44705757.244186766</v>
      </c>
      <c r="F3" s="105">
        <v>43673802</v>
      </c>
    </row>
    <row r="4" spans="1:6" ht="15.5" x14ac:dyDescent="0.35">
      <c r="A4" s="100" t="s">
        <v>13</v>
      </c>
      <c r="B4" s="104">
        <v>0.11000076411898671</v>
      </c>
      <c r="C4" s="51">
        <v>0.12000336776771554</v>
      </c>
      <c r="D4" s="51">
        <v>0.13000090928757535</v>
      </c>
      <c r="E4" s="51">
        <v>0.14000076021112151</v>
      </c>
      <c r="F4" s="106">
        <v>0.15806787327560812</v>
      </c>
    </row>
    <row r="5" spans="1:6" ht="15.5" x14ac:dyDescent="0.35">
      <c r="A5" s="100" t="s">
        <v>1</v>
      </c>
      <c r="B5" s="59">
        <v>5155123</v>
      </c>
      <c r="C5" s="43">
        <v>5486043</v>
      </c>
      <c r="D5" s="43">
        <v>6033337</v>
      </c>
      <c r="E5" s="43">
        <v>6258840</v>
      </c>
      <c r="F5" s="105">
        <v>6903425</v>
      </c>
    </row>
    <row r="6" spans="1:6" ht="15.5" x14ac:dyDescent="0.35">
      <c r="A6" s="100" t="s">
        <v>2</v>
      </c>
      <c r="B6" s="97">
        <v>-4496</v>
      </c>
      <c r="C6" s="53">
        <v>-1328</v>
      </c>
      <c r="D6" s="53">
        <v>-371746</v>
      </c>
      <c r="E6" s="53">
        <v>-122188</v>
      </c>
      <c r="F6" s="107">
        <v>-72630</v>
      </c>
    </row>
    <row r="7" spans="1:6" ht="15.5" x14ac:dyDescent="0.35">
      <c r="A7" s="100" t="s">
        <v>3</v>
      </c>
      <c r="B7" s="59">
        <v>5150627</v>
      </c>
      <c r="C7" s="43">
        <v>5484715</v>
      </c>
      <c r="D7" s="43">
        <v>5661591</v>
      </c>
      <c r="E7" s="43">
        <v>6136652</v>
      </c>
      <c r="F7" s="105">
        <v>6830795</v>
      </c>
    </row>
    <row r="8" spans="1:6" ht="15.5" x14ac:dyDescent="0.35">
      <c r="A8" s="47"/>
      <c r="B8" s="54"/>
      <c r="C8" s="47"/>
      <c r="D8" s="47"/>
      <c r="E8" s="47"/>
      <c r="F8" s="95"/>
    </row>
    <row r="9" spans="1:6" ht="15.5" x14ac:dyDescent="0.35">
      <c r="A9" s="100" t="s">
        <v>4</v>
      </c>
      <c r="B9" s="59">
        <v>5214992</v>
      </c>
      <c r="C9" s="43">
        <v>5809077</v>
      </c>
      <c r="D9" s="43">
        <v>5446324</v>
      </c>
      <c r="E9" s="43">
        <v>5785935</v>
      </c>
      <c r="F9" s="105">
        <v>6669382</v>
      </c>
    </row>
    <row r="10" spans="1:6" ht="15.5" x14ac:dyDescent="0.35">
      <c r="A10" s="100" t="s">
        <v>5</v>
      </c>
      <c r="B10" s="97">
        <v>-548794</v>
      </c>
      <c r="C10" s="53">
        <v>-842962</v>
      </c>
      <c r="D10" s="53">
        <v>-617666</v>
      </c>
      <c r="E10" s="53">
        <v>-362729</v>
      </c>
      <c r="F10" s="107">
        <v>-339900</v>
      </c>
    </row>
    <row r="11" spans="1:6" ht="15.5" x14ac:dyDescent="0.35">
      <c r="A11" s="100" t="s">
        <v>6</v>
      </c>
      <c r="B11" s="59">
        <v>4666198</v>
      </c>
      <c r="C11" s="43">
        <v>4966115</v>
      </c>
      <c r="D11" s="43">
        <v>4828658</v>
      </c>
      <c r="E11" s="43">
        <v>5423206</v>
      </c>
      <c r="F11" s="105">
        <v>6329482</v>
      </c>
    </row>
    <row r="12" spans="1:6" ht="15.5" x14ac:dyDescent="0.35">
      <c r="A12" s="100" t="s">
        <v>7</v>
      </c>
      <c r="B12" s="59">
        <v>484042</v>
      </c>
      <c r="C12" s="43">
        <v>501954</v>
      </c>
      <c r="D12" s="43">
        <v>791667</v>
      </c>
      <c r="E12" s="43">
        <v>643826</v>
      </c>
      <c r="F12" s="105">
        <v>487574</v>
      </c>
    </row>
    <row r="13" spans="1:6" ht="15.5" x14ac:dyDescent="0.35">
      <c r="A13" s="100" t="s">
        <v>8</v>
      </c>
      <c r="B13" s="59">
        <v>5150240</v>
      </c>
      <c r="C13" s="43">
        <v>5468069</v>
      </c>
      <c r="D13" s="43">
        <v>5620325</v>
      </c>
      <c r="E13" s="43">
        <v>6067032</v>
      </c>
      <c r="F13" s="105">
        <v>6817056</v>
      </c>
    </row>
    <row r="14" spans="1:6" ht="15.5" x14ac:dyDescent="0.35">
      <c r="A14" s="100" t="s">
        <v>9</v>
      </c>
      <c r="B14" s="59">
        <v>333</v>
      </c>
      <c r="C14" s="43">
        <v>16732</v>
      </c>
      <c r="D14" s="43">
        <v>42921</v>
      </c>
      <c r="E14" s="43">
        <v>70640</v>
      </c>
      <c r="F14" s="105">
        <v>13833</v>
      </c>
    </row>
    <row r="15" spans="1:6" ht="15.5" x14ac:dyDescent="0.35">
      <c r="A15" s="100" t="s">
        <v>10</v>
      </c>
      <c r="B15" s="59">
        <v>5150573</v>
      </c>
      <c r="C15" s="43">
        <v>5484801</v>
      </c>
      <c r="D15" s="43">
        <v>5663246</v>
      </c>
      <c r="E15" s="43">
        <v>6137672</v>
      </c>
      <c r="F15" s="105">
        <v>6830889</v>
      </c>
    </row>
    <row r="16" spans="1:6" ht="15.5" x14ac:dyDescent="0.35">
      <c r="A16" s="100" t="s">
        <v>11</v>
      </c>
      <c r="B16" s="59">
        <v>548792</v>
      </c>
      <c r="C16" s="43">
        <v>835616</v>
      </c>
      <c r="D16" s="43">
        <v>613844</v>
      </c>
      <c r="E16" s="43">
        <v>361205</v>
      </c>
      <c r="F16" s="105">
        <v>339471</v>
      </c>
    </row>
    <row r="17" spans="1:6" ht="15.5" x14ac:dyDescent="0.35">
      <c r="A17" s="47"/>
      <c r="B17" s="54"/>
      <c r="C17" s="47"/>
      <c r="D17" s="47"/>
      <c r="E17" s="47"/>
      <c r="F17" s="95"/>
    </row>
    <row r="18" spans="1:6" ht="15.5" x14ac:dyDescent="0.35">
      <c r="A18" s="100" t="s">
        <v>12</v>
      </c>
      <c r="B18" s="111">
        <v>47618</v>
      </c>
      <c r="C18" s="112">
        <v>5497431</v>
      </c>
      <c r="D18" s="112">
        <v>16563295.9</v>
      </c>
      <c r="E18" s="112">
        <v>25215384.960000001</v>
      </c>
      <c r="F18" s="113">
        <v>4291715.51</v>
      </c>
    </row>
    <row r="19" spans="1:6" x14ac:dyDescent="0.35">
      <c r="A19" s="137" t="s">
        <v>301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5175-9F42-44F8-A9B5-B48C3D68F7D4}">
  <dimension ref="A1:M31"/>
  <sheetViews>
    <sheetView showGridLines="0" workbookViewId="0"/>
  </sheetViews>
  <sheetFormatPr defaultRowHeight="14.5" x14ac:dyDescent="0.35"/>
  <cols>
    <col min="1" max="1" width="44.81640625" customWidth="1"/>
    <col min="2" max="3" width="12.26953125" bestFit="1" customWidth="1"/>
    <col min="4" max="4" width="11.1796875" bestFit="1" customWidth="1"/>
    <col min="5" max="5" width="10.6328125" bestFit="1" customWidth="1"/>
    <col min="6" max="6" width="11.1796875" bestFit="1" customWidth="1"/>
    <col min="7" max="9" width="9.36328125" bestFit="1" customWidth="1"/>
    <col min="10" max="11" width="10.6328125" bestFit="1" customWidth="1"/>
    <col min="12" max="12" width="11" bestFit="1" customWidth="1"/>
  </cols>
  <sheetData>
    <row r="1" spans="1:6" ht="15.5" x14ac:dyDescent="0.35">
      <c r="A1" s="17" t="s">
        <v>306</v>
      </c>
      <c r="C1" s="1"/>
      <c r="D1" s="1"/>
      <c r="E1" s="1"/>
    </row>
    <row r="2" spans="1:6" s="3" customFormat="1" ht="15.5" x14ac:dyDescent="0.3">
      <c r="A2" s="118" t="s">
        <v>44</v>
      </c>
      <c r="B2" s="144">
        <v>2016</v>
      </c>
      <c r="C2" s="144">
        <v>2017</v>
      </c>
      <c r="D2" s="144">
        <v>2018</v>
      </c>
      <c r="E2" s="144">
        <v>2019</v>
      </c>
      <c r="F2" s="144">
        <v>2020</v>
      </c>
    </row>
    <row r="3" spans="1:6" ht="15.5" x14ac:dyDescent="0.35">
      <c r="A3" s="101" t="s">
        <v>0</v>
      </c>
      <c r="B3" s="53">
        <v>46864429</v>
      </c>
      <c r="C3" s="53">
        <v>45715742</v>
      </c>
      <c r="D3" s="43">
        <v>46409960</v>
      </c>
      <c r="E3" s="43">
        <v>44705757.244186766</v>
      </c>
      <c r="F3" s="42">
        <v>43673802</v>
      </c>
    </row>
    <row r="4" spans="1:6" ht="15.5" x14ac:dyDescent="0.35">
      <c r="A4" s="101" t="s">
        <v>29</v>
      </c>
      <c r="B4" s="53">
        <v>2.5319000000000001E-2</v>
      </c>
      <c r="C4" s="53">
        <v>2.5909000000000001E-2</v>
      </c>
      <c r="D4" s="51">
        <v>2.6155000000000001E-2</v>
      </c>
      <c r="E4" s="51">
        <v>2.6883785760194942E-2</v>
      </c>
      <c r="F4" s="50">
        <v>3.2056929689794351E-2</v>
      </c>
    </row>
    <row r="5" spans="1:6" ht="15.5" x14ac:dyDescent="0.35">
      <c r="A5" s="101" t="s">
        <v>1</v>
      </c>
      <c r="B5" s="53">
        <v>1186394</v>
      </c>
      <c r="C5" s="53">
        <v>1184485</v>
      </c>
      <c r="D5" s="43">
        <v>1213892</v>
      </c>
      <c r="E5" s="43">
        <v>1201860</v>
      </c>
      <c r="F5" s="42">
        <v>1400048</v>
      </c>
    </row>
    <row r="6" spans="1:6" ht="15.5" x14ac:dyDescent="0.35">
      <c r="A6" s="101" t="s">
        <v>2</v>
      </c>
      <c r="B6" s="53">
        <v>-1035</v>
      </c>
      <c r="C6" s="53">
        <v>-175</v>
      </c>
      <c r="D6" s="53">
        <v>-83188</v>
      </c>
      <c r="E6" s="53">
        <v>-23296</v>
      </c>
      <c r="F6" s="52">
        <v>-16819</v>
      </c>
    </row>
    <row r="7" spans="1:6" ht="15.5" x14ac:dyDescent="0.35">
      <c r="A7" s="101" t="s">
        <v>3</v>
      </c>
      <c r="B7" s="53">
        <v>1185359</v>
      </c>
      <c r="C7" s="53">
        <v>1184310</v>
      </c>
      <c r="D7" s="43">
        <v>1130704</v>
      </c>
      <c r="E7" s="43">
        <v>1178564</v>
      </c>
      <c r="F7" s="42">
        <v>1383229</v>
      </c>
    </row>
    <row r="8" spans="1:6" ht="15.5" x14ac:dyDescent="0.35">
      <c r="A8" s="47"/>
      <c r="B8" s="47"/>
      <c r="C8" s="47"/>
      <c r="D8" s="47"/>
      <c r="E8" s="47"/>
      <c r="F8" s="54"/>
    </row>
    <row r="9" spans="1:6" ht="15.5" x14ac:dyDescent="0.35">
      <c r="A9" s="101" t="s">
        <v>30</v>
      </c>
      <c r="B9" s="53">
        <v>561324</v>
      </c>
      <c r="C9" s="53">
        <v>783698</v>
      </c>
      <c r="D9" s="43">
        <v>1000422</v>
      </c>
      <c r="E9" s="43">
        <v>1236778</v>
      </c>
      <c r="F9" s="42">
        <v>1152212</v>
      </c>
    </row>
    <row r="10" spans="1:6" ht="15.5" x14ac:dyDescent="0.35">
      <c r="A10" s="101" t="s">
        <v>31</v>
      </c>
      <c r="B10" s="53">
        <v>-18017</v>
      </c>
      <c r="C10" s="53">
        <v>-7867</v>
      </c>
      <c r="D10" s="53">
        <v>-46415</v>
      </c>
      <c r="E10" s="53">
        <v>-116773</v>
      </c>
      <c r="F10" s="52">
        <v>-22927</v>
      </c>
    </row>
    <row r="11" spans="1:6" ht="15.5" x14ac:dyDescent="0.35">
      <c r="A11" s="101" t="s">
        <v>32</v>
      </c>
      <c r="B11" s="43">
        <v>543307</v>
      </c>
      <c r="C11" s="43">
        <v>775831</v>
      </c>
      <c r="D11" s="43">
        <v>954007</v>
      </c>
      <c r="E11" s="43">
        <v>1120005</v>
      </c>
      <c r="F11" s="42">
        <v>1129285</v>
      </c>
    </row>
    <row r="12" spans="1:6" ht="15.5" x14ac:dyDescent="0.35">
      <c r="A12" s="101" t="s">
        <v>7</v>
      </c>
      <c r="B12" s="43">
        <v>7317</v>
      </c>
      <c r="C12" s="43">
        <v>18016</v>
      </c>
      <c r="D12" s="43">
        <v>7681</v>
      </c>
      <c r="E12" s="43">
        <v>45724</v>
      </c>
      <c r="F12" s="42">
        <v>116976</v>
      </c>
    </row>
    <row r="13" spans="1:6" ht="15.5" x14ac:dyDescent="0.35">
      <c r="A13" s="101" t="s">
        <v>33</v>
      </c>
      <c r="B13" s="43">
        <v>550624</v>
      </c>
      <c r="C13" s="43">
        <v>793847</v>
      </c>
      <c r="D13" s="43">
        <v>961688</v>
      </c>
      <c r="E13" s="43">
        <v>1165729</v>
      </c>
      <c r="F13" s="42">
        <v>1246261</v>
      </c>
    </row>
    <row r="14" spans="1:6" ht="15.5" x14ac:dyDescent="0.35">
      <c r="A14" s="101" t="s">
        <v>34</v>
      </c>
      <c r="B14" s="43">
        <v>634720</v>
      </c>
      <c r="C14" s="43">
        <v>390463</v>
      </c>
      <c r="D14" s="43">
        <v>169016</v>
      </c>
      <c r="E14" s="43">
        <v>12602</v>
      </c>
      <c r="F14" s="42">
        <v>137477</v>
      </c>
    </row>
    <row r="15" spans="1:6" ht="15.5" x14ac:dyDescent="0.35">
      <c r="A15" s="101" t="s">
        <v>19</v>
      </c>
      <c r="B15" s="43">
        <v>1185344</v>
      </c>
      <c r="C15" s="43">
        <v>1184310</v>
      </c>
      <c r="D15" s="43">
        <v>1130704</v>
      </c>
      <c r="E15" s="43">
        <v>1178331</v>
      </c>
      <c r="F15" s="42">
        <v>1383738</v>
      </c>
    </row>
    <row r="16" spans="1:6" ht="15.5" x14ac:dyDescent="0.35">
      <c r="A16" s="101" t="s">
        <v>11</v>
      </c>
      <c r="B16" s="43">
        <v>18017</v>
      </c>
      <c r="C16" s="43">
        <v>7680</v>
      </c>
      <c r="D16" s="43">
        <v>46314</v>
      </c>
      <c r="E16" s="43">
        <v>116736</v>
      </c>
      <c r="F16" s="42">
        <v>22867</v>
      </c>
    </row>
    <row r="18" spans="1:13" ht="15.5" x14ac:dyDescent="0.35">
      <c r="A18" s="101" t="s">
        <v>12</v>
      </c>
      <c r="B18" s="62">
        <v>17454800</v>
      </c>
      <c r="C18" s="62">
        <v>10850967</v>
      </c>
      <c r="D18" s="62">
        <v>4783152.7999999989</v>
      </c>
      <c r="E18" s="62">
        <v>364323.81999999995</v>
      </c>
      <c r="F18" s="145">
        <v>4037699.49</v>
      </c>
    </row>
    <row r="20" spans="1:13" ht="15.5" x14ac:dyDescent="0.35">
      <c r="A20" s="17" t="s">
        <v>293</v>
      </c>
    </row>
    <row r="21" spans="1:13" ht="15" x14ac:dyDescent="0.35">
      <c r="A21" s="100" t="s">
        <v>289</v>
      </c>
      <c r="B21" s="144">
        <v>2009</v>
      </c>
      <c r="C21" s="144">
        <v>2010</v>
      </c>
      <c r="D21" s="144">
        <v>2011</v>
      </c>
      <c r="E21" s="144">
        <v>2013</v>
      </c>
      <c r="F21" s="144">
        <v>2014</v>
      </c>
      <c r="G21" s="144">
        <v>2015</v>
      </c>
      <c r="H21" s="144">
        <v>2016</v>
      </c>
      <c r="I21" s="144">
        <v>2017</v>
      </c>
      <c r="J21" s="144">
        <v>2018</v>
      </c>
      <c r="K21" s="144">
        <v>2019</v>
      </c>
      <c r="L21" s="144">
        <v>2020</v>
      </c>
      <c r="M21" s="146">
        <v>20.2</v>
      </c>
    </row>
    <row r="22" spans="1:13" ht="15.5" x14ac:dyDescent="0.35">
      <c r="A22" s="100" t="s">
        <v>102</v>
      </c>
      <c r="B22" s="58">
        <v>805</v>
      </c>
      <c r="C22" s="58">
        <v>2378</v>
      </c>
      <c r="D22" s="58">
        <v>11178</v>
      </c>
      <c r="E22" s="58">
        <v>5848</v>
      </c>
      <c r="F22" s="58">
        <v>6557</v>
      </c>
      <c r="G22" s="58">
        <v>4410</v>
      </c>
      <c r="H22" s="58">
        <v>14461</v>
      </c>
      <c r="I22" s="58">
        <v>19439</v>
      </c>
      <c r="J22" s="58">
        <v>18822</v>
      </c>
      <c r="K22" s="58">
        <v>12180</v>
      </c>
      <c r="L22" s="58">
        <v>16776</v>
      </c>
      <c r="M22" s="93">
        <f>L22/L$29</f>
        <v>1.4558771842279971E-2</v>
      </c>
    </row>
    <row r="23" spans="1:13" ht="15.5" x14ac:dyDescent="0.35">
      <c r="A23" s="100" t="s">
        <v>103</v>
      </c>
      <c r="B23" s="58">
        <v>483</v>
      </c>
      <c r="C23" s="58">
        <v>14711</v>
      </c>
      <c r="D23" s="58">
        <v>21200</v>
      </c>
      <c r="E23" s="58">
        <v>171754</v>
      </c>
      <c r="F23" s="58">
        <v>184538</v>
      </c>
      <c r="G23" s="58">
        <v>213229</v>
      </c>
      <c r="H23" s="58">
        <v>112269</v>
      </c>
      <c r="I23" s="58">
        <v>130374</v>
      </c>
      <c r="J23" s="58">
        <v>152452</v>
      </c>
      <c r="K23" s="58">
        <v>147406</v>
      </c>
      <c r="L23" s="58">
        <v>112860</v>
      </c>
      <c r="M23" s="93">
        <f t="shared" ref="M23:M28" si="0">L23/L$29</f>
        <v>9.7943668938943587E-2</v>
      </c>
    </row>
    <row r="24" spans="1:13" ht="15.5" x14ac:dyDescent="0.35">
      <c r="A24" s="100" t="s">
        <v>104</v>
      </c>
      <c r="B24" s="98">
        <v>0</v>
      </c>
      <c r="C24" s="98">
        <v>18605</v>
      </c>
      <c r="D24" s="98">
        <v>42540</v>
      </c>
      <c r="E24" s="98">
        <v>97982</v>
      </c>
      <c r="F24" s="98">
        <v>110517</v>
      </c>
      <c r="G24" s="98">
        <v>104395</v>
      </c>
      <c r="H24" s="98">
        <v>180920</v>
      </c>
      <c r="I24" s="98">
        <v>246270</v>
      </c>
      <c r="J24" s="98">
        <v>291645</v>
      </c>
      <c r="K24" s="98">
        <v>261855</v>
      </c>
      <c r="L24" s="98">
        <v>234313</v>
      </c>
      <c r="M24" s="99">
        <f t="shared" si="0"/>
        <v>0.20334462963043318</v>
      </c>
    </row>
    <row r="25" spans="1:13" ht="15.5" x14ac:dyDescent="0.35">
      <c r="A25" s="100" t="s">
        <v>105</v>
      </c>
      <c r="B25" s="58">
        <v>33514</v>
      </c>
      <c r="C25" s="58">
        <v>29369</v>
      </c>
      <c r="D25" s="58">
        <v>69674</v>
      </c>
      <c r="E25" s="58">
        <v>86931</v>
      </c>
      <c r="F25" s="58">
        <v>96101</v>
      </c>
      <c r="G25" s="58">
        <v>94336</v>
      </c>
      <c r="H25" s="58">
        <v>87538</v>
      </c>
      <c r="I25" s="58">
        <v>133297</v>
      </c>
      <c r="J25" s="58">
        <v>130095</v>
      </c>
      <c r="K25" s="58">
        <v>143651</v>
      </c>
      <c r="L25" s="58">
        <v>121027</v>
      </c>
      <c r="M25" s="93">
        <f t="shared" si="0"/>
        <v>0.10503126369549465</v>
      </c>
    </row>
    <row r="26" spans="1:13" ht="15.5" x14ac:dyDescent="0.35">
      <c r="A26" s="100" t="s">
        <v>106</v>
      </c>
      <c r="B26" s="58">
        <v>741</v>
      </c>
      <c r="C26" s="58">
        <v>3040</v>
      </c>
      <c r="D26" s="58">
        <v>3524</v>
      </c>
      <c r="E26" s="58">
        <v>1597</v>
      </c>
      <c r="F26" s="58">
        <v>2524</v>
      </c>
      <c r="G26" s="58">
        <v>1709</v>
      </c>
      <c r="H26" s="58">
        <v>2777</v>
      </c>
      <c r="I26" s="58">
        <v>35132</v>
      </c>
      <c r="J26" s="58">
        <v>170819</v>
      </c>
      <c r="K26" s="58">
        <v>394040</v>
      </c>
      <c r="L26" s="58">
        <v>427153</v>
      </c>
      <c r="M26" s="93">
        <f t="shared" si="0"/>
        <v>0.3706976078174426</v>
      </c>
    </row>
    <row r="27" spans="1:13" ht="15.5" x14ac:dyDescent="0.35">
      <c r="A27" s="100" t="s">
        <v>110</v>
      </c>
      <c r="B27" s="58">
        <v>0</v>
      </c>
      <c r="C27" s="58">
        <v>28837</v>
      </c>
      <c r="D27" s="58">
        <v>30610</v>
      </c>
      <c r="E27" s="58">
        <v>145497</v>
      </c>
      <c r="F27" s="58">
        <v>126143</v>
      </c>
      <c r="G27" s="58">
        <v>119155</v>
      </c>
      <c r="H27" s="58">
        <v>151251</v>
      </c>
      <c r="I27" s="58">
        <v>3478</v>
      </c>
      <c r="J27" s="58">
        <v>3933</v>
      </c>
      <c r="K27" s="58">
        <v>3992</v>
      </c>
      <c r="L27" s="58">
        <v>3178</v>
      </c>
      <c r="M27" s="93">
        <f t="shared" si="0"/>
        <v>2.7579743034552785E-3</v>
      </c>
    </row>
    <row r="28" spans="1:13" ht="15.5" x14ac:dyDescent="0.35">
      <c r="A28" s="100" t="s">
        <v>111</v>
      </c>
      <c r="B28" s="58">
        <v>0</v>
      </c>
      <c r="C28" s="58">
        <v>6897</v>
      </c>
      <c r="D28" s="58">
        <v>57856</v>
      </c>
      <c r="E28" s="58">
        <v>0</v>
      </c>
      <c r="F28" s="58">
        <v>0</v>
      </c>
      <c r="G28" s="58">
        <v>0</v>
      </c>
      <c r="H28" s="58">
        <v>0</v>
      </c>
      <c r="I28" s="58">
        <v>216021</v>
      </c>
      <c r="J28" s="58">
        <v>232655</v>
      </c>
      <c r="K28" s="58">
        <v>273654</v>
      </c>
      <c r="L28" s="58">
        <v>236988</v>
      </c>
      <c r="M28" s="93">
        <f t="shared" si="0"/>
        <v>0.20566608377195075</v>
      </c>
    </row>
    <row r="29" spans="1:13" ht="15" x14ac:dyDescent="0.35">
      <c r="A29" s="100" t="s">
        <v>98</v>
      </c>
      <c r="B29" s="103">
        <v>35543</v>
      </c>
      <c r="C29" s="103">
        <v>103837</v>
      </c>
      <c r="D29" s="103">
        <v>236582</v>
      </c>
      <c r="E29" s="103">
        <v>509609</v>
      </c>
      <c r="F29" s="103">
        <v>526380</v>
      </c>
      <c r="G29" s="103">
        <v>537234</v>
      </c>
      <c r="H29" s="103">
        <v>549216</v>
      </c>
      <c r="I29" s="103">
        <v>784011</v>
      </c>
      <c r="J29" s="103">
        <v>1000421</v>
      </c>
      <c r="K29" s="103">
        <v>1236778</v>
      </c>
      <c r="L29" s="103">
        <v>1152295</v>
      </c>
      <c r="M29" s="147">
        <f>SUM(M22:M28)</f>
        <v>1</v>
      </c>
    </row>
    <row r="31" spans="1:13" x14ac:dyDescent="0.35">
      <c r="A31" s="9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4" ma:contentTypeDescription="Create a new document." ma:contentTypeScope="" ma:versionID="44ebc37dcb956644415c5565d2e232e0">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1d670c81fcf377a8be802f3493236356"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5C0C64A0-B45C-48D1-8968-C2541EEE4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2D57A-BCDC-43FC-A82A-361269150064}">
  <ds:schemaRefs>
    <ds:schemaRef ds:uri="http://schemas.microsoft.com/sharepoint/v3/contenttype/forms"/>
  </ds:schemaRefs>
</ds:datastoreItem>
</file>

<file path=customXml/itemProps3.xml><?xml version="1.0" encoding="utf-8"?>
<ds:datastoreItem xmlns:ds="http://schemas.openxmlformats.org/officeDocument/2006/customXml" ds:itemID="{926D5650-9282-498D-8ECC-6D43A13BF7E3}">
  <ds:schemaRefs>
    <ds:schemaRef ds:uri="http://schemas.microsoft.com/office/2006/metadata/properties"/>
    <ds:schemaRef ds:uri="http://schemas.microsoft.com/office/infopath/2007/PartnerControls"/>
    <ds:schemaRef ds:uri="2faba9cb-4d41-40e0-aeca-46929bac230a"/>
    <ds:schemaRef ds:uri="d7af4645-1844-4c31-acd5-c35a218e81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Cover</vt:lpstr>
      <vt:lpstr>1. Index</vt:lpstr>
      <vt:lpstr>2. Min. Std.</vt:lpstr>
      <vt:lpstr>3. RPS Class I</vt:lpstr>
      <vt:lpstr>3a. RPS Class I Graphics</vt:lpstr>
      <vt:lpstr>4. SREC</vt:lpstr>
      <vt:lpstr>5. SREC II</vt:lpstr>
      <vt:lpstr>6. Class I Combined</vt:lpstr>
      <vt:lpstr>7. RPS Class II</vt:lpstr>
      <vt:lpstr>7a. RPS Class II Graphics</vt:lpstr>
      <vt:lpstr>8. Waste-to-Energy</vt:lpstr>
      <vt:lpstr>9. APS</vt:lpstr>
      <vt:lpstr>9a. APS Graphics</vt:lpstr>
      <vt:lpstr>10. CPS</vt:lpstr>
      <vt:lpstr>10a. CPS Graphics</vt:lpstr>
      <vt:lpstr>11. CES</vt:lpstr>
      <vt:lpstr>12. Est. Costs</vt:lpstr>
      <vt:lpstr>13. Suppliers</vt:lpstr>
      <vt:lpstr>14. Non-Compliance</vt:lpstr>
      <vt:lpstr>15. EDC Report Tables</vt:lpstr>
      <vt:lpstr>16. Voluntary Green RECs</vt:lpstr>
      <vt:lpstr>'13. Suppliers'!_Hlk51755206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Wassam, John (ENE)</dc:creator>
  <cp:lastModifiedBy>Meserve, Samantha (ENE)</cp:lastModifiedBy>
  <dcterms:created xsi:type="dcterms:W3CDTF">2022-08-02T15:34:25Z</dcterms:created>
  <dcterms:modified xsi:type="dcterms:W3CDTF">2024-03-05T13:21:29Z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MediaServiceImageTags">
    <vt:lpwstr/>
  </property>
</Properties>
</file>