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activeTab="0"/>
  </bookViews>
  <sheets>
    <sheet name="Prog Bud" sheetId="1" r:id="rId1"/>
  </sheets>
  <definedNames>
    <definedName name="_xlnm.Print_Area" localSheetId="0">'Prog Bud'!$A$1:$E$102</definedName>
  </definedNames>
  <calcPr fullCalcOnLoad="1"/>
</workbook>
</file>

<file path=xl/sharedStrings.xml><?xml version="1.0" encoding="utf-8"?>
<sst xmlns="http://schemas.openxmlformats.org/spreadsheetml/2006/main" count="101" uniqueCount="92">
  <si>
    <t>Program Component</t>
  </si>
  <si>
    <t>Direct Care/Program Support Staff UFR Titles</t>
  </si>
  <si>
    <t>Program Director (UFR Title 102)</t>
  </si>
  <si>
    <t>Program Function Manager (UFR Title 101)</t>
  </si>
  <si>
    <t>Asst. Program Director (UFR Title 103)</t>
  </si>
  <si>
    <t xml:space="preserve">Supervising Professional (UFR Title 104) </t>
  </si>
  <si>
    <t>Physician &amp; Psychiatrist  (UFR Title 105 &amp; 121)</t>
  </si>
  <si>
    <t>R.N. - Non Masters (UFR Title 108)</t>
  </si>
  <si>
    <t xml:space="preserve">L.P.N. (UFR Title 109) </t>
  </si>
  <si>
    <t>Occupational Therapist (UFR Title 111)</t>
  </si>
  <si>
    <t>Physical Therapist (UFR Title 112)</t>
  </si>
  <si>
    <t>Speech / Lang. Pathol., Audiologist (UFR Title 113)</t>
  </si>
  <si>
    <t>Spec. Education Teacher (UFR Title 115)</t>
  </si>
  <si>
    <t>Teacher (UFR Title 116)</t>
  </si>
  <si>
    <t>Psychologist - Doctorate (UFR Title 122)</t>
  </si>
  <si>
    <t>Social Worker - L.I.C.S.W. (UFR Title 124)</t>
  </si>
  <si>
    <t>Social Worker - L.C.S.W., L.S.W (UFR Title 125 &amp; 126)</t>
  </si>
  <si>
    <t>Licensed Counselor (UFR Title 127)</t>
  </si>
  <si>
    <t>Counselor (UFR Title 130)</t>
  </si>
  <si>
    <t>Case Worker / Manager - Masters (UFR Title 131)</t>
  </si>
  <si>
    <t>Case Worker / Manager (UFR Title 132)</t>
  </si>
  <si>
    <t>Direct Care / Prog. Staff Superv. (UFR Title 133)</t>
  </si>
  <si>
    <t>Direct Care / Prog. Staff III (UFR Title 134)</t>
  </si>
  <si>
    <t>Prog. Secretarial / Clerical Staff (UFR Title 137)</t>
  </si>
  <si>
    <t>Subtotal Staff</t>
  </si>
  <si>
    <t>Total Direct Care/Program Staff Costs</t>
  </si>
  <si>
    <t>FEIN:</t>
  </si>
  <si>
    <t>Total Program Cost</t>
  </si>
  <si>
    <t>Price Development</t>
  </si>
  <si>
    <t xml:space="preserve"> </t>
  </si>
  <si>
    <t>3.   NET ADJUSTED PROGRAM COSTS (LINE 1 MINUS LINE 2)</t>
  </si>
  <si>
    <t>4.   PROJECTED ENROLLMENT FOR FISCAL YEAR</t>
  </si>
  <si>
    <t>5.   REQUESTED ANNUAL PRICE (LINE 3 DIVIDED BY LINE 4)</t>
  </si>
  <si>
    <t>6.   DAYS OF OPERATION</t>
  </si>
  <si>
    <t>7.   REQUESTED DAILY PRICE (LINE 5 DIVIDED BY LINE 6)</t>
  </si>
  <si>
    <t>Signature</t>
  </si>
  <si>
    <t>Name and Title</t>
  </si>
  <si>
    <t>Email Address</t>
  </si>
  <si>
    <t>Date</t>
  </si>
  <si>
    <t>Telephone</t>
  </si>
  <si>
    <t>Corporate Name:</t>
  </si>
  <si>
    <t>Program Name:</t>
  </si>
  <si>
    <t>Operational Services Division</t>
  </si>
  <si>
    <t>FTE</t>
  </si>
  <si>
    <t>Amount</t>
  </si>
  <si>
    <t>Average Salary</t>
  </si>
  <si>
    <t>FY:</t>
  </si>
  <si>
    <t xml:space="preserve">I, an authorized representative of the above named private school, certify that the requested price is the lowest </t>
  </si>
  <si>
    <t xml:space="preserve">charged to any purchaser of the service.  I further certify that the requested price adheres to the </t>
  </si>
  <si>
    <t xml:space="preserve">reimbursable cost standards contained in 808 CMR 1.02 and 808 CMR 1.05, and that, with respect to </t>
  </si>
  <si>
    <t xml:space="preserve">this price, the above named private school will comply with the provisions of 808 CMR 1.00 et. seq. </t>
  </si>
  <si>
    <t>including 808 CMR 1.04(2) and 808 CMR 1.03(7).</t>
  </si>
  <si>
    <t xml:space="preserve">Amount </t>
  </si>
  <si>
    <t>1.   PROGRAM TOTAL</t>
  </si>
  <si>
    <t>2.   PROGRAM OFFSETS *</t>
  </si>
  <si>
    <t xml:space="preserve">* Other funding sources which reduce the price of the program, e.g., nutrition funding, voluntarily applied Agency </t>
  </si>
  <si>
    <t>unrestricted funds, grants, etc.</t>
  </si>
  <si>
    <t>SAMPLE DAY UNAPPROVED PROGRAM BASED ON 5 STUDENTS</t>
  </si>
  <si>
    <t>* Direct Care / Prog. Staff II (UFR Title 135)</t>
  </si>
  <si>
    <t>* Direct Care / Prog. Staff I (UFR Title 136)</t>
  </si>
  <si>
    <t xml:space="preserve">     ONE TO ONE AIDE for this student, including payroll tax </t>
  </si>
  <si>
    <t xml:space="preserve">     ANNUAL PRICE WITH AIDE</t>
  </si>
  <si>
    <t>Maint., House/Grounds, Cook (UFR Title 138)</t>
  </si>
  <si>
    <t>Direct Care Over., Shift Diff. &amp; Relief  (UFR Title 139, 140 &amp; 141)</t>
  </si>
  <si>
    <t>Payroll Taxes (UFR Title 150)</t>
  </si>
  <si>
    <t>Fringe (UFR Title 151)</t>
  </si>
  <si>
    <t>Facility Operation/Maint./Furn. (UFR Title 390)</t>
  </si>
  <si>
    <t>Direct Care Consultant (UFR Title 201)</t>
  </si>
  <si>
    <t>Temporary Help (UFR Title 202)</t>
  </si>
  <si>
    <t>Subcontracted Direct Care (UFR Title 206)</t>
  </si>
  <si>
    <t>Staff Training (UFR Title 204)</t>
  </si>
  <si>
    <t>Staff Mileage / Travel (UFR Title 205)</t>
  </si>
  <si>
    <t>Meals (UFR Title 207)</t>
  </si>
  <si>
    <t>Client Transportation (UFR Title 208)</t>
  </si>
  <si>
    <t>Client Personal Allowances (UFR Title 211)</t>
  </si>
  <si>
    <t>Program Supplies &amp; Materials (UFR Title 215)</t>
  </si>
  <si>
    <t>Program Support (UFR Title 216)</t>
  </si>
  <si>
    <t>Other Direct Admin. Expenses (UFR Title 410 &amp; 390)</t>
  </si>
  <si>
    <t>Agency Admin. Support Allocation (UFR Title 410)</t>
  </si>
  <si>
    <t>Clinician (formerly Psych. Masters) (UFR Title 123)</t>
  </si>
  <si>
    <t>Incid. Med./Medicine/Pharm (UFR Title 209 &amp; 210)</t>
  </si>
  <si>
    <t xml:space="preserve">Include the aide's payroll taxes and fringe in the price development section as well.  </t>
  </si>
  <si>
    <t>Program Facilities (UFR Title 301 &amp; 390)</t>
  </si>
  <si>
    <t xml:space="preserve">      School Lunch Program</t>
  </si>
  <si>
    <t xml:space="preserve">      eRate</t>
  </si>
  <si>
    <t xml:space="preserve">      Title I</t>
  </si>
  <si>
    <t xml:space="preserve">      Title III</t>
  </si>
  <si>
    <t xml:space="preserve">      Other (please specify)</t>
  </si>
  <si>
    <t>New ___ Individual Student Program___  Annual Program Budget</t>
  </si>
  <si>
    <t>* If this budget is for an Individual Student Program, please put a one to one aide, if applicable, in the price development section.</t>
  </si>
  <si>
    <t xml:space="preserve">     and fringe (for Individual Student Programs only) </t>
  </si>
  <si>
    <t>Refreshed 4/8/13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</si>
</sst>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 d\,\ yyyy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33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 applyProtection="1">
      <alignment vertical="center"/>
      <protection hidden="1"/>
    </xf>
    <xf numFmtId="2" fontId="21" fillId="0" borderId="0" xfId="0" applyNumberFormat="1" applyFont="1" applyBorder="1" applyAlignment="1">
      <alignment horizontal="center"/>
    </xf>
    <xf numFmtId="167" fontId="21" fillId="0" borderId="0" xfId="44" applyNumberFormat="1" applyFont="1" applyBorder="1" applyAlignment="1">
      <alignment horizontal="center"/>
    </xf>
    <xf numFmtId="0" fontId="21" fillId="33" borderId="0" xfId="0" applyFont="1" applyFill="1" applyBorder="1" applyAlignment="1" applyProtection="1">
      <alignment vertical="center"/>
      <protection hidden="1"/>
    </xf>
    <xf numFmtId="2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0" fontId="21" fillId="0" borderId="10" xfId="0" applyFont="1" applyBorder="1" applyAlignment="1" applyProtection="1">
      <alignment vertical="center"/>
      <protection hidden="1"/>
    </xf>
    <xf numFmtId="2" fontId="21" fillId="0" borderId="10" xfId="0" applyNumberFormat="1" applyFont="1" applyBorder="1" applyAlignment="1">
      <alignment horizontal="center"/>
    </xf>
    <xf numFmtId="167" fontId="21" fillId="0" borderId="10" xfId="44" applyNumberFormat="1" applyFont="1" applyBorder="1" applyAlignment="1">
      <alignment horizontal="center"/>
    </xf>
    <xf numFmtId="0" fontId="20" fillId="35" borderId="0" xfId="0" applyFont="1" applyFill="1" applyBorder="1" applyAlignment="1" applyProtection="1">
      <alignment horizontal="right" vertical="center"/>
      <protection hidden="1"/>
    </xf>
    <xf numFmtId="0" fontId="21" fillId="36" borderId="0" xfId="0" applyFont="1" applyFill="1" applyBorder="1" applyAlignment="1">
      <alignment/>
    </xf>
    <xf numFmtId="0" fontId="21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36" borderId="10" xfId="0" applyFont="1" applyFill="1" applyBorder="1" applyAlignment="1">
      <alignment/>
    </xf>
    <xf numFmtId="0" fontId="20" fillId="35" borderId="0" xfId="0" applyFont="1" applyFill="1" applyBorder="1" applyAlignment="1">
      <alignment horizontal="right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7" fontId="21" fillId="0" borderId="0" xfId="44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55" applyFont="1" applyBorder="1">
      <alignment/>
      <protection/>
    </xf>
    <xf numFmtId="167" fontId="21" fillId="0" borderId="0" xfId="0" applyNumberFormat="1" applyFont="1" applyBorder="1" applyAlignment="1">
      <alignment/>
    </xf>
    <xf numFmtId="0" fontId="21" fillId="0" borderId="0" xfId="55" applyFont="1" applyFill="1" applyBorder="1">
      <alignment/>
      <protection/>
    </xf>
    <xf numFmtId="0" fontId="21" fillId="0" borderId="10" xfId="55" applyFont="1" applyBorder="1" applyAlignment="1">
      <alignment/>
      <protection/>
    </xf>
    <xf numFmtId="9" fontId="21" fillId="0" borderId="10" xfId="0" applyNumberFormat="1" applyFont="1" applyBorder="1" applyAlignment="1">
      <alignment horizontal="center"/>
    </xf>
    <xf numFmtId="0" fontId="20" fillId="35" borderId="0" xfId="55" applyFont="1" applyFill="1" applyBorder="1" applyAlignment="1">
      <alignment horizontal="right"/>
      <protection/>
    </xf>
    <xf numFmtId="0" fontId="21" fillId="35" borderId="0" xfId="0" applyFont="1" applyFill="1" applyBorder="1" applyAlignment="1">
      <alignment/>
    </xf>
    <xf numFmtId="167" fontId="21" fillId="35" borderId="0" xfId="44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/>
    </xf>
    <xf numFmtId="167" fontId="21" fillId="33" borderId="0" xfId="44" applyNumberFormat="1" applyFont="1" applyFill="1" applyBorder="1" applyAlignment="1">
      <alignment/>
    </xf>
    <xf numFmtId="44" fontId="21" fillId="33" borderId="0" xfId="44" applyFont="1" applyFill="1" applyBorder="1" applyAlignment="1">
      <alignment/>
    </xf>
    <xf numFmtId="165" fontId="21" fillId="33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&amp;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125" zoomScaleNormal="125" zoomScalePageLayoutView="0" workbookViewId="0" topLeftCell="A1">
      <selection activeCell="A3" sqref="A3:E3"/>
    </sheetView>
  </sheetViews>
  <sheetFormatPr defaultColWidth="9.140625" defaultRowHeight="12.75"/>
  <cols>
    <col min="1" max="1" width="48.57421875" style="4" customWidth="1"/>
    <col min="2" max="2" width="13.421875" style="4" customWidth="1"/>
    <col min="3" max="4" width="11.7109375" style="4" customWidth="1"/>
    <col min="5" max="5" width="15.8515625" style="4" customWidth="1"/>
    <col min="6" max="16384" width="9.140625" style="4" customWidth="1"/>
  </cols>
  <sheetData>
    <row r="1" spans="1:5" ht="14.25">
      <c r="A1" s="2" t="s">
        <v>57</v>
      </c>
      <c r="B1" s="3"/>
      <c r="E1" s="5" t="s">
        <v>91</v>
      </c>
    </row>
    <row r="2" spans="1:5" ht="14.25">
      <c r="A2" s="55" t="s">
        <v>42</v>
      </c>
      <c r="B2" s="55"/>
      <c r="C2" s="55"/>
      <c r="D2" s="56"/>
      <c r="E2" s="56"/>
    </row>
    <row r="3" spans="1:5" ht="14.25">
      <c r="A3" s="55" t="s">
        <v>88</v>
      </c>
      <c r="B3" s="55"/>
      <c r="C3" s="55"/>
      <c r="D3" s="56"/>
      <c r="E3" s="56"/>
    </row>
    <row r="4" spans="1:3" ht="4.5" customHeight="1">
      <c r="A4" s="6"/>
      <c r="B4" s="6"/>
      <c r="C4" s="6"/>
    </row>
    <row r="5" spans="1:3" ht="14.25">
      <c r="A5" s="7" t="s">
        <v>40</v>
      </c>
      <c r="B5" s="8" t="s">
        <v>26</v>
      </c>
      <c r="C5" s="9" t="s">
        <v>29</v>
      </c>
    </row>
    <row r="6" spans="1:3" ht="14.25">
      <c r="A6" s="7" t="s">
        <v>41</v>
      </c>
      <c r="B6" s="8" t="s">
        <v>46</v>
      </c>
      <c r="C6" s="10"/>
    </row>
    <row r="7" spans="2:3" ht="14.25">
      <c r="B7" s="11"/>
      <c r="C7" s="5" t="s">
        <v>29</v>
      </c>
    </row>
    <row r="8" ht="14.25">
      <c r="A8" s="11" t="s">
        <v>0</v>
      </c>
    </row>
    <row r="9" spans="1:4" ht="29.25" customHeight="1">
      <c r="A9" s="7" t="s">
        <v>1</v>
      </c>
      <c r="B9" s="12" t="s">
        <v>43</v>
      </c>
      <c r="C9" s="12" t="s">
        <v>44</v>
      </c>
      <c r="D9" s="12" t="s">
        <v>45</v>
      </c>
    </row>
    <row r="10" spans="1:4" ht="14.25">
      <c r="A10" s="13" t="s">
        <v>2</v>
      </c>
      <c r="B10" s="14">
        <v>0.1</v>
      </c>
      <c r="C10" s="15">
        <f>D10*B10</f>
        <v>9060.9</v>
      </c>
      <c r="D10" s="15">
        <v>90609</v>
      </c>
    </row>
    <row r="11" spans="1:4" ht="14.25">
      <c r="A11" s="13" t="s">
        <v>3</v>
      </c>
      <c r="B11" s="14"/>
      <c r="C11" s="15"/>
      <c r="D11" s="15"/>
    </row>
    <row r="12" spans="1:4" ht="14.25">
      <c r="A12" s="13" t="s">
        <v>4</v>
      </c>
      <c r="B12" s="14"/>
      <c r="C12" s="15"/>
      <c r="D12" s="15"/>
    </row>
    <row r="13" spans="1:4" ht="14.25">
      <c r="A13" s="13" t="s">
        <v>5</v>
      </c>
      <c r="B13" s="14"/>
      <c r="C13" s="15"/>
      <c r="D13" s="15"/>
    </row>
    <row r="14" spans="1:4" ht="14.25">
      <c r="A14" s="13" t="s">
        <v>6</v>
      </c>
      <c r="B14" s="14"/>
      <c r="C14" s="15"/>
      <c r="D14" s="15"/>
    </row>
    <row r="15" spans="1:4" ht="14.25">
      <c r="A15" s="13" t="s">
        <v>7</v>
      </c>
      <c r="B15" s="14">
        <v>0.1</v>
      </c>
      <c r="C15" s="15">
        <f>D15*B15</f>
        <v>5965.700000000001</v>
      </c>
      <c r="D15" s="15">
        <v>59657</v>
      </c>
    </row>
    <row r="16" spans="1:4" ht="14.25">
      <c r="A16" s="13" t="s">
        <v>8</v>
      </c>
      <c r="B16" s="14"/>
      <c r="C16" s="15"/>
      <c r="D16" s="15"/>
    </row>
    <row r="17" spans="1:4" ht="14.25">
      <c r="A17" s="13" t="s">
        <v>9</v>
      </c>
      <c r="B17" s="14">
        <v>0.15</v>
      </c>
      <c r="C17" s="15">
        <f>D17*B17</f>
        <v>9538.949999999999</v>
      </c>
      <c r="D17" s="15">
        <v>63593</v>
      </c>
    </row>
    <row r="18" spans="1:4" ht="14.25">
      <c r="A18" s="13" t="s">
        <v>10</v>
      </c>
      <c r="B18" s="14">
        <v>0.2</v>
      </c>
      <c r="C18" s="15">
        <f>D18*B18</f>
        <v>14501.400000000001</v>
      </c>
      <c r="D18" s="15">
        <v>72507</v>
      </c>
    </row>
    <row r="19" spans="1:4" ht="14.25">
      <c r="A19" s="13" t="s">
        <v>11</v>
      </c>
      <c r="B19" s="14"/>
      <c r="C19" s="15"/>
      <c r="D19" s="15"/>
    </row>
    <row r="20" spans="1:4" ht="14.25">
      <c r="A20" s="13" t="s">
        <v>12</v>
      </c>
      <c r="B20" s="14">
        <v>1</v>
      </c>
      <c r="C20" s="15">
        <f>D20*B20</f>
        <v>58000</v>
      </c>
      <c r="D20" s="15">
        <v>58000</v>
      </c>
    </row>
    <row r="21" spans="1:4" ht="14.25">
      <c r="A21" s="13" t="s">
        <v>13</v>
      </c>
      <c r="B21" s="14"/>
      <c r="C21" s="15"/>
      <c r="D21" s="15"/>
    </row>
    <row r="22" spans="1:4" ht="14.25">
      <c r="A22" s="13" t="s">
        <v>14</v>
      </c>
      <c r="B22" s="14"/>
      <c r="C22" s="15"/>
      <c r="D22" s="15"/>
    </row>
    <row r="23" spans="1:4" ht="14.25">
      <c r="A23" s="13" t="s">
        <v>79</v>
      </c>
      <c r="B23" s="14"/>
      <c r="C23" s="15"/>
      <c r="D23" s="15"/>
    </row>
    <row r="24" spans="1:4" ht="14.25">
      <c r="A24" s="13" t="s">
        <v>15</v>
      </c>
      <c r="B24" s="14"/>
      <c r="C24" s="15"/>
      <c r="D24" s="15"/>
    </row>
    <row r="25" spans="1:4" ht="14.25">
      <c r="A25" s="13" t="s">
        <v>16</v>
      </c>
      <c r="B25" s="14"/>
      <c r="C25" s="15"/>
      <c r="D25" s="15"/>
    </row>
    <row r="26" spans="1:4" ht="14.25">
      <c r="A26" s="13" t="s">
        <v>17</v>
      </c>
      <c r="B26" s="14"/>
      <c r="C26" s="15"/>
      <c r="D26" s="15"/>
    </row>
    <row r="27" spans="1:4" ht="14.25">
      <c r="A27" s="13" t="s">
        <v>18</v>
      </c>
      <c r="B27" s="14"/>
      <c r="C27" s="15"/>
      <c r="D27" s="15"/>
    </row>
    <row r="28" spans="1:4" ht="14.25">
      <c r="A28" s="13" t="s">
        <v>19</v>
      </c>
      <c r="B28" s="14"/>
      <c r="C28" s="15"/>
      <c r="D28" s="15"/>
    </row>
    <row r="29" spans="1:4" ht="14.25">
      <c r="A29" s="13" t="s">
        <v>20</v>
      </c>
      <c r="B29" s="14"/>
      <c r="C29" s="15"/>
      <c r="D29" s="15"/>
    </row>
    <row r="30" spans="1:4" ht="14.25">
      <c r="A30" s="13" t="s">
        <v>21</v>
      </c>
      <c r="B30" s="14"/>
      <c r="C30" s="15"/>
      <c r="D30" s="15"/>
    </row>
    <row r="31" spans="1:4" ht="14.25">
      <c r="A31" s="13" t="s">
        <v>22</v>
      </c>
      <c r="B31" s="14"/>
      <c r="C31" s="15"/>
      <c r="D31" s="15"/>
    </row>
    <row r="32" spans="1:4" ht="14.25">
      <c r="A32" s="16" t="s">
        <v>58</v>
      </c>
      <c r="B32" s="17">
        <v>0.75</v>
      </c>
      <c r="C32" s="18">
        <f>D32*B32</f>
        <v>24894</v>
      </c>
      <c r="D32" s="18">
        <v>33192</v>
      </c>
    </row>
    <row r="33" spans="1:4" ht="14.25">
      <c r="A33" s="16" t="s">
        <v>59</v>
      </c>
      <c r="B33" s="17"/>
      <c r="C33" s="18"/>
      <c r="D33" s="18"/>
    </row>
    <row r="34" spans="1:4" ht="14.25">
      <c r="A34" s="13" t="s">
        <v>23</v>
      </c>
      <c r="B34" s="14">
        <v>0.2</v>
      </c>
      <c r="C34" s="15">
        <f>D34*B34</f>
        <v>7251.6</v>
      </c>
      <c r="D34" s="15">
        <v>36258</v>
      </c>
    </row>
    <row r="35" spans="1:4" ht="14.25">
      <c r="A35" s="13" t="s">
        <v>62</v>
      </c>
      <c r="B35" s="14"/>
      <c r="C35" s="15"/>
      <c r="D35" s="15"/>
    </row>
    <row r="36" spans="1:4" ht="14.25">
      <c r="A36" s="19" t="s">
        <v>63</v>
      </c>
      <c r="B36" s="20"/>
      <c r="C36" s="21"/>
      <c r="D36" s="21"/>
    </row>
    <row r="37" spans="1:4" ht="14.25">
      <c r="A37" s="22" t="s">
        <v>24</v>
      </c>
      <c r="B37" s="14">
        <f>SUM(B10:B36)</f>
        <v>2.5</v>
      </c>
      <c r="C37" s="15">
        <f>SUM(C10:C35)</f>
        <v>129212.55</v>
      </c>
      <c r="D37" s="23"/>
    </row>
    <row r="38" spans="1:4" ht="14.25">
      <c r="A38" s="24" t="s">
        <v>64</v>
      </c>
      <c r="C38" s="15">
        <f>C37*1.08</f>
        <v>139549.554</v>
      </c>
      <c r="D38" s="23"/>
    </row>
    <row r="39" spans="1:4" ht="14.25">
      <c r="A39" s="25" t="s">
        <v>65</v>
      </c>
      <c r="B39" s="26"/>
      <c r="C39" s="21">
        <f>7184*B37</f>
        <v>17960</v>
      </c>
      <c r="D39" s="27"/>
    </row>
    <row r="40" spans="1:4" ht="14.25">
      <c r="A40" s="28" t="s">
        <v>25</v>
      </c>
      <c r="B40" s="29"/>
      <c r="C40" s="15">
        <f>SUM(C37:C39)</f>
        <v>286722.104</v>
      </c>
      <c r="D40" s="23"/>
    </row>
    <row r="41" spans="1:3" s="33" customFormat="1" ht="14.25">
      <c r="A41" s="30"/>
      <c r="B41" s="31"/>
      <c r="C41" s="32"/>
    </row>
    <row r="42" spans="1:5" ht="14.25">
      <c r="A42" s="1" t="s">
        <v>89</v>
      </c>
      <c r="B42" s="34"/>
      <c r="C42" s="18"/>
      <c r="D42" s="35"/>
      <c r="E42" s="35"/>
    </row>
    <row r="43" spans="1:5" ht="14.25">
      <c r="A43" s="1" t="s">
        <v>81</v>
      </c>
      <c r="B43" s="34"/>
      <c r="C43" s="18"/>
      <c r="D43" s="35"/>
      <c r="E43" s="35"/>
    </row>
    <row r="45" spans="1:3" ht="14.25">
      <c r="A45" s="11" t="s">
        <v>0</v>
      </c>
      <c r="C45" s="6" t="s">
        <v>52</v>
      </c>
    </row>
    <row r="46" spans="1:4" ht="14.25">
      <c r="A46" s="36" t="s">
        <v>82</v>
      </c>
      <c r="C46" s="15">
        <f>3000*5</f>
        <v>15000</v>
      </c>
      <c r="D46" s="37"/>
    </row>
    <row r="47" spans="1:3" ht="14.25">
      <c r="A47" s="36" t="s">
        <v>66</v>
      </c>
      <c r="C47" s="15">
        <f>2881*5</f>
        <v>14405</v>
      </c>
    </row>
    <row r="48" spans="1:3" ht="14.25">
      <c r="A48" s="36" t="s">
        <v>67</v>
      </c>
      <c r="C48" s="15"/>
    </row>
    <row r="49" spans="1:3" ht="14.25">
      <c r="A49" s="36" t="s">
        <v>68</v>
      </c>
      <c r="C49" s="15"/>
    </row>
    <row r="50" spans="1:3" ht="14.25">
      <c r="A50" s="36" t="s">
        <v>69</v>
      </c>
      <c r="C50" s="15"/>
    </row>
    <row r="51" spans="1:3" ht="14.25">
      <c r="A51" s="36" t="s">
        <v>70</v>
      </c>
      <c r="C51" s="15">
        <f>279*B37</f>
        <v>697.5</v>
      </c>
    </row>
    <row r="52" spans="1:3" ht="14.25">
      <c r="A52" s="36" t="s">
        <v>71</v>
      </c>
      <c r="C52" s="15">
        <f>121*B37</f>
        <v>302.5</v>
      </c>
    </row>
    <row r="53" spans="1:3" ht="14.25">
      <c r="A53" s="36" t="s">
        <v>72</v>
      </c>
      <c r="C53" s="15">
        <f>529*5</f>
        <v>2645</v>
      </c>
    </row>
    <row r="54" spans="1:3" ht="14.25">
      <c r="A54" s="36" t="s">
        <v>73</v>
      </c>
      <c r="C54" s="15">
        <f>387*5</f>
        <v>1935</v>
      </c>
    </row>
    <row r="55" spans="1:3" ht="14.25">
      <c r="A55" s="38" t="s">
        <v>80</v>
      </c>
      <c r="C55" s="15">
        <f>47*5</f>
        <v>235</v>
      </c>
    </row>
    <row r="56" spans="1:3" ht="14.25">
      <c r="A56" s="36" t="s">
        <v>74</v>
      </c>
      <c r="C56" s="15"/>
    </row>
    <row r="57" spans="1:3" ht="14.25">
      <c r="A57" s="36" t="s">
        <v>75</v>
      </c>
      <c r="C57" s="15">
        <f>975*5</f>
        <v>4875</v>
      </c>
    </row>
    <row r="58" spans="1:3" ht="14.25">
      <c r="A58" s="36" t="s">
        <v>76</v>
      </c>
      <c r="C58" s="15"/>
    </row>
    <row r="59" spans="1:4" ht="14.25">
      <c r="A59" s="36" t="s">
        <v>77</v>
      </c>
      <c r="C59" s="15"/>
      <c r="D59" s="37"/>
    </row>
    <row r="60" spans="1:3" ht="14.25">
      <c r="A60" s="39" t="s">
        <v>78</v>
      </c>
      <c r="B60" s="40">
        <v>0.1</v>
      </c>
      <c r="C60" s="21">
        <f>(C40+C46+C47+C51+C52+C53+C54+C55+C57)*0.1</f>
        <v>32681.7104</v>
      </c>
    </row>
    <row r="61" spans="1:3" ht="14.25">
      <c r="A61" s="41" t="s">
        <v>27</v>
      </c>
      <c r="B61" s="42"/>
      <c r="C61" s="43">
        <f>C40+C46+C47+C51+C52+C53+C54+C55+C57+C60</f>
        <v>359498.8144</v>
      </c>
    </row>
    <row r="63" ht="14.25">
      <c r="A63" s="11" t="s">
        <v>28</v>
      </c>
    </row>
    <row r="65" spans="1:5" ht="14.25">
      <c r="A65" s="4" t="s">
        <v>53</v>
      </c>
      <c r="C65" s="44">
        <f>C61</f>
        <v>359498.8144</v>
      </c>
      <c r="D65" s="45"/>
      <c r="E65" s="44" t="s">
        <v>29</v>
      </c>
    </row>
    <row r="66" ht="14.25">
      <c r="A66" s="4" t="s">
        <v>54</v>
      </c>
    </row>
    <row r="67" spans="1:3" ht="14.25">
      <c r="A67" s="4" t="s">
        <v>83</v>
      </c>
      <c r="C67" s="44">
        <v>500</v>
      </c>
    </row>
    <row r="68" spans="1:3" ht="14.25">
      <c r="A68" s="4" t="s">
        <v>84</v>
      </c>
      <c r="C68" s="44"/>
    </row>
    <row r="69" spans="1:3" ht="14.25">
      <c r="A69" s="4" t="s">
        <v>85</v>
      </c>
      <c r="C69" s="44"/>
    </row>
    <row r="70" spans="1:3" ht="14.25">
      <c r="A70" s="4" t="s">
        <v>86</v>
      </c>
      <c r="C70" s="44"/>
    </row>
    <row r="71" spans="1:3" ht="14.25">
      <c r="A71" s="4" t="s">
        <v>87</v>
      </c>
      <c r="C71" s="44"/>
    </row>
    <row r="73" spans="1:5" ht="14.25">
      <c r="A73" s="4" t="s">
        <v>30</v>
      </c>
      <c r="C73" s="44">
        <f>C65-C67</f>
        <v>358998.8144</v>
      </c>
      <c r="E73" s="44" t="s">
        <v>29</v>
      </c>
    </row>
    <row r="74" spans="1:5" ht="14.25">
      <c r="A74" s="4" t="s">
        <v>31</v>
      </c>
      <c r="C74" s="46">
        <v>5</v>
      </c>
      <c r="E74" s="4" t="s">
        <v>29</v>
      </c>
    </row>
    <row r="75" spans="1:5" ht="14.25">
      <c r="A75" s="4" t="s">
        <v>32</v>
      </c>
      <c r="C75" s="47">
        <f>C73/C74</f>
        <v>71799.76288</v>
      </c>
      <c r="E75" s="47" t="s">
        <v>29</v>
      </c>
    </row>
    <row r="77" spans="1:3" ht="14.25">
      <c r="A77" s="35" t="s">
        <v>60</v>
      </c>
      <c r="B77" s="35"/>
      <c r="C77" s="48">
        <v>7500</v>
      </c>
    </row>
    <row r="78" spans="1:3" ht="14.25">
      <c r="A78" s="35" t="s">
        <v>90</v>
      </c>
      <c r="B78" s="35"/>
      <c r="C78" s="49"/>
    </row>
    <row r="80" spans="1:3" ht="14.25">
      <c r="A80" s="35" t="s">
        <v>61</v>
      </c>
      <c r="B80" s="35"/>
      <c r="C80" s="50">
        <f>C75+C77</f>
        <v>79299.76288</v>
      </c>
    </row>
    <row r="82" spans="1:5" ht="14.25">
      <c r="A82" s="4" t="s">
        <v>33</v>
      </c>
      <c r="C82" s="4">
        <v>220</v>
      </c>
      <c r="E82" s="4" t="s">
        <v>29</v>
      </c>
    </row>
    <row r="83" spans="1:5" ht="14.25">
      <c r="A83" s="4" t="s">
        <v>34</v>
      </c>
      <c r="C83" s="47">
        <f>C80/C82</f>
        <v>360.4534676363636</v>
      </c>
      <c r="E83" s="47" t="s">
        <v>29</v>
      </c>
    </row>
    <row r="84" spans="3:5" ht="14.25">
      <c r="C84" s="47"/>
      <c r="E84" s="47"/>
    </row>
    <row r="85" spans="1:5" ht="14.25">
      <c r="A85" s="36" t="s">
        <v>55</v>
      </c>
      <c r="C85" s="47"/>
      <c r="E85" s="47"/>
    </row>
    <row r="86" ht="14.25">
      <c r="A86" s="36" t="s">
        <v>56</v>
      </c>
    </row>
    <row r="88" spans="1:5" ht="12.75" customHeight="1">
      <c r="A88" s="51" t="s">
        <v>47</v>
      </c>
      <c r="B88" s="52"/>
      <c r="C88" s="52"/>
      <c r="D88" s="52"/>
      <c r="E88" s="52"/>
    </row>
    <row r="89" s="53" customFormat="1" ht="14.25">
      <c r="A89" s="51" t="s">
        <v>48</v>
      </c>
    </row>
    <row r="90" s="53" customFormat="1" ht="14.25">
      <c r="A90" s="51" t="s">
        <v>49</v>
      </c>
    </row>
    <row r="91" s="53" customFormat="1" ht="14.25">
      <c r="A91" s="51" t="s">
        <v>50</v>
      </c>
    </row>
    <row r="92" s="53" customFormat="1" ht="14.25">
      <c r="A92" s="51" t="s">
        <v>51</v>
      </c>
    </row>
    <row r="93" s="53" customFormat="1" ht="14.25"/>
    <row r="94" s="53" customFormat="1" ht="14.25"/>
    <row r="95" ht="14.25">
      <c r="A95" s="4" t="s">
        <v>35</v>
      </c>
    </row>
    <row r="97" ht="14.25">
      <c r="D97" s="54" t="s">
        <v>29</v>
      </c>
    </row>
    <row r="98" spans="1:4" ht="14.25">
      <c r="A98" s="4" t="s">
        <v>36</v>
      </c>
      <c r="D98" s="4" t="s">
        <v>38</v>
      </c>
    </row>
    <row r="102" spans="1:4" ht="14.25">
      <c r="A102" s="4" t="s">
        <v>37</v>
      </c>
      <c r="D102" s="4" t="s">
        <v>39</v>
      </c>
    </row>
  </sheetData>
  <sheetProtection/>
  <mergeCells count="2">
    <mergeCell ref="A2:E2"/>
    <mergeCell ref="A3:E3"/>
  </mergeCells>
  <printOptions gridLines="1" horizontalCentered="1"/>
  <pageMargins left="0.25" right="0.25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Synnott, Monica (OSD)</dc:creator>
  <cp:keywords/>
  <dc:description/>
  <cp:lastModifiedBy>Synnott, Monica (OSD)</cp:lastModifiedBy>
  <cp:lastPrinted>2012-12-21T15:08:08Z</cp:lastPrinted>
  <dcterms:created xsi:type="dcterms:W3CDTF">2007-07-15T14:44:44Z</dcterms:created>
  <dcterms:modified xsi:type="dcterms:W3CDTF">2013-04-08T14:42:52Z</dcterms:modified>
  <cp:category/>
  <cp:version/>
  <cp:contentType/>
  <cp:contentStatus/>
</cp:coreProperties>
</file>