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venue accounting\Blue Book\FY2027\3 - Sep 2026 (remember to add title to blue book)\"/>
    </mc:Choice>
  </mc:AlternateContent>
  <xr:revisionPtr revIDLastSave="0" documentId="13_ncr:1_{92C91CAA-D727-43DA-90B7-017814ACDFDF}" xr6:coauthVersionLast="47" xr6:coauthVersionMax="47" xr10:uidLastSave="{00000000-0000-0000-0000-000000000000}"/>
  <bookViews>
    <workbookView xWindow="32280" yWindow="12420" windowWidth="29040" windowHeight="15720" tabRatio="923" xr2:uid="{332A8523-A40F-4737-9B07-BB6F789B920B}"/>
  </bookViews>
  <sheets>
    <sheet name="Blue Book Cover" sheetId="14" r:id="rId1"/>
    <sheet name="Blue Book Guide" sheetId="1" r:id="rId2"/>
    <sheet name="Net Collections For Month" sheetId="3" r:id="rId3"/>
    <sheet name="Net Collections For YTD" sheetId="4" r:id="rId4"/>
    <sheet name="Net Collections by Funds" sheetId="5" r:id="rId5"/>
    <sheet name="Miscellaneous Funds" sheetId="6" r:id="rId6"/>
    <sheet name="Non-Tax Revenue vs. Estimate" sheetId="15" r:id="rId7"/>
    <sheet name="Gross Collections Month" sheetId="16" r:id="rId8"/>
    <sheet name="Gross Collections YTD" sheetId="17" r:id="rId9"/>
    <sheet name="Report of Refunds for Month" sheetId="18" r:id="rId10"/>
    <sheet name="Report of Refunds YTD" sheetId="19" r:id="rId11"/>
  </sheets>
  <definedNames>
    <definedName name="_xlnm.Print_Area" localSheetId="2">'Net Collections For Month'!$A$1:$D$59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5" l="1"/>
  <c r="F24" i="15"/>
  <c r="F18" i="15"/>
  <c r="F13" i="15"/>
  <c r="F12" i="15"/>
  <c r="F7" i="15"/>
  <c r="C37" i="16"/>
  <c r="D33" i="16"/>
  <c r="D27" i="16"/>
  <c r="C27" i="16"/>
  <c r="D21" i="16"/>
  <c r="C21" i="16"/>
  <c r="D18" i="16"/>
  <c r="C18" i="16"/>
  <c r="D15" i="16"/>
  <c r="E32" i="15"/>
  <c r="F6" i="15"/>
  <c r="A2" i="3"/>
  <c r="D38" i="4"/>
  <c r="D34" i="4"/>
  <c r="C34" i="4"/>
  <c r="D34" i="3"/>
  <c r="D19" i="3"/>
  <c r="D37" i="19"/>
  <c r="D27" i="19"/>
  <c r="D21" i="19"/>
  <c r="D18" i="19"/>
  <c r="C37" i="19"/>
  <c r="C21" i="19"/>
  <c r="C18" i="19"/>
  <c r="C15" i="19"/>
  <c r="D27" i="18"/>
  <c r="D21" i="18"/>
  <c r="D18" i="18"/>
  <c r="C37" i="18"/>
  <c r="C33" i="18"/>
  <c r="C18" i="18"/>
  <c r="C21" i="17"/>
  <c r="C18" i="17"/>
  <c r="D21" i="17"/>
  <c r="D15" i="17"/>
  <c r="D18" i="17"/>
  <c r="D27" i="17"/>
  <c r="D37" i="17"/>
  <c r="C40" i="5"/>
  <c r="C15" i="4"/>
  <c r="C22" i="3"/>
  <c r="D44" i="5"/>
  <c r="D22" i="4"/>
  <c r="C22" i="4"/>
  <c r="D19" i="4"/>
  <c r="C19" i="4"/>
  <c r="D48" i="5" l="1"/>
  <c r="F5" i="15"/>
  <c r="F11" i="15"/>
  <c r="F17" i="15"/>
  <c r="F23" i="15"/>
  <c r="F19" i="15"/>
  <c r="F25" i="15"/>
  <c r="F8" i="15"/>
  <c r="F14" i="15"/>
  <c r="F20" i="15"/>
  <c r="F26" i="15"/>
  <c r="F9" i="15"/>
  <c r="F15" i="15"/>
  <c r="F21" i="15"/>
  <c r="F27" i="15"/>
  <c r="F16" i="15"/>
  <c r="F22" i="15"/>
  <c r="F28" i="15"/>
  <c r="F10" i="15"/>
  <c r="F30" i="15"/>
  <c r="D32" i="15"/>
  <c r="C55" i="16"/>
  <c r="C33" i="16"/>
  <c r="D15" i="18"/>
  <c r="C37" i="17"/>
  <c r="C33" i="17"/>
  <c r="C33" i="6"/>
  <c r="C48" i="5"/>
  <c r="C19" i="3"/>
  <c r="D55" i="19"/>
  <c r="D33" i="19"/>
  <c r="D33" i="18"/>
  <c r="C21" i="18"/>
  <c r="C15" i="18"/>
  <c r="C27" i="17"/>
  <c r="D33" i="17"/>
  <c r="D38" i="17" s="1"/>
  <c r="E29" i="15"/>
  <c r="E33" i="15" s="1"/>
  <c r="D38" i="3"/>
  <c r="C28" i="3"/>
  <c r="D35" i="5"/>
  <c r="C35" i="5"/>
  <c r="A3" i="17"/>
  <c r="A3" i="15"/>
  <c r="A3" i="6"/>
  <c r="A3" i="19"/>
  <c r="A3" i="16"/>
  <c r="A3" i="4"/>
  <c r="A3" i="18"/>
  <c r="A3" i="5"/>
  <c r="A2" i="17"/>
  <c r="A2" i="19"/>
  <c r="A2" i="4"/>
  <c r="A2" i="6"/>
  <c r="A2" i="18"/>
  <c r="A2" i="5"/>
  <c r="A2" i="15"/>
  <c r="A2" i="16"/>
  <c r="D15" i="19"/>
  <c r="C55" i="19"/>
  <c r="C33" i="19"/>
  <c r="C27" i="19"/>
  <c r="C38" i="19" s="1"/>
  <c r="D55" i="18"/>
  <c r="D37" i="18"/>
  <c r="C55" i="18"/>
  <c r="C27" i="18"/>
  <c r="C55" i="17"/>
  <c r="D55" i="17"/>
  <c r="C15" i="17"/>
  <c r="D55" i="16"/>
  <c r="D37" i="16"/>
  <c r="D38" i="16"/>
  <c r="C15" i="16"/>
  <c r="D21" i="6"/>
  <c r="D58" i="5"/>
  <c r="C44" i="5"/>
  <c r="C28" i="5"/>
  <c r="D56" i="3"/>
  <c r="C38" i="3"/>
  <c r="C34" i="3"/>
  <c r="D28" i="4"/>
  <c r="D15" i="4"/>
  <c r="C38" i="4"/>
  <c r="C28" i="4"/>
  <c r="D29" i="15"/>
  <c r="D45" i="6"/>
  <c r="C45" i="6"/>
  <c r="D33" i="6"/>
  <c r="C21" i="6"/>
  <c r="D12" i="6"/>
  <c r="C12" i="6"/>
  <c r="C58" i="5"/>
  <c r="D40" i="5"/>
  <c r="D28" i="5"/>
  <c r="C56" i="3"/>
  <c r="D28" i="3"/>
  <c r="D22" i="3"/>
  <c r="C15" i="3"/>
  <c r="D56" i="4"/>
  <c r="C56" i="4"/>
  <c r="D15" i="3"/>
  <c r="D33" i="15" l="1"/>
  <c r="F33" i="15" s="1"/>
  <c r="F32" i="15"/>
  <c r="D38" i="18"/>
  <c r="D56" i="18" s="1"/>
  <c r="C38" i="17"/>
  <c r="C56" i="17" s="1"/>
  <c r="C38" i="16"/>
  <c r="C56" i="16" s="1"/>
  <c r="D39" i="4"/>
  <c r="D57" i="4" s="1"/>
  <c r="F29" i="15"/>
  <c r="C38" i="18"/>
  <c r="C56" i="18" s="1"/>
  <c r="D38" i="19"/>
  <c r="D56" i="19" s="1"/>
  <c r="D56" i="16"/>
  <c r="C39" i="4"/>
  <c r="C57" i="4" s="1"/>
  <c r="C59" i="5"/>
  <c r="C56" i="19"/>
  <c r="D56" i="17"/>
  <c r="C39" i="3"/>
  <c r="C57" i="3" s="1"/>
  <c r="D59" i="5"/>
  <c r="D39" i="3"/>
  <c r="D57" i="3" s="1"/>
</calcChain>
</file>

<file path=xl/sharedStrings.xml><?xml version="1.0" encoding="utf-8"?>
<sst xmlns="http://schemas.openxmlformats.org/spreadsheetml/2006/main" count="862" uniqueCount="196">
  <si>
    <t>Index of Tables</t>
  </si>
  <si>
    <t>Table A – Net Collections for Month</t>
  </si>
  <si>
    <t>Table B – Net Collections for Year To Date</t>
  </si>
  <si>
    <t>Table D – Net Collections by Fund</t>
  </si>
  <si>
    <t>Table E – Miscellaneous Funds</t>
  </si>
  <si>
    <t>Table F – Non-Tax Revenue VS. Estimate</t>
  </si>
  <si>
    <t>Gross Collections for Month</t>
  </si>
  <si>
    <t>Gross Collections Year To Date</t>
  </si>
  <si>
    <t>Report of Refunds for Month</t>
  </si>
  <si>
    <t>Report of Refunds Year To Date</t>
  </si>
  <si>
    <t>*INCLUDES MBTA FUNDING, SMART FUND AND CONVENTION CENTER FUNDING.</t>
  </si>
  <si>
    <t>CATEGORY</t>
  </si>
  <si>
    <t>REVENUE TYPE</t>
  </si>
  <si>
    <t>TAX REVENUE</t>
  </si>
  <si>
    <t>ALCOHOLIC BEVERAGES</t>
  </si>
  <si>
    <t>CIGARETTE</t>
  </si>
  <si>
    <t>CORPORATIONS</t>
  </si>
  <si>
    <t>DEEDS</t>
  </si>
  <si>
    <t>ELECTRONIC NICOTINE DELIVERY SYSTEM</t>
  </si>
  <si>
    <t>ESTATE &amp; INHERITANCE</t>
  </si>
  <si>
    <t>FINANCIAL INSTITUTIONS</t>
  </si>
  <si>
    <t>INSURANCE</t>
  </si>
  <si>
    <t>PUBLIC UTILITIES</t>
  </si>
  <si>
    <t>ROOM OCCUPANCY</t>
  </si>
  <si>
    <t>INCOME</t>
  </si>
  <si>
    <t>TAX WITHHELD, NET</t>
  </si>
  <si>
    <t>RETURNS &amp; BILLS &amp; ESTIMATED PAYMENTS, GROSS</t>
  </si>
  <si>
    <t>LESS REFUNDS &amp; ABATEMENTS</t>
  </si>
  <si>
    <t>SUBTOTAL INCOME</t>
  </si>
  <si>
    <t>MOTOR FUELS:</t>
  </si>
  <si>
    <t>GASOLINE</t>
  </si>
  <si>
    <t>SP FUEL, MOT CARR &amp; IFTA</t>
  </si>
  <si>
    <t>SUBTOTAL MOTOR FUELS</t>
  </si>
  <si>
    <t>SALES &amp; USE:</t>
  </si>
  <si>
    <t>REGULAR</t>
  </si>
  <si>
    <t>SERVICES</t>
  </si>
  <si>
    <t>MEALS</t>
  </si>
  <si>
    <t>MOTOR VEHICLE</t>
  </si>
  <si>
    <t>MARIJUANA</t>
  </si>
  <si>
    <t>MISCELLANEOUS:</t>
  </si>
  <si>
    <t>CLUB ALCOHOLIC BEVERAGE</t>
  </si>
  <si>
    <t>MOTOR VEHICLE EXCISE</t>
  </si>
  <si>
    <t>CONTROLLED SUBSTANCES</t>
  </si>
  <si>
    <t>SATELLITE</t>
  </si>
  <si>
    <t>MARIJUANA EXCISE</t>
  </si>
  <si>
    <t>SURCHARGES:</t>
  </si>
  <si>
    <t>CONVENTION CENTER</t>
  </si>
  <si>
    <t>COMMUNITY PRESERVATION TRUST</t>
  </si>
  <si>
    <t>STATE-WIDE CAR RENTAL</t>
  </si>
  <si>
    <t>OTHER REVENUE</t>
  </si>
  <si>
    <t>LOCAL OPTION AIR (JET) FUEL</t>
  </si>
  <si>
    <t>LOCAL OPTION ROOMS</t>
  </si>
  <si>
    <t>LOCAL OPTION MEALS</t>
  </si>
  <si>
    <t>LOCAL OPTION MARIJUANA</t>
  </si>
  <si>
    <t>LOCAL OPTION VEHICLE RENTAL SUR</t>
  </si>
  <si>
    <t>LOCAL OPTION COMMUNITY IMPACT FEE</t>
  </si>
  <si>
    <t>URBAN REDEVELOPMENT</t>
  </si>
  <si>
    <t>DEPT. NON-TAX REVENUE</t>
  </si>
  <si>
    <t>PAID FAMILY AND MEDICAL LEAVE FUND</t>
  </si>
  <si>
    <t>COUNTY RECORDING FEES</t>
  </si>
  <si>
    <t>ABANDONED DEPOSITS (BOTTLE)</t>
  </si>
  <si>
    <t>EMBARKATION FEES</t>
  </si>
  <si>
    <t>ENDS CIVIL PENALITIES</t>
  </si>
  <si>
    <t>UST DELIVERY FEES</t>
  </si>
  <si>
    <t>CAPE COD &amp; ISLANDS WATER PROTECTION FUND</t>
  </si>
  <si>
    <t>TOURISM DISTRICT FEE</t>
  </si>
  <si>
    <t>FY 2026 YTD</t>
  </si>
  <si>
    <t>TAX REVENUE:</t>
  </si>
  <si>
    <t>INCOME:</t>
  </si>
  <si>
    <t>SUBTOTAL OTHER REVENUE</t>
  </si>
  <si>
    <t>CATEGORIES</t>
  </si>
  <si>
    <t>NET TAXES</t>
  </si>
  <si>
    <t>MOTOR FUELS</t>
  </si>
  <si>
    <t>ELECTRONIC NICOTINE DELIVERY SYSTEMS</t>
  </si>
  <si>
    <t>ENDS CIVIL PENALTIES</t>
  </si>
  <si>
    <t>TOTAL GENERAL FUND</t>
  </si>
  <si>
    <t>COMMONWEALTH TRANSPORTATION FUND:</t>
  </si>
  <si>
    <t>MOTOR FUELS: STATE</t>
  </si>
  <si>
    <t>MOTOR FUELS: FY14 Trans Bill</t>
  </si>
  <si>
    <t>MOTOR FUELS: INFRA - 1994 Bonds</t>
  </si>
  <si>
    <t>MOTOR FUELS: INFRA - $0.10 Fed GAN</t>
  </si>
  <si>
    <t>MOTOR FUELS: INFRA - 2010 Bonds</t>
  </si>
  <si>
    <t>CTF PORTION OF SALES TAXES</t>
  </si>
  <si>
    <t>TOTAL TRANSPORTATION FUND</t>
  </si>
  <si>
    <t>CONVENTION CENTER FUND:</t>
  </si>
  <si>
    <t>CONVENTION CTR SURCHARGES</t>
  </si>
  <si>
    <t>SALES, MEALS, SALES SERVICES</t>
  </si>
  <si>
    <t>TOTAL CONVENTION CENTER FUND</t>
  </si>
  <si>
    <t>WORCESTER CONVENTION CENTER:</t>
  </si>
  <si>
    <t>TOTAL WORCESTER CONVENTION CENTER</t>
  </si>
  <si>
    <t>COMMONWEALTH CARE TRUST FUND:</t>
  </si>
  <si>
    <t>HEALTH CARE COVERAGE PENALTY</t>
  </si>
  <si>
    <t>CIGARETTE INVENTORY</t>
  </si>
  <si>
    <t>HEALTH CARE CIGARETTE</t>
  </si>
  <si>
    <t>TOTAL COMMONWEALTH CARE TRUST FUND</t>
  </si>
  <si>
    <t>MISCELLANEOUS FUNDS:</t>
  </si>
  <si>
    <t>INLAND FISHERIES AND GAME FUND</t>
  </si>
  <si>
    <t>MASS. TOURISM FUND - ROOM OCCUPANCY</t>
  </si>
  <si>
    <t>MBTA CONTRIBUTION</t>
  </si>
  <si>
    <t>SCHOOL MODERNIZATION FUND</t>
  </si>
  <si>
    <t>MARIJUANA REGULATION FUND</t>
  </si>
  <si>
    <t>COMMONWEALTH STABILIZATION FUND</t>
  </si>
  <si>
    <t>MUNICIPAL POLICE TRAINING FUND</t>
  </si>
  <si>
    <t>COMMUNITY BEHAVIORAL HEALTH</t>
  </si>
  <si>
    <t>TOTAL MISCELLANEOUS FUNDS</t>
  </si>
  <si>
    <t>TOTAL NET TAXES - ALL FUNDS</t>
  </si>
  <si>
    <t>GASOLINE:</t>
  </si>
  <si>
    <t>COMMONWEALTH TRANSPORTATION FUND</t>
  </si>
  <si>
    <t>CTF INFRA 1994 PLEDGED $0.0486</t>
  </si>
  <si>
    <t>CTF INFRA PLEDGE $0.02</t>
  </si>
  <si>
    <t>CTF INFRA $0.10 FED GAN</t>
  </si>
  <si>
    <t>CTF INFRA 2010 PLEDGED</t>
  </si>
  <si>
    <t>INLAND FISHERIES AND GAME</t>
  </si>
  <si>
    <t>MARIJUANA:</t>
  </si>
  <si>
    <t>TOTAL MONTH ALL FUNDS</t>
  </si>
  <si>
    <t>TOTAL YEAR ALL FUNDS</t>
  </si>
  <si>
    <t>MBTA STATE AND LOCAL CONTRIBUTION</t>
  </si>
  <si>
    <t>SALES SERVICES</t>
  </si>
  <si>
    <t>SALES REGULAR</t>
  </si>
  <si>
    <t>SALES MOTOR VEHICLE</t>
  </si>
  <si>
    <t>SALES MARIJUANA</t>
  </si>
  <si>
    <t>BOAT/RV INDIVIDUAL</t>
  </si>
  <si>
    <t>BOAT/RV BUSINESS</t>
  </si>
  <si>
    <t>USE TAX</t>
  </si>
  <si>
    <t>PERSONAL USE TAX</t>
  </si>
  <si>
    <t>SALES SERVICE DCU</t>
  </si>
  <si>
    <t>SALES/USE DCU</t>
  </si>
  <si>
    <t>MISCELLANEOUS</t>
  </si>
  <si>
    <t>Commonwealth of Massachusetts</t>
  </si>
  <si>
    <t>Department of Revenue</t>
  </si>
  <si>
    <t>Monthly Report of Collections and Refunds</t>
  </si>
  <si>
    <t>Geoffrey E. Snyder</t>
  </si>
  <si>
    <t>Commissioner</t>
  </si>
  <si>
    <t xml:space="preserve">This report includes State Taxes and other revenue collected by the Massachusetts Department of Revenue only. Other taxes for budgetary purposes are from: Racing, Beano (3/5ths), Raffles and Bazaars, Boxing, and Special Insurance Brokers. </t>
  </si>
  <si>
    <t>Amounts reflect accounting adjustments made for prior periods.</t>
  </si>
  <si>
    <t>SALES &amp; USE</t>
  </si>
  <si>
    <t>SURCHARGES</t>
  </si>
  <si>
    <t>SUBTOTAL SALES &amp; USE *</t>
  </si>
  <si>
    <t>REGULAR *</t>
  </si>
  <si>
    <t>SERVICES *</t>
  </si>
  <si>
    <t>MARIJUANA *</t>
  </si>
  <si>
    <t>SUBTOTAL TAX REVENUE</t>
  </si>
  <si>
    <t>SUBTOTAL MISCELLANEOUS</t>
  </si>
  <si>
    <t>SUBTOTAL SURCHARGES</t>
  </si>
  <si>
    <t>MOTOR VEHICLE *</t>
  </si>
  <si>
    <t>TOTAL TAXES &amp; OTHER REVENUE *</t>
  </si>
  <si>
    <t>SUBTOTAL TAXES *</t>
  </si>
  <si>
    <t>Fund</t>
  </si>
  <si>
    <t>Acct</t>
  </si>
  <si>
    <t>Description</t>
  </si>
  <si>
    <t>Percentage</t>
  </si>
  <si>
    <t>TOTAL MBTA</t>
  </si>
  <si>
    <t>TOTAL SCHOOL MODERNIZATION</t>
  </si>
  <si>
    <t>INTERCEPT FEES</t>
  </si>
  <si>
    <t>IRS INTERCEPT FEES</t>
  </si>
  <si>
    <t>OIL SPILL FEES</t>
  </si>
  <si>
    <t>UST ANNUAL TANK FEE</t>
  </si>
  <si>
    <t>MA US OLYMPIC FUND</t>
  </si>
  <si>
    <t>OCA FEES</t>
  </si>
  <si>
    <t>OTHER FEES AND PENALTIES</t>
  </si>
  <si>
    <t>CIGARETTE EXCISE PENALTY</t>
  </si>
  <si>
    <t>UST GENERAL FUND</t>
  </si>
  <si>
    <t>LICENSES-SPEC FUEL &amp; MOTOR CAR</t>
  </si>
  <si>
    <t>LICENSES-GASOLINE</t>
  </si>
  <si>
    <t>CIGARETTE LICENSE FEES</t>
  </si>
  <si>
    <t>IFTA FEE</t>
  </si>
  <si>
    <t>CARE &amp; CUSTODY OF DEPOSITS</t>
  </si>
  <si>
    <t>NATURAL HERITAGE ADM</t>
  </si>
  <si>
    <t>IFTA NON-PARTICIPANT</t>
  </si>
  <si>
    <t>ORGAN TRANSPLANT</t>
  </si>
  <si>
    <t>STATE ELECTION CAMPAIGN</t>
  </si>
  <si>
    <t>NATURAL HERITAGE FUND</t>
  </si>
  <si>
    <t>MILITARY FAMILY RELIEF FUND</t>
  </si>
  <si>
    <t>AIDS FUND</t>
  </si>
  <si>
    <t>HOMELESS ANIMAL PREVENTION &amp; CARE</t>
  </si>
  <si>
    <t>DEPARTMENT NON-TAX SUBTOTAL</t>
  </si>
  <si>
    <t>UST PETROLEUM PRODUCT CLEANUP</t>
  </si>
  <si>
    <t>OTHER COLLECTIONS SUBTOTAL</t>
  </si>
  <si>
    <t>DEPARTMENT TOTALS</t>
  </si>
  <si>
    <t>FY 2027 YTD</t>
  </si>
  <si>
    <t>FY2027 YTD</t>
  </si>
  <si>
    <t>FY2027 Estimates</t>
  </si>
  <si>
    <t>FISCAL 2027 GROSS COLLECTIONS YEAR TO DATE</t>
  </si>
  <si>
    <t>FISCAL 2027 NET COLLECTIONS FOR MONTH - TABLE A</t>
  </si>
  <si>
    <t>FISCAL 2027 NET COLLECTIONS FOR YEAR TO DATE - TABLE B</t>
  </si>
  <si>
    <t>FISCAL  2027 NET COLLECTIONS BY FUND - TABLE D</t>
  </si>
  <si>
    <t>FISCAL 2027 MISCELLANEOUS FUNDS - TABLE E</t>
  </si>
  <si>
    <t>FISCAL 2027 NON-TAX REVENUES VS. ESTIMATES - TABLE F</t>
  </si>
  <si>
    <t>FISCAL 2027 GROSS COLLECTIONS FOR MONTH</t>
  </si>
  <si>
    <t>FISCAL 2027 REPORT OF REFUNDS FOR MONTH</t>
  </si>
  <si>
    <t>FISCAL 2027 REPORT OF REFUNDS YEAR TO DATE</t>
  </si>
  <si>
    <t>September - 2025</t>
  </si>
  <si>
    <t>September - 2026</t>
  </si>
  <si>
    <t>September- 2025</t>
  </si>
  <si>
    <t>September 2026</t>
  </si>
  <si>
    <t>Run Date 10/08/26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</si>
</sst>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000"/>
    <numFmt numFmtId="165" formatCode="_(&quot;$&quot;* #,##0_);_(&quot;$&quot;* \(#,##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34322D"/>
      <name val="Calibri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8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4" applyNumberFormat="0" applyFill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3" fontId="0" fillId="0" borderId="0" xfId="0" applyNumberForma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3" applyAlignment="1">
      <alignment horizontal="center"/>
    </xf>
    <xf numFmtId="0" fontId="7" fillId="0" borderId="0" xfId="0" applyFont="1" applyAlignment="1">
      <alignment horizontal="center" wrapText="1"/>
    </xf>
    <xf numFmtId="43" fontId="2" fillId="0" borderId="0" xfId="0" applyNumberFormat="1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0" xfId="0" applyFont="1"/>
    <xf numFmtId="3" fontId="1" fillId="0" borderId="0" xfId="0" applyNumberFormat="1" applyFont="1"/>
    <xf numFmtId="0" fontId="1" fillId="0" borderId="1" xfId="0" applyFont="1" applyBorder="1"/>
    <xf numFmtId="0" fontId="2" fillId="0" borderId="5" xfId="0" applyFont="1" applyBorder="1"/>
    <xf numFmtId="0" fontId="0" fillId="0" borderId="5" xfId="0" applyBorder="1"/>
    <xf numFmtId="43" fontId="9" fillId="0" borderId="0" xfId="2" applyNumberFormat="1" applyFont="1" applyBorder="1" applyAlignment="1">
      <alignment horizontal="left"/>
    </xf>
    <xf numFmtId="43" fontId="10" fillId="0" borderId="0" xfId="0" applyNumberFormat="1" applyFont="1"/>
    <xf numFmtId="0" fontId="8" fillId="0" borderId="0" xfId="0" applyFont="1"/>
    <xf numFmtId="0" fontId="10" fillId="0" borderId="0" xfId="0" applyFont="1"/>
    <xf numFmtId="0" fontId="10" fillId="0" borderId="2" xfId="0" applyFont="1" applyBorder="1"/>
    <xf numFmtId="0" fontId="10" fillId="0" borderId="3" xfId="0" applyFont="1" applyBorder="1"/>
    <xf numFmtId="44" fontId="10" fillId="0" borderId="3" xfId="1" applyFont="1" applyBorder="1"/>
    <xf numFmtId="49" fontId="2" fillId="0" borderId="5" xfId="0" applyNumberFormat="1" applyFont="1" applyBorder="1"/>
    <xf numFmtId="49" fontId="0" fillId="0" borderId="0" xfId="0" applyNumberFormat="1"/>
    <xf numFmtId="49" fontId="10" fillId="0" borderId="2" xfId="0" applyNumberFormat="1" applyFont="1" applyBorder="1"/>
    <xf numFmtId="44" fontId="10" fillId="0" borderId="5" xfId="1" applyFont="1" applyBorder="1"/>
    <xf numFmtId="0" fontId="10" fillId="0" borderId="5" xfId="0" applyFont="1" applyBorder="1"/>
    <xf numFmtId="164" fontId="0" fillId="0" borderId="0" xfId="4" applyNumberFormat="1" applyFont="1" applyAlignment="1">
      <alignment horizontal="left" vertical="center"/>
    </xf>
    <xf numFmtId="9" fontId="0" fillId="0" borderId="0" xfId="0" applyNumberFormat="1"/>
    <xf numFmtId="165" fontId="0" fillId="0" borderId="0" xfId="1" applyNumberFormat="1" applyFont="1"/>
    <xf numFmtId="165" fontId="2" fillId="0" borderId="5" xfId="1" applyNumberFormat="1" applyFont="1" applyBorder="1"/>
    <xf numFmtId="165" fontId="2" fillId="0" borderId="1" xfId="1" applyNumberFormat="1" applyFont="1" applyBorder="1"/>
    <xf numFmtId="165" fontId="2" fillId="0" borderId="2" xfId="1" applyNumberFormat="1" applyFont="1" applyBorder="1"/>
    <xf numFmtId="165" fontId="2" fillId="0" borderId="0" xfId="1" applyNumberFormat="1" applyFont="1" applyBorder="1"/>
    <xf numFmtId="165" fontId="0" fillId="0" borderId="2" xfId="1" applyNumberFormat="1" applyFont="1" applyBorder="1"/>
    <xf numFmtId="44" fontId="0" fillId="0" borderId="2" xfId="0" applyNumberFormat="1" applyBorder="1"/>
    <xf numFmtId="165" fontId="8" fillId="0" borderId="0" xfId="1" applyNumberFormat="1" applyFont="1"/>
    <xf numFmtId="165" fontId="10" fillId="0" borderId="3" xfId="1" applyNumberFormat="1" applyFont="1" applyBorder="1"/>
    <xf numFmtId="165" fontId="10" fillId="0" borderId="1" xfId="1" applyNumberFormat="1" applyFont="1" applyBorder="1"/>
    <xf numFmtId="165" fontId="10" fillId="0" borderId="5" xfId="1" applyNumberFormat="1" applyFont="1" applyBorder="1"/>
    <xf numFmtId="165" fontId="10" fillId="0" borderId="2" xfId="1" applyNumberFormat="1" applyFont="1" applyBorder="1"/>
    <xf numFmtId="165" fontId="1" fillId="0" borderId="0" xfId="1" applyNumberFormat="1" applyFont="1"/>
    <xf numFmtId="165" fontId="2" fillId="0" borderId="0" xfId="1" applyNumberFormat="1" applyFont="1" applyBorder="1" applyAlignment="1">
      <alignment horizontal="center"/>
    </xf>
    <xf numFmtId="165" fontId="1" fillId="0" borderId="0" xfId="0" applyNumberFormat="1" applyFont="1"/>
    <xf numFmtId="165" fontId="0" fillId="0" borderId="0" xfId="0" applyNumberFormat="1"/>
    <xf numFmtId="0" fontId="11" fillId="0" borderId="0" xfId="3" applyFont="1" applyAlignment="1">
      <alignment horizontal="center"/>
    </xf>
    <xf numFmtId="164" fontId="0" fillId="0" borderId="0" xfId="4" applyNumberFormat="1" applyFont="1" applyFill="1" applyAlignment="1">
      <alignment horizontal="left" vertical="center"/>
    </xf>
    <xf numFmtId="165" fontId="2" fillId="0" borderId="1" xfId="0" applyNumberFormat="1" applyFont="1" applyBorder="1"/>
    <xf numFmtId="9" fontId="2" fillId="0" borderId="1" xfId="5" applyFont="1" applyFill="1" applyBorder="1"/>
    <xf numFmtId="0" fontId="2" fillId="0" borderId="6" xfId="0" applyFont="1" applyBorder="1"/>
    <xf numFmtId="1" fontId="2" fillId="0" borderId="6" xfId="0" applyNumberFormat="1" applyFont="1" applyBorder="1"/>
    <xf numFmtId="1" fontId="2" fillId="0" borderId="0" xfId="0" applyNumberFormat="1" applyFont="1"/>
    <xf numFmtId="165" fontId="2" fillId="0" borderId="0" xfId="0" applyNumberFormat="1" applyFont="1"/>
    <xf numFmtId="9" fontId="2" fillId="0" borderId="0" xfId="5" applyFont="1" applyFill="1" applyBorder="1"/>
    <xf numFmtId="49" fontId="2" fillId="0" borderId="6" xfId="0" applyNumberFormat="1" applyFont="1" applyBorder="1"/>
  </cellXfs>
  <cellStyles count="6">
    <cellStyle name="Comma" xfId="4" builtinId="3"/>
    <cellStyle name="Currency" xfId="1" builtinId="4"/>
    <cellStyle name="Heading 1" xfId="2" builtinId="16"/>
    <cellStyle name="Hyperlink" xfId="3" builtinId="8"/>
    <cellStyle name="Normal" xfId="0" builtinId="0"/>
    <cellStyle name="Percent" xfId="5" builtinId="5"/>
  </cellStyles>
  <dxfs count="5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  <border diagonalUp="0" diagonalDown="0">
        <left/>
        <right/>
        <top/>
        <bottom style="medium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&quot;$&quot;* #,##0_);_(&quot;$&quot;* \(#,##0\);_(&quot;$&quot;* &quot;-&quot;??_);_(@_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 outline="0"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</xdr:colOff>
      <xdr:row>28</xdr:row>
      <xdr:rowOff>86846</xdr:rowOff>
    </xdr:to>
    <xdr:pic>
      <xdr:nvPicPr>
        <xdr:cNvPr id="3" name="Picture 2" descr="Massachusetts State Seal">
          <a:extLst>
            <a:ext uri="{FF2B5EF4-FFF2-40B4-BE49-F238E27FC236}">
              <a16:creationId xmlns:a16="http://schemas.microsoft.com/office/drawing/2014/main" id="{E75B09FF-66F5-8FAA-49E0-C45E8B396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542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B8C6C6F3-9699-4611-AAD1-16245987AC0A}" name="Table11" displayName="Table11" ref="A1:A12" totalsRowShown="0" headerRowDxfId="49" dataDxfId="48">
  <autoFilter ref="A1:A12" xr:uid="{B8C6C6F3-9699-4611-AAD1-16245987AC0A}">
    <filterColumn colId="0" hiddenButton="1"/>
  </autoFilter>
  <tableColumns count="1">
    <tableColumn id="1" xr3:uid="{AD48CA18-CEA7-44FA-A3F6-3952588B38B4}" name="Index of Tables" dataDxfId="4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66313D9-9AA4-41CD-95F4-000652172725}" name="Table_A" displayName="Table_A" ref="A4:D57" totalsRowShown="0" headerRowDxfId="57" dataDxfId="55" headerRowBorderDxfId="56" tableBorderDxfId="54">
  <autoFilter ref="A4:D57" xr:uid="{466313D9-9AA4-41CD-95F4-000652172725}">
    <filterColumn colId="0" hiddenButton="1"/>
    <filterColumn colId="1" hiddenButton="1"/>
    <filterColumn colId="2" hiddenButton="1"/>
    <filterColumn colId="3" hiddenButton="1"/>
  </autoFilter>
  <tableColumns count="4">
    <tableColumn id="1" xr3:uid="{C023D1AF-2BEF-45F5-B7E9-43DBAFC4B7E4}" name="CATEGORY" dataDxfId="53"/>
    <tableColumn id="2" xr3:uid="{3D0BB1A4-0954-4A23-9D72-3D2D673147E9}" name="REVENUE TYPE" dataDxfId="52"/>
    <tableColumn id="3" xr3:uid="{BF3DBB4C-1601-4635-A344-0C2E22ACE7B0}" name="September - 2025" dataDxfId="51" dataCellStyle="Currency"/>
    <tableColumn id="4" xr3:uid="{7666A2EA-8B0D-44DF-BF4E-93153EAECE90}" name="September - 2026" dataDxfId="50" dataCellStyle="Currency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996FEE-3B1D-4D4E-AC84-C4ACB89A1A28}" name="Table_B" displayName="Table_B" ref="A4:D57" totalsRowShown="0" headerRowDxfId="46" dataDxfId="44" headerRowBorderDxfId="45" tableBorderDxfId="43">
  <autoFilter ref="A4:D57" xr:uid="{F3996FEE-3B1D-4D4E-AC84-C4ACB89A1A28}">
    <filterColumn colId="0" hiddenButton="1"/>
    <filterColumn colId="1" hiddenButton="1"/>
    <filterColumn colId="2" hiddenButton="1"/>
    <filterColumn colId="3" hiddenButton="1"/>
  </autoFilter>
  <tableColumns count="4">
    <tableColumn id="1" xr3:uid="{A4C99EF2-40FC-4254-B1F8-1257CC5F57E5}" name="CATEGORY" dataDxfId="42"/>
    <tableColumn id="2" xr3:uid="{4ECC2F91-55BC-410C-B2F2-07A55E6CDC16}" name="REVENUE TYPE" dataDxfId="41"/>
    <tableColumn id="3" xr3:uid="{799CB338-8584-4E39-A5D4-AACEE02C5407}" name="FY 2026 YTD" dataDxfId="40" dataCellStyle="Currency"/>
    <tableColumn id="4" xr3:uid="{12767712-7AF8-47B5-8F44-83D9212428A2}" name="FY 2027 YTD" dataDxfId="39" dataCellStyle="Currency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5D7093-FBBB-41FC-AC62-972A24D4F3C3}" name="Table_D" displayName="Table_D" ref="A4:D59" totalsRowShown="0" headerRowDxfId="38" dataDxfId="36" headerRowBorderDxfId="37" tableBorderDxfId="35">
  <autoFilter ref="A4:D59" xr:uid="{995D7093-FBBB-41FC-AC62-972A24D4F3C3}">
    <filterColumn colId="0" hiddenButton="1"/>
    <filterColumn colId="1" hiddenButton="1"/>
    <filterColumn colId="2" hiddenButton="1"/>
    <filterColumn colId="3" hiddenButton="1"/>
  </autoFilter>
  <tableColumns count="4">
    <tableColumn id="1" xr3:uid="{5B77A0BC-DC92-4B11-908F-3E15CD209489}" name="CATEGORIES" dataDxfId="34"/>
    <tableColumn id="2" xr3:uid="{FE1B6C54-2A35-4E45-913A-E8152682E685}" name="REVENUE TYPE" dataDxfId="33"/>
    <tableColumn id="3" xr3:uid="{A0985676-922E-4529-B77B-8AC9D4EE9A3D}" name="FY 2026 YTD" dataDxfId="32" dataCellStyle="Currency"/>
    <tableColumn id="4" xr3:uid="{95F08522-310A-4A6C-8E0E-28BC75610444}" name="FY 2027 YTD" dataDxfId="31" dataCellStyle="Currency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E0D4025-C193-4D45-8B98-DFCC10EFB7A1}" name="Table_E" displayName="Table_E" ref="A4:D45" totalsRowShown="0" headerRowDxfId="30" dataDxfId="28" headerRowBorderDxfId="29" tableBorderDxfId="27">
  <autoFilter ref="A4:D45" xr:uid="{2E0D4025-C193-4D45-8B98-DFCC10EFB7A1}">
    <filterColumn colId="0" hiddenButton="1"/>
    <filterColumn colId="1" hiddenButton="1"/>
    <filterColumn colId="2" hiddenButton="1"/>
    <filterColumn colId="3" hiddenButton="1"/>
  </autoFilter>
  <tableColumns count="4">
    <tableColumn id="1" xr3:uid="{7366B4E4-8C56-42DE-8D0F-2E512B74F440}" name="CATEGORIES" dataDxfId="26"/>
    <tableColumn id="2" xr3:uid="{359AD628-BC71-44D3-8CC1-49CA9B2CA0BA}" name="REVENUE TYPE" dataDxfId="25"/>
    <tableColumn id="3" xr3:uid="{443257F9-4767-49F4-B4E5-951F032EF558}" name="September- 2025" dataDxfId="24" dataCellStyle="Currency"/>
    <tableColumn id="4" xr3:uid="{49CFEDA4-B010-4D1C-8DDC-DFEF38DF8975}" name="September - 2026" dataDxfId="23" dataCellStyle="Currency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6D5918-DDE0-4090-8333-466B0B69C7D4}" name="Table_F" displayName="Table_F" ref="A4:F33" totalsRowShown="0" headerRowDxfId="22" headerRowBorderDxfId="21" tableBorderDxfId="20">
  <autoFilter ref="A4:F33" xr:uid="{3C6D5918-DDE0-4090-8333-466B0B69C7D4}"/>
  <tableColumns count="6">
    <tableColumn id="1" xr3:uid="{697E802B-90EC-47EB-97AE-E0071AD7E420}" name="Fund"/>
    <tableColumn id="2" xr3:uid="{E97050B9-E94E-4BE6-827D-7CA36DF97A44}" name="Acct"/>
    <tableColumn id="3" xr3:uid="{DCB72847-CB5D-4E26-A41D-4AF263A71A1F}" name="Description"/>
    <tableColumn id="4" xr3:uid="{8F8AABFD-98E4-4FBC-9746-5705ACCFF2F8}" name="FY2027 YTD"/>
    <tableColumn id="5" xr3:uid="{737BC1F4-AD74-4C3D-A38D-F428ECB03D79}" name="FY2027 Estimates"/>
    <tableColumn id="6" xr3:uid="{025FF6D6-BC25-4E04-BFAC-4037EBC8EC8D}" name="Percentage">
      <calculatedColumnFormula>D5/E5</calculatedColumnFormula>
    </tableColumn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F155AEB-5D23-4138-83D3-26B95F20A2A1}" name="Gross_Collections_Month" displayName="Gross_Collections_Month" ref="A4:D56" totalsRowShown="0" headerRowDxfId="19" headerRowBorderDxfId="18" tableBorderDxfId="17">
  <autoFilter ref="A4:D56" xr:uid="{AF155AEB-5D23-4138-83D3-26B95F20A2A1}"/>
  <tableColumns count="4">
    <tableColumn id="1" xr3:uid="{A05F3DCF-2436-4A0A-B1AF-0DD03A26BA39}" name="CATEGORY"/>
    <tableColumn id="2" xr3:uid="{2E205921-26BC-4D55-80BB-DD79246C24B5}" name="REVENUE TYPE"/>
    <tableColumn id="3" xr3:uid="{2F53447D-97DF-4C63-9B38-7C11F91B93BD}" name="September - 2025" dataDxfId="16" dataCellStyle="Currency"/>
    <tableColumn id="4" xr3:uid="{F6496B03-4AB4-4967-9CCD-ED45B8929782}" name="September - 2026" dataDxfId="15" dataCellStyle="Currency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13974FC-912D-4A65-9BF4-00522ECDEB11}" name="Gross_Collections_YTD" displayName="Gross_Collections_YTD" ref="A4:D56" totalsRowShown="0" headerRowDxfId="14" headerRowBorderDxfId="13" tableBorderDxfId="12">
  <autoFilter ref="A4:D56" xr:uid="{913974FC-912D-4A65-9BF4-00522ECDEB11}"/>
  <tableColumns count="4">
    <tableColumn id="1" xr3:uid="{9AD028AD-2132-4300-B244-CE1159DB1065}" name="CATEGORY"/>
    <tableColumn id="2" xr3:uid="{1380B107-1A4B-4B17-B014-FB8E4C9D872E}" name="REVENUE TYPE"/>
    <tableColumn id="3" xr3:uid="{B335E01F-259C-4179-AB93-065BE5164465}" name="FY 2026 YTD" dataDxfId="11" dataCellStyle="Currency"/>
    <tableColumn id="4" xr3:uid="{87692FD1-672C-48BC-A84B-F78E5E2093A1}" name="FY 2027 YTD" dataDxfId="10" dataCellStyle="Currency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5C787EF-CFAC-492C-A3DB-9AB7296A549F}" name="Refunds_Month" displayName="Refunds_Month" ref="A4:D56" totalsRowShown="0" headerRowDxfId="9" headerRowBorderDxfId="8" tableBorderDxfId="7">
  <autoFilter ref="A4:D56" xr:uid="{35C787EF-CFAC-492C-A3DB-9AB7296A549F}"/>
  <tableColumns count="4">
    <tableColumn id="1" xr3:uid="{6665D0D4-57E6-48A1-8EDF-AB307BD795C4}" name="CATEGORY"/>
    <tableColumn id="2" xr3:uid="{A4EB6BB1-4176-4EEE-856B-D4B9B939CC19}" name="REVENUE TYPE"/>
    <tableColumn id="3" xr3:uid="{D6DAAC14-C67F-442F-8763-EE1C4196550F}" name="September - 2025" dataDxfId="6" dataCellStyle="Currency"/>
    <tableColumn id="4" xr3:uid="{E39F7084-2C33-465F-A9F4-3622C88CC4BA}" name="September - 2026" dataDxfId="5" dataCellStyle="Currency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0B17726-1A95-4840-84EB-94A883FE49D7}" name="Refunds_YTD" displayName="Refunds_YTD" ref="A4:D56" totalsRowShown="0" headerRowDxfId="4" headerRowBorderDxfId="3" tableBorderDxfId="2">
  <autoFilter ref="A4:D56" xr:uid="{A0B17726-1A95-4840-84EB-94A883FE49D7}"/>
  <tableColumns count="4">
    <tableColumn id="1" xr3:uid="{82FBA456-6963-4C3E-AEA0-A93C154BCE03}" name="CATEGORY"/>
    <tableColumn id="2" xr3:uid="{606B53C7-9C6B-4CE6-BD3C-A4B43AE3CBA3}" name="REVENUE TYPE"/>
    <tableColumn id="3" xr3:uid="{0E0BCB82-752C-491A-BA19-9A52412215F5}" name="FY 2026 YTD" dataDxfId="1" dataCellStyle="Currency"/>
    <tableColumn id="4" xr3:uid="{344F04A8-2F30-4CE9-A711-0E68E94E67FF}" name="FY 2027 YTD" dataDxfId="0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DBFE4-0083-403C-BEFF-47E078D00AAA}">
  <dimension ref="A31:G38"/>
  <sheetViews>
    <sheetView tabSelected="1" workbookViewId="0">
      <selection activeCell="A34" sqref="A34"/>
    </sheetView>
  </sheetViews>
  <sheetFormatPr defaultRowHeight="15" x14ac:dyDescent="0.25"/>
  <cols>
    <col min="1" max="1" width="64" customWidth="1"/>
  </cols>
  <sheetData>
    <row r="31" spans="1:7" x14ac:dyDescent="0.25">
      <c r="A31" s="4" t="s">
        <v>128</v>
      </c>
    </row>
    <row r="32" spans="1:7" x14ac:dyDescent="0.25">
      <c r="A32" s="4" t="s">
        <v>129</v>
      </c>
      <c r="G32" s="26"/>
    </row>
    <row r="33" spans="1:7" x14ac:dyDescent="0.25">
      <c r="A33" s="4" t="s">
        <v>130</v>
      </c>
      <c r="G33" s="26"/>
    </row>
    <row r="34" spans="1:7" x14ac:dyDescent="0.25">
      <c r="A34" s="4" t="s">
        <v>194</v>
      </c>
    </row>
    <row r="35" spans="1:7" x14ac:dyDescent="0.25">
      <c r="A35" s="4"/>
    </row>
    <row r="36" spans="1:7" x14ac:dyDescent="0.25">
      <c r="A36" s="4"/>
    </row>
    <row r="37" spans="1:7" x14ac:dyDescent="0.25">
      <c r="A37" s="4" t="s">
        <v>131</v>
      </c>
    </row>
    <row r="38" spans="1:7" x14ac:dyDescent="0.25">
      <c r="A38" s="4" t="s">
        <v>132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7904-D5A2-4FF4-9070-B0F2E8E4E1FD}">
  <dimension ref="A1:A12"/>
  <sheetViews>
    <sheetView showGridLines="0" zoomScaleNormal="100" workbookViewId="0">
      <selection activeCell="A10" sqref="A10"/>
    </sheetView>
  </sheetViews>
  <sheetFormatPr defaultRowHeight="15" x14ac:dyDescent="0.25"/>
  <cols>
    <col min="1" max="1" width="55.42578125" style="3" customWidth="1"/>
    <col min="2" max="2" width="12.5703125" customWidth="1"/>
    <col min="4" max="4" width="20.5703125" bestFit="1" customWidth="1"/>
  </cols>
  <sheetData>
    <row r="1" spans="1:1" ht="27.75" customHeight="1" x14ac:dyDescent="0.35">
      <c r="A1" s="5" t="s">
        <v>0</v>
      </c>
    </row>
    <row r="2" spans="1:1" x14ac:dyDescent="0.25">
      <c r="A2" s="48" t="s">
        <v>1</v>
      </c>
    </row>
    <row r="3" spans="1:1" x14ac:dyDescent="0.25">
      <c r="A3" s="6" t="s">
        <v>2</v>
      </c>
    </row>
    <row r="4" spans="1:1" x14ac:dyDescent="0.25">
      <c r="A4" s="48" t="s">
        <v>3</v>
      </c>
    </row>
    <row r="5" spans="1:1" x14ac:dyDescent="0.25">
      <c r="A5" s="6" t="s">
        <v>4</v>
      </c>
    </row>
    <row r="6" spans="1:1" x14ac:dyDescent="0.25">
      <c r="A6" s="48" t="s">
        <v>5</v>
      </c>
    </row>
    <row r="7" spans="1:1" x14ac:dyDescent="0.25">
      <c r="A7" s="6" t="s">
        <v>6</v>
      </c>
    </row>
    <row r="8" spans="1:1" x14ac:dyDescent="0.25">
      <c r="A8" s="48" t="s">
        <v>7</v>
      </c>
    </row>
    <row r="9" spans="1:1" x14ac:dyDescent="0.25">
      <c r="A9" s="6" t="s">
        <v>8</v>
      </c>
    </row>
    <row r="10" spans="1:1" x14ac:dyDescent="0.25">
      <c r="A10" s="48" t="s">
        <v>9</v>
      </c>
    </row>
    <row r="11" spans="1:1" ht="78.75" customHeight="1" x14ac:dyDescent="0.25">
      <c r="A11" s="7" t="s">
        <v>133</v>
      </c>
    </row>
    <row r="12" spans="1:1" ht="31.5" x14ac:dyDescent="0.25">
      <c r="A12" s="7" t="s">
        <v>134</v>
      </c>
    </row>
  </sheetData>
  <hyperlinks>
    <hyperlink ref="A2" location="'Net Collections For Month'!A1" display="Table A – Net Collections for Month" xr:uid="{7874AD13-FAE4-44F6-AA63-56248C9767FD}"/>
    <hyperlink ref="A3" location="'Net Collections For YTD'!A1" display="Table B – Net Collections for Year To Date" xr:uid="{5851911B-87FB-41CD-A83D-89E6EA99AFA2}"/>
    <hyperlink ref="A4" location="'Net Collections by Funds'!A1" display="Table D – Net Collections by Fund" xr:uid="{5C1C4FF8-4F19-44EC-BA99-0EA331A6E33B}"/>
    <hyperlink ref="A5" location="'Miscellaneous Funds'!A1" display="Table E – Miscellaneous Funds" xr:uid="{5C97DD9A-CA2B-4A5D-AD24-D726DE8C218F}"/>
    <hyperlink ref="A6" location="'Non-Tax Revenue VS. Estimate'!A1" display="Table F – Non-Tax Revenue VS. Estimate" xr:uid="{90550006-393E-4F44-83A5-D1019D74EAEF}"/>
    <hyperlink ref="A7" location="'Gross Collections Month'!A1" display="Gross Collections for Month" xr:uid="{190B21BA-98EF-40EE-A564-6AD0509D6761}"/>
    <hyperlink ref="A8" location="'Gross Collections YTD'!A1" display="Gross Collections Year To Date" xr:uid="{A0937D51-6569-4508-B92D-F85BBAD1545A}"/>
    <hyperlink ref="A9" location="'Report of Refunds for Month'!A1" display="Report of Refunds for Month" xr:uid="{5708CCB3-5F57-421E-A726-A20424F4E214}"/>
    <hyperlink ref="A10" location="'Report of Refunds YTD'!A1" display="Report of Refunds Year To Date" xr:uid="{AD2624FB-9D9F-4DC8-BD51-D8B98AA53CF1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3914B-B6B0-4D75-BB82-2254F2E350D2}">
  <sheetPr>
    <pageSetUpPr fitToPage="1"/>
  </sheetPr>
  <dimension ref="A1:D58"/>
  <sheetViews>
    <sheetView showGridLines="0" zoomScale="75" zoomScaleNormal="75" workbookViewId="0">
      <selection activeCell="A2" sqref="A2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0.85546875" bestFit="1" customWidth="1"/>
  </cols>
  <sheetData>
    <row r="1" spans="1:4" x14ac:dyDescent="0.25">
      <c r="A1" s="8" t="s">
        <v>183</v>
      </c>
      <c r="B1" s="2"/>
      <c r="C1" s="2"/>
    </row>
    <row r="2" spans="1:4" x14ac:dyDescent="0.25">
      <c r="A2" s="8" t="str">
        <f>CONCATENATE("MONTH OF ",'Blue Book Cover'!A34)</f>
        <v>MONTH OF September 2026</v>
      </c>
      <c r="B2" s="2"/>
    </row>
    <row r="3" spans="1:4" x14ac:dyDescent="0.25">
      <c r="A3" s="8" t="s">
        <v>195</v>
      </c>
      <c r="B3" s="2"/>
      <c r="C3" s="2"/>
    </row>
    <row r="4" spans="1:4" x14ac:dyDescent="0.25">
      <c r="A4" s="16" t="s">
        <v>11</v>
      </c>
      <c r="B4" s="16" t="s">
        <v>12</v>
      </c>
      <c r="C4" s="25" t="s">
        <v>191</v>
      </c>
      <c r="D4" s="25" t="s">
        <v>192</v>
      </c>
    </row>
    <row r="5" spans="1:4" x14ac:dyDescent="0.25">
      <c r="A5" t="s">
        <v>13</v>
      </c>
      <c r="B5" t="s">
        <v>14</v>
      </c>
      <c r="C5" s="32">
        <v>8486813</v>
      </c>
      <c r="D5" s="32">
        <v>7702768</v>
      </c>
    </row>
    <row r="6" spans="1:4" x14ac:dyDescent="0.25">
      <c r="A6" t="s">
        <v>13</v>
      </c>
      <c r="B6" t="s">
        <v>15</v>
      </c>
      <c r="C6" s="32">
        <v>24615331</v>
      </c>
      <c r="D6" s="32">
        <v>25753918</v>
      </c>
    </row>
    <row r="7" spans="1:4" x14ac:dyDescent="0.25">
      <c r="A7" t="s">
        <v>13</v>
      </c>
      <c r="B7" t="s">
        <v>16</v>
      </c>
      <c r="C7" s="32">
        <v>538113859</v>
      </c>
      <c r="D7" s="32">
        <v>1001693152</v>
      </c>
    </row>
    <row r="8" spans="1:4" x14ac:dyDescent="0.25">
      <c r="A8" t="s">
        <v>13</v>
      </c>
      <c r="B8" t="s">
        <v>17</v>
      </c>
      <c r="C8" s="32">
        <v>22148900</v>
      </c>
      <c r="D8" s="32">
        <v>25141306</v>
      </c>
    </row>
    <row r="9" spans="1:4" x14ac:dyDescent="0.25">
      <c r="A9" t="s">
        <v>13</v>
      </c>
      <c r="B9" t="s">
        <v>18</v>
      </c>
      <c r="C9" s="32">
        <v>861180</v>
      </c>
      <c r="D9" s="32">
        <v>1076854</v>
      </c>
    </row>
    <row r="10" spans="1:4" x14ac:dyDescent="0.25">
      <c r="A10" t="s">
        <v>13</v>
      </c>
      <c r="B10" t="s">
        <v>19</v>
      </c>
      <c r="C10" s="32">
        <v>66726552</v>
      </c>
      <c r="D10" s="32">
        <v>62272413</v>
      </c>
    </row>
    <row r="11" spans="1:4" x14ac:dyDescent="0.25">
      <c r="A11" t="s">
        <v>13</v>
      </c>
      <c r="B11" t="s">
        <v>20</v>
      </c>
      <c r="C11" s="32">
        <v>3671025</v>
      </c>
      <c r="D11" s="32">
        <v>9097356</v>
      </c>
    </row>
    <row r="12" spans="1:4" x14ac:dyDescent="0.25">
      <c r="A12" t="s">
        <v>13</v>
      </c>
      <c r="B12" t="s">
        <v>21</v>
      </c>
      <c r="C12" s="32">
        <v>152459428</v>
      </c>
      <c r="D12" s="32">
        <v>136889458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49251713</v>
      </c>
      <c r="D14" s="32">
        <v>36783407</v>
      </c>
    </row>
    <row r="15" spans="1:4" x14ac:dyDescent="0.25">
      <c r="A15" s="16" t="s">
        <v>141</v>
      </c>
      <c r="B15" s="17"/>
      <c r="C15" s="33">
        <f>SUM(C5:C14)</f>
        <v>866334801</v>
      </c>
      <c r="D15" s="33">
        <f>SUM(D5:D14)</f>
        <v>1306410632</v>
      </c>
    </row>
    <row r="16" spans="1:4" x14ac:dyDescent="0.25">
      <c r="A16" t="s">
        <v>24</v>
      </c>
      <c r="B16" t="s">
        <v>25</v>
      </c>
      <c r="C16" s="32">
        <v>1493648410</v>
      </c>
      <c r="D16" s="32">
        <v>1510954758</v>
      </c>
    </row>
    <row r="17" spans="1:4" x14ac:dyDescent="0.25">
      <c r="A17" t="s">
        <v>24</v>
      </c>
      <c r="B17" t="s">
        <v>26</v>
      </c>
      <c r="C17" s="32">
        <v>1414410069</v>
      </c>
      <c r="D17" s="32">
        <v>1845856409</v>
      </c>
    </row>
    <row r="18" spans="1:4" x14ac:dyDescent="0.25">
      <c r="A18" t="s">
        <v>24</v>
      </c>
      <c r="B18" t="s">
        <v>27</v>
      </c>
      <c r="C18" s="32">
        <v>-71346404</v>
      </c>
      <c r="D18" s="32">
        <v>-119077496</v>
      </c>
    </row>
    <row r="19" spans="1:4" x14ac:dyDescent="0.25">
      <c r="A19" s="16" t="s">
        <v>28</v>
      </c>
      <c r="B19" s="17"/>
      <c r="C19" s="33">
        <f>SUM(C16:C18)</f>
        <v>2836712075</v>
      </c>
      <c r="D19" s="33">
        <f>SUM(D16:D18)</f>
        <v>3237733671</v>
      </c>
    </row>
    <row r="20" spans="1:4" x14ac:dyDescent="0.25">
      <c r="A20" t="s">
        <v>72</v>
      </c>
      <c r="B20" t="s">
        <v>30</v>
      </c>
      <c r="C20" s="32">
        <v>53901928</v>
      </c>
      <c r="D20" s="32">
        <v>52800017</v>
      </c>
    </row>
    <row r="21" spans="1:4" x14ac:dyDescent="0.25">
      <c r="A21" t="s">
        <v>72</v>
      </c>
      <c r="B21" t="s">
        <v>31</v>
      </c>
      <c r="C21" s="32">
        <v>8842416</v>
      </c>
      <c r="D21" s="32">
        <v>8470323</v>
      </c>
    </row>
    <row r="22" spans="1:4" x14ac:dyDescent="0.25">
      <c r="A22" s="16" t="s">
        <v>32</v>
      </c>
      <c r="B22" s="17"/>
      <c r="C22" s="33">
        <f>SUM(C20:C21)</f>
        <v>62744344</v>
      </c>
      <c r="D22" s="33">
        <f>SUM(D20:D21)</f>
        <v>61270340</v>
      </c>
    </row>
    <row r="23" spans="1:4" x14ac:dyDescent="0.25">
      <c r="A23" t="s">
        <v>135</v>
      </c>
      <c r="B23" t="s">
        <v>138</v>
      </c>
      <c r="C23" s="32">
        <v>534924643</v>
      </c>
      <c r="D23" s="32">
        <v>553194608</v>
      </c>
    </row>
    <row r="24" spans="1:4" x14ac:dyDescent="0.25">
      <c r="A24" t="s">
        <v>135</v>
      </c>
      <c r="B24" t="s">
        <v>139</v>
      </c>
      <c r="C24" s="32">
        <v>10540409</v>
      </c>
      <c r="D24" s="32">
        <v>8780260</v>
      </c>
    </row>
    <row r="25" spans="1:4" x14ac:dyDescent="0.25">
      <c r="A25" t="s">
        <v>135</v>
      </c>
      <c r="B25" t="s">
        <v>36</v>
      </c>
      <c r="C25" s="32">
        <v>175801029</v>
      </c>
      <c r="D25" s="32">
        <v>164503375</v>
      </c>
    </row>
    <row r="26" spans="1:4" x14ac:dyDescent="0.25">
      <c r="A26" t="s">
        <v>135</v>
      </c>
      <c r="B26" t="s">
        <v>144</v>
      </c>
      <c r="C26" s="32">
        <v>104974212</v>
      </c>
      <c r="D26" s="32">
        <v>106033217</v>
      </c>
    </row>
    <row r="27" spans="1:4" x14ac:dyDescent="0.25">
      <c r="A27" t="s">
        <v>135</v>
      </c>
      <c r="B27" t="s">
        <v>140</v>
      </c>
      <c r="C27" s="32">
        <v>9443224</v>
      </c>
      <c r="D27" s="32">
        <v>7904127</v>
      </c>
    </row>
    <row r="28" spans="1:4" x14ac:dyDescent="0.25">
      <c r="A28" s="16" t="s">
        <v>137</v>
      </c>
      <c r="B28" s="17"/>
      <c r="C28" s="33">
        <f>SUM(C23:C27)</f>
        <v>835683517</v>
      </c>
      <c r="D28" s="33">
        <f>SUM(D23:D27)</f>
        <v>840415587</v>
      </c>
    </row>
    <row r="29" spans="1:4" x14ac:dyDescent="0.25">
      <c r="A29" t="s">
        <v>127</v>
      </c>
      <c r="B29" t="s">
        <v>40</v>
      </c>
      <c r="C29" s="32">
        <v>17411</v>
      </c>
      <c r="D29" s="32">
        <v>10958</v>
      </c>
    </row>
    <row r="30" spans="1:4" x14ac:dyDescent="0.25">
      <c r="A30" t="s">
        <v>127</v>
      </c>
      <c r="B30" t="s">
        <v>41</v>
      </c>
      <c r="C30" s="32">
        <v>5008</v>
      </c>
      <c r="D30" s="32">
        <v>5291</v>
      </c>
    </row>
    <row r="31" spans="1:4" x14ac:dyDescent="0.25">
      <c r="A31" t="s">
        <v>127</v>
      </c>
      <c r="B31" t="s">
        <v>42</v>
      </c>
      <c r="C31" s="32">
        <v>0</v>
      </c>
      <c r="D31" s="32">
        <v>0</v>
      </c>
    </row>
    <row r="32" spans="1:4" x14ac:dyDescent="0.25">
      <c r="A32" t="s">
        <v>127</v>
      </c>
      <c r="B32" t="s">
        <v>43</v>
      </c>
      <c r="C32" s="32">
        <v>348088</v>
      </c>
      <c r="D32" s="32">
        <v>303681</v>
      </c>
    </row>
    <row r="33" spans="1:4" x14ac:dyDescent="0.25">
      <c r="A33" t="s">
        <v>127</v>
      </c>
      <c r="B33" t="s">
        <v>44</v>
      </c>
      <c r="C33" s="32">
        <v>16123535</v>
      </c>
      <c r="D33" s="32">
        <v>15423139</v>
      </c>
    </row>
    <row r="34" spans="1:4" x14ac:dyDescent="0.25">
      <c r="A34" s="16" t="s">
        <v>142</v>
      </c>
      <c r="B34" s="17"/>
      <c r="C34" s="33">
        <f>SUM(C29:C33)</f>
        <v>16494042</v>
      </c>
      <c r="D34" s="33">
        <f>SUM(D29:D33)</f>
        <v>15743069</v>
      </c>
    </row>
    <row r="35" spans="1:4" x14ac:dyDescent="0.25">
      <c r="A35" t="s">
        <v>136</v>
      </c>
      <c r="B35" t="s">
        <v>46</v>
      </c>
      <c r="C35" s="32">
        <v>0</v>
      </c>
      <c r="D35" s="32">
        <v>72364</v>
      </c>
    </row>
    <row r="36" spans="1:4" x14ac:dyDescent="0.25">
      <c r="A36" t="s">
        <v>136</v>
      </c>
      <c r="B36" t="s">
        <v>47</v>
      </c>
      <c r="C36" s="32">
        <v>4348375</v>
      </c>
      <c r="D36" s="32">
        <v>3958325</v>
      </c>
    </row>
    <row r="37" spans="1:4" x14ac:dyDescent="0.25">
      <c r="A37" t="s">
        <v>136</v>
      </c>
      <c r="B37" t="s">
        <v>48</v>
      </c>
      <c r="C37" s="32">
        <v>26939</v>
      </c>
      <c r="D37" s="32">
        <v>38256</v>
      </c>
    </row>
    <row r="38" spans="1:4" ht="15.75" thickBot="1" x14ac:dyDescent="0.3">
      <c r="A38" s="10" t="s">
        <v>143</v>
      </c>
      <c r="B38" s="11"/>
      <c r="C38" s="34">
        <f>SUM(C35:C37)</f>
        <v>4375314</v>
      </c>
      <c r="D38" s="34">
        <f>SUM(D35:D37)</f>
        <v>4068945</v>
      </c>
    </row>
    <row r="39" spans="1:4" ht="15.75" thickBot="1" x14ac:dyDescent="0.3">
      <c r="A39" s="9" t="s">
        <v>146</v>
      </c>
      <c r="B39" s="12"/>
      <c r="C39" s="35">
        <f>C15+C19+C22+C28+C34+C38</f>
        <v>4622344093</v>
      </c>
      <c r="D39" s="35">
        <f>D15+D19+D22+D28+D34+D38</f>
        <v>5465642244</v>
      </c>
    </row>
    <row r="40" spans="1:4" x14ac:dyDescent="0.25">
      <c r="A40" t="s">
        <v>49</v>
      </c>
      <c r="B40" t="s">
        <v>50</v>
      </c>
      <c r="C40" s="32">
        <v>5147043</v>
      </c>
      <c r="D40" s="32">
        <v>3707750</v>
      </c>
    </row>
    <row r="41" spans="1:4" x14ac:dyDescent="0.25">
      <c r="A41" t="s">
        <v>49</v>
      </c>
      <c r="B41" t="s">
        <v>51</v>
      </c>
      <c r="C41" s="32">
        <v>46337216</v>
      </c>
      <c r="D41" s="32">
        <v>47671987</v>
      </c>
    </row>
    <row r="42" spans="1:4" x14ac:dyDescent="0.25">
      <c r="A42" t="s">
        <v>49</v>
      </c>
      <c r="B42" t="s">
        <v>52</v>
      </c>
      <c r="C42" s="32">
        <v>20556790</v>
      </c>
      <c r="D42" s="32">
        <v>19747199</v>
      </c>
    </row>
    <row r="43" spans="1:4" x14ac:dyDescent="0.25">
      <c r="A43" t="s">
        <v>49</v>
      </c>
      <c r="B43" t="s">
        <v>53</v>
      </c>
      <c r="C43" s="32">
        <v>4499592</v>
      </c>
      <c r="D43" s="32">
        <v>4304131</v>
      </c>
    </row>
    <row r="44" spans="1:4" x14ac:dyDescent="0.25">
      <c r="A44" t="s">
        <v>49</v>
      </c>
      <c r="B44" t="s">
        <v>54</v>
      </c>
      <c r="C44" s="32">
        <v>0</v>
      </c>
      <c r="D44" s="32">
        <v>13472</v>
      </c>
    </row>
    <row r="45" spans="1:4" x14ac:dyDescent="0.25">
      <c r="A45" t="s">
        <v>49</v>
      </c>
      <c r="B45" t="s">
        <v>55</v>
      </c>
      <c r="C45" s="32">
        <v>606986</v>
      </c>
      <c r="D45" s="32">
        <v>735201</v>
      </c>
    </row>
    <row r="46" spans="1:4" x14ac:dyDescent="0.25">
      <c r="A46" t="s">
        <v>49</v>
      </c>
      <c r="B46" t="s">
        <v>56</v>
      </c>
      <c r="C46" s="32">
        <v>2664</v>
      </c>
      <c r="D46" s="32">
        <v>1669</v>
      </c>
    </row>
    <row r="47" spans="1:4" x14ac:dyDescent="0.25">
      <c r="A47" t="s">
        <v>49</v>
      </c>
      <c r="B47" t="s">
        <v>57</v>
      </c>
      <c r="C47" s="32">
        <v>1057094</v>
      </c>
      <c r="D47" s="32">
        <v>419579</v>
      </c>
    </row>
    <row r="48" spans="1:4" x14ac:dyDescent="0.25">
      <c r="A48" t="s">
        <v>49</v>
      </c>
      <c r="B48" t="s">
        <v>58</v>
      </c>
      <c r="C48" s="32">
        <v>2737673</v>
      </c>
      <c r="D48" s="32">
        <v>-905883</v>
      </c>
    </row>
    <row r="49" spans="1:4" x14ac:dyDescent="0.25">
      <c r="A49" t="s">
        <v>49</v>
      </c>
      <c r="B49" t="s">
        <v>59</v>
      </c>
      <c r="C49" s="32">
        <v>2165206</v>
      </c>
      <c r="D49" s="32">
        <v>1928933</v>
      </c>
    </row>
    <row r="50" spans="1:4" x14ac:dyDescent="0.25">
      <c r="A50" t="s">
        <v>49</v>
      </c>
      <c r="B50" t="s">
        <v>60</v>
      </c>
      <c r="C50" s="32">
        <v>5966498</v>
      </c>
      <c r="D50" s="32">
        <v>6340041</v>
      </c>
    </row>
    <row r="51" spans="1:4" x14ac:dyDescent="0.25">
      <c r="A51" t="s">
        <v>49</v>
      </c>
      <c r="B51" t="s">
        <v>61</v>
      </c>
      <c r="C51" s="32">
        <v>21789</v>
      </c>
      <c r="D51" s="32">
        <v>12</v>
      </c>
    </row>
    <row r="52" spans="1:4" x14ac:dyDescent="0.25">
      <c r="A52" t="s">
        <v>49</v>
      </c>
      <c r="B52" t="s">
        <v>62</v>
      </c>
      <c r="C52" s="32">
        <v>0</v>
      </c>
      <c r="D52" s="32">
        <v>0</v>
      </c>
    </row>
    <row r="53" spans="1:4" x14ac:dyDescent="0.25">
      <c r="A53" t="s">
        <v>49</v>
      </c>
      <c r="B53" t="s">
        <v>63</v>
      </c>
      <c r="C53" s="32">
        <v>11719873</v>
      </c>
      <c r="D53" s="32">
        <v>8191111</v>
      </c>
    </row>
    <row r="54" spans="1:4" x14ac:dyDescent="0.25">
      <c r="A54" t="s">
        <v>49</v>
      </c>
      <c r="B54" t="s">
        <v>64</v>
      </c>
      <c r="C54" s="32">
        <v>5295657</v>
      </c>
      <c r="D54" s="32">
        <v>5202702</v>
      </c>
    </row>
    <row r="55" spans="1:4" ht="15.75" thickBot="1" x14ac:dyDescent="0.3">
      <c r="A55" s="12" t="s">
        <v>49</v>
      </c>
      <c r="B55" s="12" t="s">
        <v>65</v>
      </c>
      <c r="C55" s="38">
        <v>3207759</v>
      </c>
      <c r="D55" s="38">
        <v>3310483</v>
      </c>
    </row>
    <row r="56" spans="1:4" ht="15.75" thickBot="1" x14ac:dyDescent="0.3">
      <c r="A56" s="9" t="s">
        <v>69</v>
      </c>
      <c r="B56" s="12"/>
      <c r="C56" s="35">
        <f>SUM(C40:C55)</f>
        <v>109321840</v>
      </c>
      <c r="D56" s="35">
        <f>SUM(D40:D55)</f>
        <v>100668387</v>
      </c>
    </row>
    <row r="57" spans="1:4" x14ac:dyDescent="0.25">
      <c r="A57" s="2" t="s">
        <v>145</v>
      </c>
      <c r="C57" s="36">
        <f>C39+C56</f>
        <v>4731665933</v>
      </c>
      <c r="D57" s="36">
        <f>D39+D56</f>
        <v>5566310631</v>
      </c>
    </row>
    <row r="58" spans="1:4" x14ac:dyDescent="0.25">
      <c r="A58" t="s">
        <v>10</v>
      </c>
    </row>
  </sheetData>
  <pageMargins left="0.7" right="0.7" top="0.75" bottom="0.75" header="0.3" footer="0.3"/>
  <pageSetup scale="57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A435A-C060-4EC3-994A-31455A3405B8}">
  <dimension ref="A1:D58"/>
  <sheetViews>
    <sheetView showGridLines="0" topLeftCell="A22" zoomScale="75" zoomScaleNormal="75" workbookViewId="0">
      <selection activeCell="D39" sqref="D39"/>
    </sheetView>
  </sheetViews>
  <sheetFormatPr defaultColWidth="8.7109375" defaultRowHeight="15" x14ac:dyDescent="0.25"/>
  <cols>
    <col min="1" max="1" width="73" bestFit="1" customWidth="1"/>
    <col min="2" max="2" width="45.85546875" bestFit="1" customWidth="1"/>
    <col min="3" max="4" width="21" bestFit="1" customWidth="1"/>
  </cols>
  <sheetData>
    <row r="1" spans="1:4" x14ac:dyDescent="0.25">
      <c r="A1" s="8" t="s">
        <v>184</v>
      </c>
      <c r="D1" s="1"/>
    </row>
    <row r="2" spans="1:4" x14ac:dyDescent="0.25">
      <c r="A2" s="8" t="str">
        <f>'Net Collections For Month'!A2</f>
        <v>MONTH OF September 2026</v>
      </c>
    </row>
    <row r="3" spans="1:4" s="8" customFormat="1" x14ac:dyDescent="0.25">
      <c r="A3" s="8" t="str">
        <f>'Net Collections For Month'!A3</f>
        <v>Run Date 10/08/26</v>
      </c>
    </row>
    <row r="4" spans="1:4" x14ac:dyDescent="0.25">
      <c r="A4" s="16" t="s">
        <v>11</v>
      </c>
      <c r="B4" s="17" t="s">
        <v>12</v>
      </c>
      <c r="C4" s="16" t="s">
        <v>66</v>
      </c>
      <c r="D4" s="16" t="s">
        <v>179</v>
      </c>
    </row>
    <row r="5" spans="1:4" x14ac:dyDescent="0.25">
      <c r="A5" t="s">
        <v>67</v>
      </c>
      <c r="B5" t="s">
        <v>14</v>
      </c>
      <c r="C5" s="32">
        <v>27540409</v>
      </c>
      <c r="D5" s="32">
        <v>26762649</v>
      </c>
    </row>
    <row r="6" spans="1:4" x14ac:dyDescent="0.25">
      <c r="A6" t="s">
        <v>67</v>
      </c>
      <c r="B6" t="s">
        <v>15</v>
      </c>
      <c r="C6" s="32">
        <v>80971278</v>
      </c>
      <c r="D6" s="32">
        <v>80731308</v>
      </c>
    </row>
    <row r="7" spans="1:4" x14ac:dyDescent="0.25">
      <c r="A7" t="s">
        <v>67</v>
      </c>
      <c r="B7" t="s">
        <v>16</v>
      </c>
      <c r="C7" s="32">
        <v>687323818</v>
      </c>
      <c r="D7" s="32">
        <v>1233486815</v>
      </c>
    </row>
    <row r="8" spans="1:4" x14ac:dyDescent="0.25">
      <c r="A8" t="s">
        <v>67</v>
      </c>
      <c r="B8" t="s">
        <v>17</v>
      </c>
      <c r="C8" s="32">
        <v>58582338</v>
      </c>
      <c r="D8" s="32">
        <v>66524715</v>
      </c>
    </row>
    <row r="9" spans="1:4" x14ac:dyDescent="0.25">
      <c r="A9" t="s">
        <v>67</v>
      </c>
      <c r="B9" t="s">
        <v>18</v>
      </c>
      <c r="C9" s="32">
        <v>2565896</v>
      </c>
      <c r="D9" s="32">
        <v>3435079</v>
      </c>
    </row>
    <row r="10" spans="1:4" x14ac:dyDescent="0.25">
      <c r="A10" t="s">
        <v>67</v>
      </c>
      <c r="B10" t="s">
        <v>19</v>
      </c>
      <c r="C10" s="32">
        <v>173227326</v>
      </c>
      <c r="D10" s="32">
        <v>230825328</v>
      </c>
    </row>
    <row r="11" spans="1:4" x14ac:dyDescent="0.25">
      <c r="A11" t="s">
        <v>67</v>
      </c>
      <c r="B11" t="s">
        <v>20</v>
      </c>
      <c r="C11" s="32">
        <v>3440661</v>
      </c>
      <c r="D11" s="32">
        <v>15268951</v>
      </c>
    </row>
    <row r="12" spans="1:4" x14ac:dyDescent="0.25">
      <c r="A12" t="s">
        <v>67</v>
      </c>
      <c r="B12" t="s">
        <v>21</v>
      </c>
      <c r="C12" s="32">
        <v>154466396</v>
      </c>
      <c r="D12" s="32">
        <v>142827469</v>
      </c>
    </row>
    <row r="13" spans="1:4" x14ac:dyDescent="0.25">
      <c r="A13" t="s">
        <v>67</v>
      </c>
      <c r="B13" t="s">
        <v>22</v>
      </c>
      <c r="C13" s="32">
        <v>0</v>
      </c>
      <c r="D13" s="32">
        <v>0</v>
      </c>
    </row>
    <row r="14" spans="1:4" x14ac:dyDescent="0.25">
      <c r="A14" t="s">
        <v>67</v>
      </c>
      <c r="B14" t="s">
        <v>23</v>
      </c>
      <c r="C14" s="32">
        <v>183463560</v>
      </c>
      <c r="D14" s="32">
        <v>195671397</v>
      </c>
    </row>
    <row r="15" spans="1:4" x14ac:dyDescent="0.25">
      <c r="A15" s="16" t="s">
        <v>141</v>
      </c>
      <c r="B15" s="17"/>
      <c r="C15" s="33">
        <f>SUM(C5:C14)</f>
        <v>1371581682</v>
      </c>
      <c r="D15" s="33">
        <f>SUM(D5:D14)</f>
        <v>1995533711</v>
      </c>
    </row>
    <row r="16" spans="1:4" x14ac:dyDescent="0.25">
      <c r="A16" t="s">
        <v>68</v>
      </c>
      <c r="B16" t="s">
        <v>25</v>
      </c>
      <c r="C16" s="32">
        <v>4576605171</v>
      </c>
      <c r="D16" s="32">
        <v>4840714034</v>
      </c>
    </row>
    <row r="17" spans="1:4" x14ac:dyDescent="0.25">
      <c r="A17" t="s">
        <v>68</v>
      </c>
      <c r="B17" t="s">
        <v>26</v>
      </c>
      <c r="C17" s="32">
        <v>1674727689</v>
      </c>
      <c r="D17" s="32">
        <v>2268306061</v>
      </c>
    </row>
    <row r="18" spans="1:4" x14ac:dyDescent="0.25">
      <c r="A18" t="s">
        <v>68</v>
      </c>
      <c r="B18" t="s">
        <v>27</v>
      </c>
      <c r="C18" s="32">
        <v>-163450569</v>
      </c>
      <c r="D18" s="32">
        <v>-201979632</v>
      </c>
    </row>
    <row r="19" spans="1:4" x14ac:dyDescent="0.25">
      <c r="A19" s="16" t="s">
        <v>28</v>
      </c>
      <c r="B19" s="17"/>
      <c r="C19" s="33">
        <f>SUM(C16:C18)</f>
        <v>6087882291</v>
      </c>
      <c r="D19" s="33">
        <f>SUM(D16:D18)</f>
        <v>6907040463</v>
      </c>
    </row>
    <row r="20" spans="1:4" x14ac:dyDescent="0.25">
      <c r="A20" t="s">
        <v>29</v>
      </c>
      <c r="B20" t="s">
        <v>30</v>
      </c>
      <c r="C20" s="32">
        <v>158243326</v>
      </c>
      <c r="D20" s="32">
        <v>158005598</v>
      </c>
    </row>
    <row r="21" spans="1:4" x14ac:dyDescent="0.25">
      <c r="A21" t="s">
        <v>29</v>
      </c>
      <c r="B21" t="s">
        <v>31</v>
      </c>
      <c r="C21" s="32">
        <v>24808712</v>
      </c>
      <c r="D21" s="32">
        <v>24979190</v>
      </c>
    </row>
    <row r="22" spans="1:4" x14ac:dyDescent="0.25">
      <c r="A22" s="16" t="s">
        <v>32</v>
      </c>
      <c r="B22" s="17"/>
      <c r="C22" s="33">
        <f>SUM(C20:C21)</f>
        <v>183052038</v>
      </c>
      <c r="D22" s="33">
        <f>SUM(D20:D21)</f>
        <v>182984788</v>
      </c>
    </row>
    <row r="23" spans="1:4" x14ac:dyDescent="0.25">
      <c r="A23" t="s">
        <v>33</v>
      </c>
      <c r="B23" t="s">
        <v>138</v>
      </c>
      <c r="C23" s="32">
        <v>1632121001</v>
      </c>
      <c r="D23" s="32">
        <v>1770849615</v>
      </c>
    </row>
    <row r="24" spans="1:4" x14ac:dyDescent="0.25">
      <c r="A24" t="s">
        <v>33</v>
      </c>
      <c r="B24" t="s">
        <v>139</v>
      </c>
      <c r="C24" s="32">
        <v>29035919</v>
      </c>
      <c r="D24" s="32">
        <v>27540441</v>
      </c>
    </row>
    <row r="25" spans="1:4" x14ac:dyDescent="0.25">
      <c r="A25" t="s">
        <v>33</v>
      </c>
      <c r="B25" t="s">
        <v>36</v>
      </c>
      <c r="C25" s="32">
        <v>468021109</v>
      </c>
      <c r="D25" s="32">
        <v>483439355</v>
      </c>
    </row>
    <row r="26" spans="1:4" x14ac:dyDescent="0.25">
      <c r="A26" t="s">
        <v>33</v>
      </c>
      <c r="B26" t="s">
        <v>144</v>
      </c>
      <c r="C26" s="32">
        <v>286337521</v>
      </c>
      <c r="D26" s="32">
        <v>297088613</v>
      </c>
    </row>
    <row r="27" spans="1:4" x14ac:dyDescent="0.25">
      <c r="A27" t="s">
        <v>33</v>
      </c>
      <c r="B27" t="s">
        <v>140</v>
      </c>
      <c r="C27" s="32">
        <v>36493922</v>
      </c>
      <c r="D27" s="32">
        <v>35821281</v>
      </c>
    </row>
    <row r="28" spans="1:4" x14ac:dyDescent="0.25">
      <c r="A28" s="16" t="s">
        <v>137</v>
      </c>
      <c r="B28" s="17"/>
      <c r="C28" s="33">
        <f>SUM(C23:C27)</f>
        <v>2452009472</v>
      </c>
      <c r="D28" s="33">
        <f>SUM(D23:D27)</f>
        <v>2614739305</v>
      </c>
    </row>
    <row r="29" spans="1:4" x14ac:dyDescent="0.25">
      <c r="A29" t="s">
        <v>39</v>
      </c>
      <c r="B29" t="s">
        <v>40</v>
      </c>
      <c r="C29" s="32">
        <v>49548</v>
      </c>
      <c r="D29" s="32">
        <v>46761</v>
      </c>
    </row>
    <row r="30" spans="1:4" x14ac:dyDescent="0.25">
      <c r="A30" t="s">
        <v>39</v>
      </c>
      <c r="B30" t="s">
        <v>41</v>
      </c>
      <c r="C30" s="32">
        <v>18028</v>
      </c>
      <c r="D30" s="32">
        <v>43321</v>
      </c>
    </row>
    <row r="31" spans="1:4" x14ac:dyDescent="0.25">
      <c r="A31" t="s">
        <v>39</v>
      </c>
      <c r="B31" t="s">
        <v>42</v>
      </c>
      <c r="C31" s="32">
        <v>0</v>
      </c>
      <c r="D31" s="32">
        <v>0</v>
      </c>
    </row>
    <row r="32" spans="1:4" x14ac:dyDescent="0.25">
      <c r="A32" t="s">
        <v>39</v>
      </c>
      <c r="B32" t="s">
        <v>43</v>
      </c>
      <c r="C32" s="32">
        <v>1020835</v>
      </c>
      <c r="D32" s="32">
        <v>919910</v>
      </c>
    </row>
    <row r="33" spans="1:4" x14ac:dyDescent="0.25">
      <c r="A33" t="s">
        <v>39</v>
      </c>
      <c r="B33" t="s">
        <v>44</v>
      </c>
      <c r="C33" s="32">
        <v>38279311</v>
      </c>
      <c r="D33" s="32">
        <v>37610708</v>
      </c>
    </row>
    <row r="34" spans="1:4" x14ac:dyDescent="0.25">
      <c r="A34" s="16" t="s">
        <v>142</v>
      </c>
      <c r="B34" s="17"/>
      <c r="C34" s="33">
        <f>SUM(C29:C33)</f>
        <v>39367722</v>
      </c>
      <c r="D34" s="33">
        <f>SUM(D29:D33)</f>
        <v>38620700</v>
      </c>
    </row>
    <row r="35" spans="1:4" x14ac:dyDescent="0.25">
      <c r="A35" t="s">
        <v>45</v>
      </c>
      <c r="B35" t="s">
        <v>46</v>
      </c>
      <c r="C35" s="32">
        <v>4357466</v>
      </c>
      <c r="D35" s="32">
        <v>4829310</v>
      </c>
    </row>
    <row r="36" spans="1:4" x14ac:dyDescent="0.25">
      <c r="A36" t="s">
        <v>45</v>
      </c>
      <c r="B36" t="s">
        <v>47</v>
      </c>
      <c r="C36" s="32">
        <v>9832175</v>
      </c>
      <c r="D36" s="32">
        <v>9657475</v>
      </c>
    </row>
    <row r="37" spans="1:4" x14ac:dyDescent="0.25">
      <c r="A37" t="s">
        <v>45</v>
      </c>
      <c r="B37" t="s">
        <v>48</v>
      </c>
      <c r="C37" s="32">
        <v>1507965</v>
      </c>
      <c r="D37" s="32">
        <v>1787510</v>
      </c>
    </row>
    <row r="38" spans="1:4" ht="15.75" thickBot="1" x14ac:dyDescent="0.3">
      <c r="A38" s="10" t="s">
        <v>143</v>
      </c>
      <c r="B38" s="11"/>
      <c r="C38" s="34">
        <f>SUM(C35:C37)</f>
        <v>15697606</v>
      </c>
      <c r="D38" s="34">
        <f>SUM(D35:D37)</f>
        <v>16274295</v>
      </c>
    </row>
    <row r="39" spans="1:4" ht="15.75" thickBot="1" x14ac:dyDescent="0.3">
      <c r="A39" s="10" t="s">
        <v>146</v>
      </c>
      <c r="B39" s="11"/>
      <c r="C39" s="34">
        <f>C38+C34+C28+C22+C19+C15</f>
        <v>10149590811</v>
      </c>
      <c r="D39" s="34">
        <f>D38+D34+D28+D22+D19+D15</f>
        <v>11755193262</v>
      </c>
    </row>
    <row r="40" spans="1:4" x14ac:dyDescent="0.25">
      <c r="A40" t="s">
        <v>49</v>
      </c>
      <c r="B40" t="s">
        <v>50</v>
      </c>
      <c r="C40" s="32">
        <v>13182532</v>
      </c>
      <c r="D40" s="32">
        <v>11168402</v>
      </c>
    </row>
    <row r="41" spans="1:4" x14ac:dyDescent="0.25">
      <c r="A41" t="s">
        <v>49</v>
      </c>
      <c r="B41" t="s">
        <v>51</v>
      </c>
      <c r="C41" s="32">
        <v>109766711</v>
      </c>
      <c r="D41" s="32">
        <v>115575301</v>
      </c>
    </row>
    <row r="42" spans="1:4" x14ac:dyDescent="0.25">
      <c r="A42" t="s">
        <v>49</v>
      </c>
      <c r="B42" t="s">
        <v>52</v>
      </c>
      <c r="C42" s="32">
        <v>46910338</v>
      </c>
      <c r="D42" s="32">
        <v>47816491</v>
      </c>
    </row>
    <row r="43" spans="1:4" x14ac:dyDescent="0.25">
      <c r="A43" t="s">
        <v>49</v>
      </c>
      <c r="B43" t="s">
        <v>53</v>
      </c>
      <c r="C43" s="32">
        <v>10667458</v>
      </c>
      <c r="D43" s="32">
        <v>10495848</v>
      </c>
    </row>
    <row r="44" spans="1:4" x14ac:dyDescent="0.25">
      <c r="A44" t="s">
        <v>49</v>
      </c>
      <c r="B44" t="s">
        <v>54</v>
      </c>
      <c r="C44" s="32">
        <v>410517</v>
      </c>
      <c r="D44" s="32">
        <v>533287</v>
      </c>
    </row>
    <row r="45" spans="1:4" x14ac:dyDescent="0.25">
      <c r="A45" t="s">
        <v>49</v>
      </c>
      <c r="B45" t="s">
        <v>55</v>
      </c>
      <c r="C45" s="32">
        <v>1344025</v>
      </c>
      <c r="D45" s="32">
        <v>1804390</v>
      </c>
    </row>
    <row r="46" spans="1:4" x14ac:dyDescent="0.25">
      <c r="A46" t="s">
        <v>49</v>
      </c>
      <c r="B46" t="s">
        <v>56</v>
      </c>
      <c r="C46" s="32">
        <v>-72337</v>
      </c>
      <c r="D46" s="32">
        <v>31169</v>
      </c>
    </row>
    <row r="47" spans="1:4" x14ac:dyDescent="0.25">
      <c r="A47" t="s">
        <v>49</v>
      </c>
      <c r="B47" t="s">
        <v>57</v>
      </c>
      <c r="C47" s="32">
        <v>3384782</v>
      </c>
      <c r="D47" s="32">
        <v>3705826</v>
      </c>
    </row>
    <row r="48" spans="1:4" x14ac:dyDescent="0.25">
      <c r="A48" t="s">
        <v>49</v>
      </c>
      <c r="B48" t="s">
        <v>58</v>
      </c>
      <c r="C48" s="32">
        <v>347524642</v>
      </c>
      <c r="D48" s="32">
        <v>353507037</v>
      </c>
    </row>
    <row r="49" spans="1:4" x14ac:dyDescent="0.25">
      <c r="A49" t="s">
        <v>49</v>
      </c>
      <c r="B49" t="s">
        <v>59</v>
      </c>
      <c r="C49" s="32">
        <v>5606270</v>
      </c>
      <c r="D49" s="32">
        <v>5402720</v>
      </c>
    </row>
    <row r="50" spans="1:4" x14ac:dyDescent="0.25">
      <c r="A50" t="s">
        <v>49</v>
      </c>
      <c r="B50" t="s">
        <v>60</v>
      </c>
      <c r="C50" s="32">
        <v>16760625</v>
      </c>
      <c r="D50" s="32">
        <v>17454387</v>
      </c>
    </row>
    <row r="51" spans="1:4" x14ac:dyDescent="0.25">
      <c r="A51" t="s">
        <v>49</v>
      </c>
      <c r="B51" t="s">
        <v>61</v>
      </c>
      <c r="C51" s="32">
        <v>393107</v>
      </c>
      <c r="D51" s="32">
        <v>397849</v>
      </c>
    </row>
    <row r="52" spans="1:4" x14ac:dyDescent="0.25">
      <c r="A52" t="s">
        <v>49</v>
      </c>
      <c r="B52" t="s">
        <v>62</v>
      </c>
      <c r="C52" s="32">
        <v>0</v>
      </c>
      <c r="D52" s="32">
        <v>0</v>
      </c>
    </row>
    <row r="53" spans="1:4" x14ac:dyDescent="0.25">
      <c r="A53" t="s">
        <v>49</v>
      </c>
      <c r="B53" t="s">
        <v>63</v>
      </c>
      <c r="C53" s="32">
        <v>22608937</v>
      </c>
      <c r="D53" s="32">
        <v>23333171</v>
      </c>
    </row>
    <row r="54" spans="1:4" x14ac:dyDescent="0.25">
      <c r="A54" t="s">
        <v>49</v>
      </c>
      <c r="B54" t="s">
        <v>64</v>
      </c>
      <c r="C54" s="32">
        <v>11451460</v>
      </c>
      <c r="D54" s="32">
        <v>11608650</v>
      </c>
    </row>
    <row r="55" spans="1:4" ht="15.75" thickBot="1" x14ac:dyDescent="0.3">
      <c r="A55" s="12" t="s">
        <v>49</v>
      </c>
      <c r="B55" s="12" t="s">
        <v>65</v>
      </c>
      <c r="C55" s="37">
        <v>7991636</v>
      </c>
      <c r="D55" s="37">
        <v>8809186</v>
      </c>
    </row>
    <row r="56" spans="1:4" ht="15.75" thickBot="1" x14ac:dyDescent="0.3">
      <c r="A56" s="9" t="s">
        <v>69</v>
      </c>
      <c r="B56" s="12"/>
      <c r="C56" s="35">
        <f>SUM(C40:C55)</f>
        <v>597930703</v>
      </c>
      <c r="D56" s="35">
        <f>SUM(D40:D55)</f>
        <v>611643714</v>
      </c>
    </row>
    <row r="57" spans="1:4" x14ac:dyDescent="0.25">
      <c r="A57" s="2" t="s">
        <v>145</v>
      </c>
      <c r="C57" s="36">
        <f>C39+C56</f>
        <v>10747521514</v>
      </c>
      <c r="D57" s="36">
        <f>D39+D56</f>
        <v>12366836976</v>
      </c>
    </row>
    <row r="58" spans="1:4" x14ac:dyDescent="0.25">
      <c r="A58" t="s">
        <v>10</v>
      </c>
      <c r="C58" s="47"/>
      <c r="D58" s="47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8DB38-B45D-46C5-8506-A09D1E1B6D5A}">
  <dimension ref="A1:D60"/>
  <sheetViews>
    <sheetView showGridLines="0" topLeftCell="A18" zoomScale="75" zoomScaleNormal="75" workbookViewId="0">
      <selection activeCell="C59" sqref="C59"/>
    </sheetView>
  </sheetViews>
  <sheetFormatPr defaultRowHeight="15" x14ac:dyDescent="0.25"/>
  <cols>
    <col min="1" max="1" width="70.5703125" style="13" bestFit="1" customWidth="1"/>
    <col min="2" max="2" width="51" style="13" bestFit="1" customWidth="1"/>
    <col min="3" max="4" width="27.28515625" style="13" bestFit="1" customWidth="1"/>
    <col min="5" max="16384" width="9.140625" style="13"/>
  </cols>
  <sheetData>
    <row r="1" spans="1:4" x14ac:dyDescent="0.25">
      <c r="A1" s="18" t="s">
        <v>185</v>
      </c>
      <c r="D1" s="14"/>
    </row>
    <row r="2" spans="1:4" x14ac:dyDescent="0.25">
      <c r="A2" s="8" t="str">
        <f>'Net Collections For Month'!A2</f>
        <v>MONTH OF September 2026</v>
      </c>
    </row>
    <row r="3" spans="1:4" x14ac:dyDescent="0.25">
      <c r="A3" s="8" t="str">
        <f>'Net Collections For Month'!A3</f>
        <v>Run Date 10/08/26</v>
      </c>
    </row>
    <row r="4" spans="1:4" ht="15.75" thickBot="1" x14ac:dyDescent="0.3">
      <c r="A4" s="9" t="s">
        <v>70</v>
      </c>
      <c r="B4" s="9" t="s">
        <v>12</v>
      </c>
      <c r="C4" s="9" t="s">
        <v>66</v>
      </c>
      <c r="D4" s="9" t="s">
        <v>179</v>
      </c>
    </row>
    <row r="5" spans="1:4" x14ac:dyDescent="0.25">
      <c r="A5" s="13" t="s">
        <v>71</v>
      </c>
      <c r="B5" s="13" t="s">
        <v>14</v>
      </c>
      <c r="C5" s="44">
        <v>27540409</v>
      </c>
      <c r="D5" s="44">
        <v>26762649</v>
      </c>
    </row>
    <row r="6" spans="1:4" x14ac:dyDescent="0.25">
      <c r="A6" s="13" t="s">
        <v>71</v>
      </c>
      <c r="B6" s="13" t="s">
        <v>20</v>
      </c>
      <c r="C6" s="44">
        <v>3440661</v>
      </c>
      <c r="D6" s="44">
        <v>15268951</v>
      </c>
    </row>
    <row r="7" spans="1:4" x14ac:dyDescent="0.25">
      <c r="A7" s="13" t="s">
        <v>71</v>
      </c>
      <c r="B7" s="13" t="s">
        <v>15</v>
      </c>
      <c r="C7" s="44">
        <v>64270981</v>
      </c>
      <c r="D7" s="44">
        <v>63997938</v>
      </c>
    </row>
    <row r="8" spans="1:4" x14ac:dyDescent="0.25">
      <c r="A8" s="13" t="s">
        <v>71</v>
      </c>
      <c r="B8" s="13" t="s">
        <v>16</v>
      </c>
      <c r="C8" s="44">
        <v>687323818</v>
      </c>
      <c r="D8" s="44">
        <v>1233486815</v>
      </c>
    </row>
    <row r="9" spans="1:4" x14ac:dyDescent="0.25">
      <c r="A9" s="13" t="s">
        <v>71</v>
      </c>
      <c r="B9" s="13" t="s">
        <v>17</v>
      </c>
      <c r="C9" s="44">
        <v>58582338</v>
      </c>
      <c r="D9" s="44">
        <v>66524715</v>
      </c>
    </row>
    <row r="10" spans="1:4" x14ac:dyDescent="0.25">
      <c r="A10" s="13" t="s">
        <v>71</v>
      </c>
      <c r="B10" s="13" t="s">
        <v>19</v>
      </c>
      <c r="C10" s="44">
        <v>173227326</v>
      </c>
      <c r="D10" s="44">
        <v>230825328</v>
      </c>
    </row>
    <row r="11" spans="1:4" x14ac:dyDescent="0.25">
      <c r="A11" s="13" t="s">
        <v>71</v>
      </c>
      <c r="B11" s="13" t="s">
        <v>24</v>
      </c>
      <c r="C11" s="44">
        <v>6082887821</v>
      </c>
      <c r="D11" s="44">
        <v>6901222038</v>
      </c>
    </row>
    <row r="12" spans="1:4" x14ac:dyDescent="0.25">
      <c r="A12" s="13" t="s">
        <v>71</v>
      </c>
      <c r="B12" s="13" t="s">
        <v>21</v>
      </c>
      <c r="C12" s="44">
        <v>154466396</v>
      </c>
      <c r="D12" s="44">
        <v>142827469</v>
      </c>
    </row>
    <row r="13" spans="1:4" x14ac:dyDescent="0.25">
      <c r="A13" s="13" t="s">
        <v>71</v>
      </c>
      <c r="B13" s="13" t="s">
        <v>72</v>
      </c>
      <c r="C13" s="44">
        <v>0</v>
      </c>
      <c r="D13" s="44">
        <v>0</v>
      </c>
    </row>
    <row r="14" spans="1:4" x14ac:dyDescent="0.25">
      <c r="A14" s="13" t="s">
        <v>71</v>
      </c>
      <c r="B14" s="13" t="s">
        <v>22</v>
      </c>
      <c r="C14" s="44">
        <v>0</v>
      </c>
      <c r="D14" s="44">
        <v>0</v>
      </c>
    </row>
    <row r="15" spans="1:4" x14ac:dyDescent="0.25">
      <c r="A15" s="13" t="s">
        <v>71</v>
      </c>
      <c r="B15" s="13" t="s">
        <v>23</v>
      </c>
      <c r="C15" s="44">
        <v>144430571</v>
      </c>
      <c r="D15" s="44">
        <v>152949921</v>
      </c>
    </row>
    <row r="16" spans="1:4" x14ac:dyDescent="0.25">
      <c r="A16" s="13" t="s">
        <v>71</v>
      </c>
      <c r="B16" s="13" t="s">
        <v>73</v>
      </c>
      <c r="C16" s="44">
        <v>1796127</v>
      </c>
      <c r="D16" s="44">
        <v>2404555</v>
      </c>
    </row>
    <row r="17" spans="1:4" x14ac:dyDescent="0.25">
      <c r="A17" s="13" t="s">
        <v>33</v>
      </c>
      <c r="B17" s="13" t="s">
        <v>34</v>
      </c>
      <c r="C17" s="44">
        <v>1075039376</v>
      </c>
      <c r="D17" s="44">
        <v>1169105843</v>
      </c>
    </row>
    <row r="18" spans="1:4" x14ac:dyDescent="0.25">
      <c r="A18" s="13" t="s">
        <v>33</v>
      </c>
      <c r="B18" s="13" t="s">
        <v>35</v>
      </c>
      <c r="C18" s="44">
        <v>19114079</v>
      </c>
      <c r="D18" s="44">
        <v>18162061</v>
      </c>
    </row>
    <row r="19" spans="1:4" x14ac:dyDescent="0.25">
      <c r="A19" s="13" t="s">
        <v>33</v>
      </c>
      <c r="B19" s="13" t="s">
        <v>36</v>
      </c>
      <c r="C19" s="44">
        <v>456497844</v>
      </c>
      <c r="D19" s="44">
        <v>470837997</v>
      </c>
    </row>
    <row r="20" spans="1:4" x14ac:dyDescent="0.25">
      <c r="A20" s="13" t="s">
        <v>33</v>
      </c>
      <c r="B20" s="13" t="s">
        <v>37</v>
      </c>
      <c r="C20" s="44">
        <v>0</v>
      </c>
      <c r="D20" s="44">
        <v>0</v>
      </c>
    </row>
    <row r="21" spans="1:4" x14ac:dyDescent="0.25">
      <c r="A21" s="13" t="s">
        <v>33</v>
      </c>
      <c r="B21" s="13" t="s">
        <v>38</v>
      </c>
      <c r="C21" s="44">
        <v>24084510</v>
      </c>
      <c r="D21" s="44">
        <v>23696259</v>
      </c>
    </row>
    <row r="22" spans="1:4" x14ac:dyDescent="0.25">
      <c r="A22" s="13" t="s">
        <v>39</v>
      </c>
      <c r="B22" s="13" t="s">
        <v>40</v>
      </c>
      <c r="C22" s="44">
        <v>49548</v>
      </c>
      <c r="D22" s="44">
        <v>46761</v>
      </c>
    </row>
    <row r="23" spans="1:4" x14ac:dyDescent="0.25">
      <c r="A23" s="13" t="s">
        <v>39</v>
      </c>
      <c r="B23" s="13" t="s">
        <v>41</v>
      </c>
      <c r="C23" s="44">
        <v>18028</v>
      </c>
      <c r="D23" s="44">
        <v>43321</v>
      </c>
    </row>
    <row r="24" spans="1:4" x14ac:dyDescent="0.25">
      <c r="A24" s="13" t="s">
        <v>39</v>
      </c>
      <c r="B24" s="13" t="s">
        <v>42</v>
      </c>
      <c r="C24" s="44">
        <v>0</v>
      </c>
      <c r="D24" s="44">
        <v>0</v>
      </c>
    </row>
    <row r="25" spans="1:4" x14ac:dyDescent="0.25">
      <c r="A25" s="13" t="s">
        <v>39</v>
      </c>
      <c r="B25" s="13" t="s">
        <v>43</v>
      </c>
      <c r="C25" s="44">
        <v>1020835</v>
      </c>
      <c r="D25" s="44">
        <v>919910</v>
      </c>
    </row>
    <row r="26" spans="1:4" x14ac:dyDescent="0.25">
      <c r="A26" s="13" t="s">
        <v>39</v>
      </c>
      <c r="B26" s="13" t="s">
        <v>48</v>
      </c>
      <c r="C26" s="44">
        <v>23203</v>
      </c>
      <c r="D26" s="44">
        <v>0</v>
      </c>
    </row>
    <row r="27" spans="1:4" x14ac:dyDescent="0.25">
      <c r="A27" s="13" t="s">
        <v>39</v>
      </c>
      <c r="B27" s="13" t="s">
        <v>74</v>
      </c>
      <c r="C27" s="44">
        <v>0</v>
      </c>
      <c r="D27" s="44">
        <v>0</v>
      </c>
    </row>
    <row r="28" spans="1:4" ht="15.75" thickBot="1" x14ac:dyDescent="0.3">
      <c r="A28" s="10" t="s">
        <v>75</v>
      </c>
      <c r="B28" s="15"/>
      <c r="C28" s="34">
        <f>SUM(C5:C27)</f>
        <v>8973813871</v>
      </c>
      <c r="D28" s="34">
        <f>SUM(D5:D27)</f>
        <v>10519082531</v>
      </c>
    </row>
    <row r="29" spans="1:4" x14ac:dyDescent="0.25">
      <c r="A29" s="13" t="s">
        <v>76</v>
      </c>
      <c r="B29" s="13" t="s">
        <v>77</v>
      </c>
      <c r="C29" s="44">
        <v>245261</v>
      </c>
      <c r="D29" s="44">
        <v>268614</v>
      </c>
    </row>
    <row r="30" spans="1:4" x14ac:dyDescent="0.25">
      <c r="A30" s="13" t="s">
        <v>76</v>
      </c>
      <c r="B30" s="13" t="s">
        <v>78</v>
      </c>
      <c r="C30" s="44">
        <v>22820792</v>
      </c>
      <c r="D30" s="44">
        <v>22808985</v>
      </c>
    </row>
    <row r="31" spans="1:4" x14ac:dyDescent="0.25">
      <c r="A31" s="13" t="s">
        <v>76</v>
      </c>
      <c r="B31" s="13" t="s">
        <v>79</v>
      </c>
      <c r="C31" s="44">
        <v>0</v>
      </c>
      <c r="D31" s="44">
        <v>0</v>
      </c>
    </row>
    <row r="32" spans="1:4" x14ac:dyDescent="0.25">
      <c r="A32" s="13" t="s">
        <v>76</v>
      </c>
      <c r="B32" s="13" t="s">
        <v>80</v>
      </c>
      <c r="C32" s="44">
        <v>65833054</v>
      </c>
      <c r="D32" s="44">
        <v>65724269</v>
      </c>
    </row>
    <row r="33" spans="1:4" x14ac:dyDescent="0.25">
      <c r="A33" s="13" t="s">
        <v>76</v>
      </c>
      <c r="B33" s="13" t="s">
        <v>81</v>
      </c>
      <c r="C33" s="44">
        <v>93915933</v>
      </c>
      <c r="D33" s="44">
        <v>93946313</v>
      </c>
    </row>
    <row r="34" spans="1:4" x14ac:dyDescent="0.25">
      <c r="A34" s="13" t="s">
        <v>76</v>
      </c>
      <c r="B34" s="13" t="s">
        <v>82</v>
      </c>
      <c r="C34" s="44">
        <v>188919029</v>
      </c>
      <c r="D34" s="44">
        <v>196408578</v>
      </c>
    </row>
    <row r="35" spans="1:4" ht="15.75" thickBot="1" x14ac:dyDescent="0.3">
      <c r="A35" s="10" t="s">
        <v>83</v>
      </c>
      <c r="B35" s="15"/>
      <c r="C35" s="34">
        <f>SUM(C29:C34)</f>
        <v>371734069</v>
      </c>
      <c r="D35" s="34">
        <f>SUM(D29:D34)</f>
        <v>379156759</v>
      </c>
    </row>
    <row r="36" spans="1:4" x14ac:dyDescent="0.25">
      <c r="A36" s="13" t="s">
        <v>84</v>
      </c>
      <c r="B36" s="13" t="s">
        <v>23</v>
      </c>
      <c r="C36" s="44">
        <v>35799840</v>
      </c>
      <c r="D36" s="44">
        <v>39299004</v>
      </c>
    </row>
    <row r="37" spans="1:4" x14ac:dyDescent="0.25">
      <c r="A37" s="13" t="s">
        <v>84</v>
      </c>
      <c r="B37" s="13" t="s">
        <v>85</v>
      </c>
      <c r="C37" s="44">
        <v>4357466</v>
      </c>
      <c r="D37" s="44">
        <v>4829310</v>
      </c>
    </row>
    <row r="38" spans="1:4" x14ac:dyDescent="0.25">
      <c r="A38" s="13" t="s">
        <v>84</v>
      </c>
      <c r="B38" s="13" t="s">
        <v>86</v>
      </c>
      <c r="C38" s="44">
        <v>14195988</v>
      </c>
      <c r="D38" s="44">
        <v>15201267</v>
      </c>
    </row>
    <row r="39" spans="1:4" x14ac:dyDescent="0.25">
      <c r="A39" s="13" t="s">
        <v>84</v>
      </c>
      <c r="B39" s="13" t="s">
        <v>38</v>
      </c>
      <c r="C39" s="44">
        <v>0</v>
      </c>
      <c r="D39" s="44">
        <v>0</v>
      </c>
    </row>
    <row r="40" spans="1:4" ht="15.75" thickBot="1" x14ac:dyDescent="0.3">
      <c r="A40" s="10" t="s">
        <v>87</v>
      </c>
      <c r="B40" s="15"/>
      <c r="C40" s="34">
        <f>SUM(C36:C39)</f>
        <v>54353294</v>
      </c>
      <c r="D40" s="34">
        <f>SUM(D36:D39)</f>
        <v>59329581</v>
      </c>
    </row>
    <row r="41" spans="1:4" x14ac:dyDescent="0.25">
      <c r="A41" s="13" t="s">
        <v>88</v>
      </c>
      <c r="B41" s="13" t="s">
        <v>23</v>
      </c>
      <c r="C41" s="44">
        <v>733150</v>
      </c>
      <c r="D41" s="44">
        <v>922472</v>
      </c>
    </row>
    <row r="42" spans="1:4" x14ac:dyDescent="0.25">
      <c r="A42" s="13" t="s">
        <v>88</v>
      </c>
      <c r="B42" s="13" t="s">
        <v>86</v>
      </c>
      <c r="C42" s="44">
        <v>163947</v>
      </c>
      <c r="D42" s="44">
        <v>170957</v>
      </c>
    </row>
    <row r="43" spans="1:4" x14ac:dyDescent="0.25">
      <c r="A43" s="13" t="s">
        <v>88</v>
      </c>
      <c r="B43" s="13" t="s">
        <v>38</v>
      </c>
      <c r="C43" s="44">
        <v>0</v>
      </c>
      <c r="D43" s="44">
        <v>0</v>
      </c>
    </row>
    <row r="44" spans="1:4" ht="15.75" thickBot="1" x14ac:dyDescent="0.3">
      <c r="A44" s="10" t="s">
        <v>89</v>
      </c>
      <c r="B44" s="15"/>
      <c r="C44" s="34">
        <f>SUM(C41:C43)</f>
        <v>897097</v>
      </c>
      <c r="D44" s="34">
        <f>SUM(D41:D43)</f>
        <v>1093429</v>
      </c>
    </row>
    <row r="45" spans="1:4" x14ac:dyDescent="0.25">
      <c r="A45" s="13" t="s">
        <v>90</v>
      </c>
      <c r="B45" s="13" t="s">
        <v>91</v>
      </c>
      <c r="C45" s="44">
        <v>4961693</v>
      </c>
      <c r="D45" s="44">
        <v>5795796</v>
      </c>
    </row>
    <row r="46" spans="1:4" x14ac:dyDescent="0.25">
      <c r="A46" s="13" t="s">
        <v>90</v>
      </c>
      <c r="B46" s="13" t="s">
        <v>92</v>
      </c>
      <c r="C46" s="44">
        <v>0</v>
      </c>
      <c r="D46" s="44">
        <v>0</v>
      </c>
    </row>
    <row r="47" spans="1:4" x14ac:dyDescent="0.25">
      <c r="A47" s="13" t="s">
        <v>90</v>
      </c>
      <c r="B47" s="13" t="s">
        <v>93</v>
      </c>
      <c r="C47" s="44">
        <v>16700297</v>
      </c>
      <c r="D47" s="44">
        <v>16733370</v>
      </c>
    </row>
    <row r="48" spans="1:4" ht="15.75" thickBot="1" x14ac:dyDescent="0.3">
      <c r="A48" s="10" t="s">
        <v>94</v>
      </c>
      <c r="B48" s="15"/>
      <c r="C48" s="34">
        <f>SUM(C45:C47)</f>
        <v>21661990</v>
      </c>
      <c r="D48" s="34">
        <f>SUM(D45:D47)</f>
        <v>22529166</v>
      </c>
    </row>
    <row r="49" spans="1:4" x14ac:dyDescent="0.25">
      <c r="A49" s="13" t="s">
        <v>95</v>
      </c>
      <c r="B49" s="13" t="s">
        <v>96</v>
      </c>
      <c r="C49" s="44">
        <v>236997</v>
      </c>
      <c r="D49" s="44">
        <v>236605</v>
      </c>
    </row>
    <row r="50" spans="1:4" x14ac:dyDescent="0.25">
      <c r="A50" s="13" t="s">
        <v>95</v>
      </c>
      <c r="B50" s="13" t="s">
        <v>97</v>
      </c>
      <c r="C50" s="44">
        <v>2500000</v>
      </c>
      <c r="D50" s="44">
        <v>2500000</v>
      </c>
    </row>
    <row r="51" spans="1:4" x14ac:dyDescent="0.25">
      <c r="A51" s="13" t="s">
        <v>95</v>
      </c>
      <c r="B51" s="13" t="s">
        <v>98</v>
      </c>
      <c r="C51" s="44">
        <v>357004004</v>
      </c>
      <c r="D51" s="44">
        <v>380578245</v>
      </c>
    </row>
    <row r="52" spans="1:4" x14ac:dyDescent="0.25">
      <c r="A52" s="13" t="s">
        <v>95</v>
      </c>
      <c r="B52" s="13" t="s">
        <v>99</v>
      </c>
      <c r="C52" s="44">
        <v>316990696</v>
      </c>
      <c r="D52" s="44">
        <v>340578100</v>
      </c>
    </row>
    <row r="53" spans="1:4" x14ac:dyDescent="0.25">
      <c r="A53" s="13" t="s">
        <v>95</v>
      </c>
      <c r="B53" s="13" t="s">
        <v>100</v>
      </c>
      <c r="C53" s="44">
        <v>38279311</v>
      </c>
      <c r="D53" s="44">
        <v>37610708</v>
      </c>
    </row>
    <row r="54" spans="1:4" x14ac:dyDescent="0.25">
      <c r="A54" s="13" t="s">
        <v>95</v>
      </c>
      <c r="B54" s="13" t="s">
        <v>101</v>
      </c>
      <c r="C54" s="44">
        <v>32776</v>
      </c>
      <c r="D54" s="44">
        <v>22629</v>
      </c>
    </row>
    <row r="55" spans="1:4" x14ac:dyDescent="0.25">
      <c r="A55" s="13" t="s">
        <v>95</v>
      </c>
      <c r="B55" s="13" t="s">
        <v>47</v>
      </c>
      <c r="C55" s="44">
        <v>9832175</v>
      </c>
      <c r="D55" s="44">
        <v>9657475</v>
      </c>
    </row>
    <row r="56" spans="1:4" x14ac:dyDescent="0.25">
      <c r="A56" s="13" t="s">
        <v>95</v>
      </c>
      <c r="B56" s="13" t="s">
        <v>102</v>
      </c>
      <c r="C56" s="44">
        <v>1484761</v>
      </c>
      <c r="D56" s="44">
        <v>1787510</v>
      </c>
    </row>
    <row r="57" spans="1:4" x14ac:dyDescent="0.25">
      <c r="A57" s="13" t="s">
        <v>95</v>
      </c>
      <c r="B57" s="13" t="s">
        <v>103</v>
      </c>
      <c r="C57" s="44">
        <v>769769</v>
      </c>
      <c r="D57" s="44">
        <v>1030524</v>
      </c>
    </row>
    <row r="58" spans="1:4" ht="15.75" thickBot="1" x14ac:dyDescent="0.3">
      <c r="A58" s="10" t="s">
        <v>104</v>
      </c>
      <c r="B58" s="15"/>
      <c r="C58" s="34">
        <f>SUM(C49:C57)</f>
        <v>727130489</v>
      </c>
      <c r="D58" s="34">
        <f>SUM(D49:D57)</f>
        <v>774001796</v>
      </c>
    </row>
    <row r="59" spans="1:4" x14ac:dyDescent="0.25">
      <c r="A59" s="2" t="s">
        <v>105</v>
      </c>
      <c r="C59" s="45">
        <f>C58+C48+C44+C40+C35+C28</f>
        <v>10149590810</v>
      </c>
      <c r="D59" s="36">
        <f>D58+D48+D44+D40+D35+D28</f>
        <v>11755193262</v>
      </c>
    </row>
    <row r="60" spans="1:4" x14ac:dyDescent="0.25">
      <c r="C60" s="46"/>
      <c r="D60" s="46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080A6-E303-4EDB-AEC2-425B2ACAF41B}">
  <dimension ref="A1:D45"/>
  <sheetViews>
    <sheetView showGridLines="0" zoomScale="75" zoomScaleNormal="75" workbookViewId="0">
      <selection activeCell="D45" sqref="D45"/>
    </sheetView>
  </sheetViews>
  <sheetFormatPr defaultRowHeight="15" x14ac:dyDescent="0.25"/>
  <cols>
    <col min="1" max="1" width="44.5703125" style="20" bestFit="1" customWidth="1"/>
    <col min="2" max="2" width="40.28515625" style="20" bestFit="1" customWidth="1"/>
    <col min="3" max="3" width="18.28515625" style="20" bestFit="1" customWidth="1"/>
    <col min="4" max="4" width="20" style="20" bestFit="1" customWidth="1"/>
    <col min="5" max="5" width="15.5703125" style="20" customWidth="1"/>
    <col min="6" max="16384" width="9.140625" style="20"/>
  </cols>
  <sheetData>
    <row r="1" spans="1:4" x14ac:dyDescent="0.25">
      <c r="A1" s="19" t="s">
        <v>186</v>
      </c>
      <c r="C1" s="21"/>
    </row>
    <row r="2" spans="1:4" x14ac:dyDescent="0.25">
      <c r="A2" s="19" t="str">
        <f>'Net Collections For Month'!A2</f>
        <v>MONTH OF September 2026</v>
      </c>
      <c r="C2" s="21"/>
    </row>
    <row r="3" spans="1:4" x14ac:dyDescent="0.25">
      <c r="A3" s="8" t="str">
        <f>'Net Collections For Month'!A3</f>
        <v>Run Date 10/08/26</v>
      </c>
      <c r="C3" s="21"/>
    </row>
    <row r="4" spans="1:4" ht="15.75" thickBot="1" x14ac:dyDescent="0.3">
      <c r="A4" s="22" t="s">
        <v>70</v>
      </c>
      <c r="B4" s="22" t="s">
        <v>12</v>
      </c>
      <c r="C4" s="27" t="s">
        <v>193</v>
      </c>
      <c r="D4" s="27" t="s">
        <v>192</v>
      </c>
    </row>
    <row r="5" spans="1:4" x14ac:dyDescent="0.25">
      <c r="A5" s="20" t="s">
        <v>106</v>
      </c>
      <c r="B5" s="20" t="s">
        <v>107</v>
      </c>
      <c r="C5" s="39">
        <v>6718143</v>
      </c>
      <c r="D5" s="39">
        <v>6578764</v>
      </c>
    </row>
    <row r="6" spans="1:4" x14ac:dyDescent="0.25">
      <c r="A6" s="20" t="s">
        <v>106</v>
      </c>
      <c r="B6" s="20" t="s">
        <v>108</v>
      </c>
      <c r="C6" s="39">
        <v>0</v>
      </c>
      <c r="D6" s="39">
        <v>0</v>
      </c>
    </row>
    <row r="7" spans="1:4" x14ac:dyDescent="0.25">
      <c r="A7" s="20" t="s">
        <v>106</v>
      </c>
      <c r="B7" s="20" t="s">
        <v>109</v>
      </c>
      <c r="C7" s="39">
        <v>0</v>
      </c>
      <c r="D7" s="39">
        <v>0</v>
      </c>
    </row>
    <row r="8" spans="1:4" x14ac:dyDescent="0.25">
      <c r="A8" s="20" t="s">
        <v>106</v>
      </c>
      <c r="B8" s="20" t="s">
        <v>110</v>
      </c>
      <c r="C8" s="39">
        <v>22428081</v>
      </c>
      <c r="D8" s="39">
        <v>21962772</v>
      </c>
    </row>
    <row r="9" spans="1:4" x14ac:dyDescent="0.25">
      <c r="A9" s="20" t="s">
        <v>106</v>
      </c>
      <c r="B9" s="20" t="s">
        <v>111</v>
      </c>
      <c r="C9" s="39">
        <v>24599999</v>
      </c>
      <c r="D9" s="39">
        <v>24089630</v>
      </c>
    </row>
    <row r="10" spans="1:4" x14ac:dyDescent="0.25">
      <c r="A10" s="20" t="s">
        <v>106</v>
      </c>
      <c r="B10" s="20" t="s">
        <v>112</v>
      </c>
      <c r="C10" s="39">
        <v>80740</v>
      </c>
      <c r="D10" s="39">
        <v>79065</v>
      </c>
    </row>
    <row r="11" spans="1:4" x14ac:dyDescent="0.25">
      <c r="A11" s="20" t="s">
        <v>113</v>
      </c>
      <c r="B11" s="20" t="s">
        <v>100</v>
      </c>
      <c r="C11" s="39">
        <v>16123535</v>
      </c>
      <c r="D11" s="39">
        <v>15423139</v>
      </c>
    </row>
    <row r="12" spans="1:4" x14ac:dyDescent="0.25">
      <c r="A12" s="28" t="s">
        <v>114</v>
      </c>
      <c r="B12" s="28"/>
      <c r="C12" s="40">
        <f>SUM(C5:C11)</f>
        <v>69950498</v>
      </c>
      <c r="D12" s="40">
        <f>SUM(D5:D11)</f>
        <v>68133370</v>
      </c>
    </row>
    <row r="13" spans="1:4" ht="15.75" thickBot="1" x14ac:dyDescent="0.3">
      <c r="A13" s="22" t="s">
        <v>70</v>
      </c>
      <c r="B13" s="22" t="s">
        <v>12</v>
      </c>
      <c r="C13" s="41" t="s">
        <v>66</v>
      </c>
      <c r="D13" s="41" t="s">
        <v>179</v>
      </c>
    </row>
    <row r="14" spans="1:4" x14ac:dyDescent="0.25">
      <c r="A14" s="20" t="s">
        <v>106</v>
      </c>
      <c r="B14" s="20" t="s">
        <v>107</v>
      </c>
      <c r="C14" s="39">
        <v>19719738</v>
      </c>
      <c r="D14" s="39">
        <v>19687153</v>
      </c>
    </row>
    <row r="15" spans="1:4" x14ac:dyDescent="0.25">
      <c r="A15" s="20" t="s">
        <v>106</v>
      </c>
      <c r="B15" s="20" t="s">
        <v>108</v>
      </c>
      <c r="C15" s="39">
        <v>0</v>
      </c>
      <c r="D15" s="39">
        <v>0</v>
      </c>
    </row>
    <row r="16" spans="1:4" x14ac:dyDescent="0.25">
      <c r="A16" s="20" t="s">
        <v>106</v>
      </c>
      <c r="B16" s="20" t="s">
        <v>109</v>
      </c>
      <c r="C16" s="39">
        <v>0</v>
      </c>
      <c r="D16" s="39">
        <v>0</v>
      </c>
    </row>
    <row r="17" spans="1:4" x14ac:dyDescent="0.25">
      <c r="A17" s="20" t="s">
        <v>106</v>
      </c>
      <c r="B17" s="20" t="s">
        <v>110</v>
      </c>
      <c r="C17" s="39">
        <v>65833054</v>
      </c>
      <c r="D17" s="39">
        <v>65724269</v>
      </c>
    </row>
    <row r="18" spans="1:4" x14ac:dyDescent="0.25">
      <c r="A18" s="20" t="s">
        <v>106</v>
      </c>
      <c r="B18" s="20" t="s">
        <v>111</v>
      </c>
      <c r="C18" s="39">
        <v>72208275</v>
      </c>
      <c r="D18" s="39">
        <v>72088956</v>
      </c>
    </row>
    <row r="19" spans="1:4" x14ac:dyDescent="0.25">
      <c r="A19" s="20" t="s">
        <v>106</v>
      </c>
      <c r="B19" s="20" t="s">
        <v>112</v>
      </c>
      <c r="C19" s="39">
        <v>236997</v>
      </c>
      <c r="D19" s="39">
        <v>236605</v>
      </c>
    </row>
    <row r="20" spans="1:4" x14ac:dyDescent="0.25">
      <c r="A20" s="20" t="s">
        <v>113</v>
      </c>
      <c r="B20" s="20" t="s">
        <v>100</v>
      </c>
      <c r="C20" s="39">
        <v>38279311</v>
      </c>
      <c r="D20" s="39">
        <v>37610708</v>
      </c>
    </row>
    <row r="21" spans="1:4" x14ac:dyDescent="0.25">
      <c r="A21" s="28" t="s">
        <v>115</v>
      </c>
      <c r="B21" s="29"/>
      <c r="C21" s="42">
        <f>SUM(C14:C20)</f>
        <v>196277375</v>
      </c>
      <c r="D21" s="42">
        <f>SUM(D14:D20)</f>
        <v>195347691</v>
      </c>
    </row>
    <row r="22" spans="1:4" ht="15.75" thickBot="1" x14ac:dyDescent="0.3">
      <c r="A22" s="22" t="s">
        <v>70</v>
      </c>
      <c r="B22" s="22" t="s">
        <v>12</v>
      </c>
      <c r="C22" s="27" t="s">
        <v>192</v>
      </c>
      <c r="D22" s="43" t="s">
        <v>179</v>
      </c>
    </row>
    <row r="23" spans="1:4" x14ac:dyDescent="0.25">
      <c r="A23" s="20" t="s">
        <v>116</v>
      </c>
      <c r="B23" s="20" t="s">
        <v>117</v>
      </c>
      <c r="C23" s="39">
        <v>1574127</v>
      </c>
      <c r="D23" s="39">
        <v>4912559</v>
      </c>
    </row>
    <row r="24" spans="1:4" x14ac:dyDescent="0.25">
      <c r="A24" s="20" t="s">
        <v>116</v>
      </c>
      <c r="B24" s="20" t="s">
        <v>118</v>
      </c>
      <c r="C24" s="39">
        <v>91894312</v>
      </c>
      <c r="D24" s="39">
        <v>293152150</v>
      </c>
    </row>
    <row r="25" spans="1:4" x14ac:dyDescent="0.25">
      <c r="A25" s="20" t="s">
        <v>116</v>
      </c>
      <c r="B25" s="20" t="s">
        <v>119</v>
      </c>
      <c r="C25" s="39">
        <v>19060557</v>
      </c>
      <c r="D25" s="39">
        <v>53145857</v>
      </c>
    </row>
    <row r="26" spans="1:4" x14ac:dyDescent="0.25">
      <c r="A26" s="20" t="s">
        <v>116</v>
      </c>
      <c r="B26" s="20" t="s">
        <v>120</v>
      </c>
      <c r="C26" s="39">
        <v>1420868</v>
      </c>
      <c r="D26" s="39">
        <v>6393515</v>
      </c>
    </row>
    <row r="27" spans="1:4" x14ac:dyDescent="0.25">
      <c r="A27" s="20" t="s">
        <v>116</v>
      </c>
      <c r="B27" s="20" t="s">
        <v>121</v>
      </c>
      <c r="C27" s="39">
        <v>0</v>
      </c>
      <c r="D27" s="39">
        <v>0</v>
      </c>
    </row>
    <row r="28" spans="1:4" x14ac:dyDescent="0.25">
      <c r="A28" s="20" t="s">
        <v>116</v>
      </c>
      <c r="B28" s="20" t="s">
        <v>122</v>
      </c>
      <c r="C28" s="39">
        <v>227104</v>
      </c>
      <c r="D28" s="39">
        <v>878113</v>
      </c>
    </row>
    <row r="29" spans="1:4" x14ac:dyDescent="0.25">
      <c r="A29" s="20" t="s">
        <v>116</v>
      </c>
      <c r="B29" s="20" t="s">
        <v>123</v>
      </c>
      <c r="C29" s="39">
        <v>7004731</v>
      </c>
      <c r="D29" s="39">
        <v>21921982</v>
      </c>
    </row>
    <row r="30" spans="1:4" x14ac:dyDescent="0.25">
      <c r="A30" s="20" t="s">
        <v>116</v>
      </c>
      <c r="B30" s="20" t="s">
        <v>124</v>
      </c>
      <c r="C30" s="39">
        <v>112612</v>
      </c>
      <c r="D30" s="39">
        <v>172444</v>
      </c>
    </row>
    <row r="31" spans="1:4" x14ac:dyDescent="0.25">
      <c r="A31" s="20" t="s">
        <v>116</v>
      </c>
      <c r="B31" s="20" t="s">
        <v>125</v>
      </c>
      <c r="C31" s="39">
        <v>1</v>
      </c>
      <c r="D31" s="39">
        <v>2</v>
      </c>
    </row>
    <row r="32" spans="1:4" x14ac:dyDescent="0.25">
      <c r="A32" s="20" t="s">
        <v>116</v>
      </c>
      <c r="B32" s="20" t="s">
        <v>126</v>
      </c>
      <c r="C32" s="39">
        <v>801</v>
      </c>
      <c r="D32" s="39">
        <v>1621</v>
      </c>
    </row>
    <row r="33" spans="1:4" x14ac:dyDescent="0.25">
      <c r="A33" s="28" t="s">
        <v>151</v>
      </c>
      <c r="B33" s="29"/>
      <c r="C33" s="42">
        <f>SUM(C23:C32)</f>
        <v>121295113</v>
      </c>
      <c r="D33" s="42">
        <f>SUM(D23:D32)</f>
        <v>380578243</v>
      </c>
    </row>
    <row r="34" spans="1:4" ht="15.75" thickBot="1" x14ac:dyDescent="0.3">
      <c r="A34" s="22" t="s">
        <v>70</v>
      </c>
      <c r="B34" s="22" t="s">
        <v>12</v>
      </c>
      <c r="C34" s="27" t="s">
        <v>192</v>
      </c>
      <c r="D34" s="43" t="s">
        <v>179</v>
      </c>
    </row>
    <row r="35" spans="1:4" x14ac:dyDescent="0.25">
      <c r="A35" s="20" t="s">
        <v>99</v>
      </c>
      <c r="B35" s="20" t="s">
        <v>117</v>
      </c>
      <c r="C35" s="39">
        <v>1401091</v>
      </c>
      <c r="D35" s="39">
        <v>4395166</v>
      </c>
    </row>
    <row r="36" spans="1:4" x14ac:dyDescent="0.25">
      <c r="A36" s="20" t="s">
        <v>99</v>
      </c>
      <c r="B36" s="20" t="s">
        <v>118</v>
      </c>
      <c r="C36" s="39">
        <v>81792754</v>
      </c>
      <c r="D36" s="39">
        <v>262359611</v>
      </c>
    </row>
    <row r="37" spans="1:4" x14ac:dyDescent="0.25">
      <c r="A37" s="20" t="s">
        <v>99</v>
      </c>
      <c r="B37" s="20" t="s">
        <v>119</v>
      </c>
      <c r="C37" s="39">
        <v>16965315</v>
      </c>
      <c r="D37" s="39">
        <v>47534178</v>
      </c>
    </row>
    <row r="38" spans="1:4" x14ac:dyDescent="0.25">
      <c r="A38" s="20" t="s">
        <v>99</v>
      </c>
      <c r="B38" s="20" t="s">
        <v>120</v>
      </c>
      <c r="C38" s="39">
        <v>1264679</v>
      </c>
      <c r="D38" s="39">
        <v>5731508</v>
      </c>
    </row>
    <row r="39" spans="1:4" x14ac:dyDescent="0.25">
      <c r="A39" s="20" t="s">
        <v>99</v>
      </c>
      <c r="B39" s="20" t="s">
        <v>121</v>
      </c>
      <c r="C39" s="39">
        <v>0</v>
      </c>
      <c r="D39" s="39">
        <v>0</v>
      </c>
    </row>
    <row r="40" spans="1:4" x14ac:dyDescent="0.25">
      <c r="A40" s="20" t="s">
        <v>99</v>
      </c>
      <c r="B40" s="20" t="s">
        <v>122</v>
      </c>
      <c r="C40" s="39">
        <v>202140</v>
      </c>
      <c r="D40" s="39">
        <v>786273</v>
      </c>
    </row>
    <row r="41" spans="1:4" x14ac:dyDescent="0.25">
      <c r="A41" s="20" t="s">
        <v>99</v>
      </c>
      <c r="B41" s="20" t="s">
        <v>123</v>
      </c>
      <c r="C41" s="39">
        <v>6234733</v>
      </c>
      <c r="D41" s="39">
        <v>19615783</v>
      </c>
    </row>
    <row r="42" spans="1:4" x14ac:dyDescent="0.25">
      <c r="A42" s="20" t="s">
        <v>99</v>
      </c>
      <c r="B42" s="20" t="s">
        <v>124</v>
      </c>
      <c r="C42" s="39">
        <v>100233</v>
      </c>
      <c r="D42" s="39">
        <v>153959</v>
      </c>
    </row>
    <row r="43" spans="1:4" x14ac:dyDescent="0.25">
      <c r="A43" s="20" t="s">
        <v>99</v>
      </c>
      <c r="B43" s="20" t="s">
        <v>125</v>
      </c>
      <c r="C43" s="39">
        <v>1</v>
      </c>
      <c r="D43" s="39">
        <v>2</v>
      </c>
    </row>
    <row r="44" spans="1:4" x14ac:dyDescent="0.25">
      <c r="A44" s="20" t="s">
        <v>99</v>
      </c>
      <c r="B44" s="20" t="s">
        <v>126</v>
      </c>
      <c r="C44" s="39">
        <v>801</v>
      </c>
      <c r="D44" s="39">
        <v>1621</v>
      </c>
    </row>
    <row r="45" spans="1:4" x14ac:dyDescent="0.25">
      <c r="A45" s="24" t="s">
        <v>152</v>
      </c>
      <c r="B45" s="23"/>
      <c r="C45" s="40">
        <f>SUM(C35:C44)</f>
        <v>107961747</v>
      </c>
      <c r="D45" s="40">
        <f>SUM(D35:D44)</f>
        <v>340578101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092C0-DF8F-4B83-AD55-9196E0BDD275}">
  <dimension ref="A1:K33"/>
  <sheetViews>
    <sheetView zoomScale="75" zoomScaleNormal="75" workbookViewId="0">
      <selection activeCell="D17" sqref="D17"/>
    </sheetView>
  </sheetViews>
  <sheetFormatPr defaultRowHeight="15" x14ac:dyDescent="0.25"/>
  <cols>
    <col min="1" max="1" width="44" bestFit="1" customWidth="1"/>
    <col min="2" max="2" width="14.140625" bestFit="1" customWidth="1"/>
    <col min="3" max="3" width="37.42578125" bestFit="1" customWidth="1"/>
    <col min="4" max="4" width="15.7109375" bestFit="1" customWidth="1"/>
    <col min="5" max="5" width="18.7109375" customWidth="1"/>
    <col min="6" max="6" width="13.28515625" customWidth="1"/>
  </cols>
  <sheetData>
    <row r="1" spans="1:11" x14ac:dyDescent="0.25">
      <c r="A1" s="19" t="s">
        <v>187</v>
      </c>
    </row>
    <row r="2" spans="1:11" x14ac:dyDescent="0.25">
      <c r="A2" s="19" t="str">
        <f>'Net Collections For Month'!A2</f>
        <v>MONTH OF September 2026</v>
      </c>
    </row>
    <row r="3" spans="1:11" x14ac:dyDescent="0.25">
      <c r="A3" s="8" t="str">
        <f>'Net Collections For Month'!A3</f>
        <v>Run Date 10/08/26</v>
      </c>
    </row>
    <row r="4" spans="1:11" x14ac:dyDescent="0.25">
      <c r="A4" s="52" t="s">
        <v>147</v>
      </c>
      <c r="B4" s="53" t="s">
        <v>148</v>
      </c>
      <c r="C4" s="52" t="s">
        <v>149</v>
      </c>
      <c r="D4" s="52" t="s">
        <v>180</v>
      </c>
      <c r="E4" s="52" t="s">
        <v>181</v>
      </c>
      <c r="F4" s="52" t="s">
        <v>150</v>
      </c>
    </row>
    <row r="5" spans="1:11" x14ac:dyDescent="0.25">
      <c r="A5" s="30">
        <v>350</v>
      </c>
      <c r="B5" s="30">
        <v>500</v>
      </c>
      <c r="C5" t="s">
        <v>153</v>
      </c>
      <c r="D5" s="47">
        <v>20588</v>
      </c>
      <c r="E5" s="47">
        <v>323000</v>
      </c>
      <c r="F5" s="31">
        <f t="shared" ref="F5:F28" si="0">IFERROR(D5/E5,0)</f>
        <v>6.3739938080495356E-2</v>
      </c>
      <c r="I5" s="47"/>
      <c r="J5" s="47"/>
      <c r="K5" s="31"/>
    </row>
    <row r="6" spans="1:11" x14ac:dyDescent="0.25">
      <c r="A6" s="49">
        <v>350</v>
      </c>
      <c r="B6" s="49">
        <v>630</v>
      </c>
      <c r="C6" t="s">
        <v>154</v>
      </c>
      <c r="D6" s="47">
        <v>17310</v>
      </c>
      <c r="E6" s="47">
        <v>272000</v>
      </c>
      <c r="F6" s="31">
        <f t="shared" si="0"/>
        <v>6.3639705882352945E-2</v>
      </c>
      <c r="I6" s="47"/>
      <c r="J6" s="47"/>
      <c r="K6" s="31"/>
    </row>
    <row r="7" spans="1:11" x14ac:dyDescent="0.25">
      <c r="A7" s="49">
        <v>300</v>
      </c>
      <c r="B7" s="49">
        <v>647</v>
      </c>
      <c r="C7" t="s">
        <v>155</v>
      </c>
      <c r="D7" s="47">
        <v>841831</v>
      </c>
      <c r="E7" s="47">
        <v>3558000</v>
      </c>
      <c r="F7" s="31">
        <f t="shared" si="0"/>
        <v>0.23660230466554244</v>
      </c>
      <c r="I7" s="47"/>
      <c r="J7" s="47"/>
      <c r="K7" s="31"/>
    </row>
    <row r="8" spans="1:11" x14ac:dyDescent="0.25">
      <c r="A8" s="49">
        <v>10</v>
      </c>
      <c r="B8" s="49">
        <v>784</v>
      </c>
      <c r="C8" t="s">
        <v>156</v>
      </c>
      <c r="D8" s="47">
        <v>1461714</v>
      </c>
      <c r="E8" s="47">
        <v>1613000</v>
      </c>
      <c r="F8" s="31">
        <f t="shared" si="0"/>
        <v>0.9062083075015499</v>
      </c>
      <c r="I8" s="47"/>
      <c r="J8" s="47"/>
      <c r="K8" s="31"/>
    </row>
    <row r="9" spans="1:11" x14ac:dyDescent="0.25">
      <c r="A9" s="49">
        <v>1318</v>
      </c>
      <c r="B9" s="49">
        <v>2047</v>
      </c>
      <c r="C9" t="s">
        <v>157</v>
      </c>
      <c r="D9" s="47">
        <v>2023</v>
      </c>
      <c r="E9" s="47">
        <v>64000</v>
      </c>
      <c r="F9" s="31">
        <f t="shared" si="0"/>
        <v>3.1609375000000002E-2</v>
      </c>
      <c r="I9" s="47"/>
      <c r="J9" s="47"/>
      <c r="K9" s="31"/>
    </row>
    <row r="10" spans="1:11" x14ac:dyDescent="0.25">
      <c r="A10" s="49">
        <v>300</v>
      </c>
      <c r="B10" s="49">
        <v>2201</v>
      </c>
      <c r="C10" t="s">
        <v>158</v>
      </c>
      <c r="D10" s="47">
        <v>565080</v>
      </c>
      <c r="E10" s="47">
        <v>1506000</v>
      </c>
      <c r="F10" s="31">
        <f t="shared" si="0"/>
        <v>0.37521912350597608</v>
      </c>
      <c r="I10" s="47"/>
      <c r="J10" s="47"/>
      <c r="K10" s="31"/>
    </row>
    <row r="11" spans="1:11" x14ac:dyDescent="0.25">
      <c r="A11" s="49">
        <v>10</v>
      </c>
      <c r="B11" s="49">
        <v>2700</v>
      </c>
      <c r="C11" t="s">
        <v>159</v>
      </c>
      <c r="D11" s="47">
        <v>408836</v>
      </c>
      <c r="E11" s="47">
        <v>1993000</v>
      </c>
      <c r="F11" s="31">
        <f t="shared" si="0"/>
        <v>0.20513597591570495</v>
      </c>
      <c r="I11" s="47"/>
      <c r="J11" s="47"/>
      <c r="K11" s="31"/>
    </row>
    <row r="12" spans="1:11" x14ac:dyDescent="0.25">
      <c r="A12" s="49">
        <v>10</v>
      </c>
      <c r="B12" s="49">
        <v>2713</v>
      </c>
      <c r="C12" t="s">
        <v>160</v>
      </c>
      <c r="D12" s="47">
        <v>111696</v>
      </c>
      <c r="E12" s="47">
        <v>78000</v>
      </c>
      <c r="F12" s="31">
        <f t="shared" si="0"/>
        <v>1.4319999999999999</v>
      </c>
      <c r="I12" s="47"/>
      <c r="J12" s="47"/>
      <c r="K12" s="31"/>
    </row>
    <row r="13" spans="1:11" x14ac:dyDescent="0.25">
      <c r="A13" s="49">
        <v>10</v>
      </c>
      <c r="B13" s="49">
        <v>2714</v>
      </c>
      <c r="C13" t="s">
        <v>74</v>
      </c>
      <c r="D13" s="47">
        <v>0</v>
      </c>
      <c r="E13" s="47">
        <v>0</v>
      </c>
      <c r="F13" s="31">
        <f t="shared" si="0"/>
        <v>0</v>
      </c>
      <c r="I13" s="47"/>
      <c r="J13" s="47"/>
      <c r="K13" s="31"/>
    </row>
    <row r="14" spans="1:11" x14ac:dyDescent="0.25">
      <c r="A14" s="49">
        <v>10</v>
      </c>
      <c r="B14" s="49">
        <v>2751</v>
      </c>
      <c r="C14" t="s">
        <v>161</v>
      </c>
      <c r="D14" s="47">
        <v>20509</v>
      </c>
      <c r="E14" s="47">
        <v>65000</v>
      </c>
      <c r="F14" s="31">
        <f t="shared" si="0"/>
        <v>0.31552307692307691</v>
      </c>
      <c r="I14" s="47"/>
      <c r="J14" s="47"/>
      <c r="K14" s="31"/>
    </row>
    <row r="15" spans="1:11" x14ac:dyDescent="0.25">
      <c r="A15" s="49">
        <v>103</v>
      </c>
      <c r="B15" s="49">
        <v>3036</v>
      </c>
      <c r="C15" t="s">
        <v>162</v>
      </c>
      <c r="D15" s="47">
        <v>200</v>
      </c>
      <c r="E15" s="47">
        <v>20000</v>
      </c>
      <c r="F15" s="31">
        <f t="shared" si="0"/>
        <v>0.01</v>
      </c>
      <c r="I15" s="47"/>
      <c r="J15" s="47"/>
      <c r="K15" s="31"/>
    </row>
    <row r="16" spans="1:11" x14ac:dyDescent="0.25">
      <c r="A16" s="49">
        <v>103</v>
      </c>
      <c r="B16" s="49">
        <v>3037</v>
      </c>
      <c r="C16" t="s">
        <v>163</v>
      </c>
      <c r="D16" s="47">
        <v>850</v>
      </c>
      <c r="E16" s="47">
        <v>23000</v>
      </c>
      <c r="F16" s="31">
        <f t="shared" si="0"/>
        <v>3.6956521739130437E-2</v>
      </c>
      <c r="I16" s="47"/>
      <c r="J16" s="47"/>
      <c r="K16" s="31"/>
    </row>
    <row r="17" spans="1:11" x14ac:dyDescent="0.25">
      <c r="A17" s="49">
        <v>10</v>
      </c>
      <c r="B17" s="49">
        <v>3117</v>
      </c>
      <c r="C17" t="s">
        <v>164</v>
      </c>
      <c r="D17" s="47">
        <v>287340</v>
      </c>
      <c r="E17" s="47">
        <v>203000</v>
      </c>
      <c r="F17" s="31">
        <f t="shared" si="0"/>
        <v>1.4154679802955665</v>
      </c>
      <c r="I17" s="47"/>
      <c r="J17" s="47"/>
      <c r="K17" s="31"/>
    </row>
    <row r="18" spans="1:11" x14ac:dyDescent="0.25">
      <c r="A18" s="49">
        <v>103</v>
      </c>
      <c r="B18" s="49">
        <v>3163</v>
      </c>
      <c r="C18" t="s">
        <v>165</v>
      </c>
      <c r="D18" s="47">
        <v>32257</v>
      </c>
      <c r="E18" s="47">
        <v>386000</v>
      </c>
      <c r="F18" s="31">
        <f t="shared" si="0"/>
        <v>8.3567357512953369E-2</v>
      </c>
      <c r="I18" s="47"/>
      <c r="J18" s="47"/>
      <c r="K18" s="31"/>
    </row>
    <row r="19" spans="1:11" x14ac:dyDescent="0.25">
      <c r="A19" s="49">
        <v>10</v>
      </c>
      <c r="B19" s="49">
        <v>4826</v>
      </c>
      <c r="C19" t="s">
        <v>166</v>
      </c>
      <c r="D19" s="47">
        <v>5602</v>
      </c>
      <c r="E19" s="47">
        <v>248000</v>
      </c>
      <c r="F19" s="31">
        <f t="shared" si="0"/>
        <v>2.2588709677419355E-2</v>
      </c>
      <c r="I19" s="47"/>
      <c r="J19" s="47"/>
      <c r="K19" s="31"/>
    </row>
    <row r="20" spans="1:11" x14ac:dyDescent="0.25">
      <c r="A20" s="49">
        <v>10</v>
      </c>
      <c r="B20" s="49">
        <v>6926</v>
      </c>
      <c r="C20" t="s">
        <v>127</v>
      </c>
      <c r="D20" s="47">
        <v>-98179</v>
      </c>
      <c r="E20" s="47">
        <v>0</v>
      </c>
      <c r="F20" s="31">
        <f t="shared" si="0"/>
        <v>0</v>
      </c>
      <c r="I20" s="47"/>
      <c r="J20" s="47"/>
      <c r="K20" s="31"/>
    </row>
    <row r="21" spans="1:11" x14ac:dyDescent="0.25">
      <c r="A21" s="49">
        <v>10</v>
      </c>
      <c r="B21" s="49">
        <v>6933</v>
      </c>
      <c r="C21" t="s">
        <v>167</v>
      </c>
      <c r="D21" s="47">
        <v>563</v>
      </c>
      <c r="E21" s="47">
        <v>31000</v>
      </c>
      <c r="F21" s="31">
        <f t="shared" si="0"/>
        <v>1.8161290322580646E-2</v>
      </c>
      <c r="I21" s="47"/>
      <c r="J21" s="47"/>
      <c r="K21" s="31"/>
    </row>
    <row r="22" spans="1:11" x14ac:dyDescent="0.25">
      <c r="A22" s="49">
        <v>600</v>
      </c>
      <c r="B22" s="49">
        <v>6960</v>
      </c>
      <c r="C22" t="s">
        <v>168</v>
      </c>
      <c r="D22" s="47">
        <v>0</v>
      </c>
      <c r="E22" s="47">
        <v>500</v>
      </c>
      <c r="F22" s="31">
        <f t="shared" si="0"/>
        <v>0</v>
      </c>
      <c r="I22" s="47"/>
      <c r="J22" s="47"/>
      <c r="K22" s="31"/>
    </row>
    <row r="23" spans="1:11" x14ac:dyDescent="0.25">
      <c r="A23" s="49">
        <v>1327</v>
      </c>
      <c r="B23" s="49">
        <v>2047</v>
      </c>
      <c r="C23" t="s">
        <v>169</v>
      </c>
      <c r="D23" s="47">
        <v>4292</v>
      </c>
      <c r="E23" s="47">
        <v>133000</v>
      </c>
      <c r="F23" s="31">
        <f t="shared" si="0"/>
        <v>3.2270676691729325E-2</v>
      </c>
      <c r="I23" s="47"/>
      <c r="J23" s="47"/>
      <c r="K23" s="31"/>
    </row>
    <row r="24" spans="1:11" x14ac:dyDescent="0.25">
      <c r="A24" s="49">
        <v>51</v>
      </c>
      <c r="B24" s="49">
        <v>2047</v>
      </c>
      <c r="C24" t="s">
        <v>170</v>
      </c>
      <c r="D24" s="47">
        <v>3549</v>
      </c>
      <c r="E24" s="47">
        <v>174000</v>
      </c>
      <c r="F24" s="31">
        <f t="shared" si="0"/>
        <v>2.0396551724137933E-2</v>
      </c>
      <c r="I24" s="47"/>
      <c r="J24" s="47"/>
      <c r="K24" s="31"/>
    </row>
    <row r="25" spans="1:11" x14ac:dyDescent="0.25">
      <c r="A25" s="49">
        <v>108</v>
      </c>
      <c r="B25" s="49">
        <v>2047</v>
      </c>
      <c r="C25" t="s">
        <v>171</v>
      </c>
      <c r="D25" s="47">
        <v>5068</v>
      </c>
      <c r="E25" s="47">
        <v>276000</v>
      </c>
      <c r="F25" s="31">
        <f t="shared" si="0"/>
        <v>1.8362318840579709E-2</v>
      </c>
      <c r="I25" s="47"/>
      <c r="J25" s="47"/>
      <c r="K25" s="31"/>
    </row>
    <row r="26" spans="1:11" x14ac:dyDescent="0.25">
      <c r="A26" s="49">
        <v>143</v>
      </c>
      <c r="B26" s="49">
        <v>2047</v>
      </c>
      <c r="C26" t="s">
        <v>172</v>
      </c>
      <c r="D26" s="47">
        <v>5675</v>
      </c>
      <c r="E26" s="47">
        <v>204000</v>
      </c>
      <c r="F26" s="31">
        <f t="shared" si="0"/>
        <v>2.781862745098039E-2</v>
      </c>
      <c r="I26" s="47"/>
      <c r="J26" s="47"/>
      <c r="K26" s="31"/>
    </row>
    <row r="27" spans="1:11" x14ac:dyDescent="0.25">
      <c r="A27" s="49">
        <v>153</v>
      </c>
      <c r="B27" s="49">
        <v>2047</v>
      </c>
      <c r="C27" t="s">
        <v>173</v>
      </c>
      <c r="D27" s="47">
        <v>2587</v>
      </c>
      <c r="E27" s="47">
        <v>104000</v>
      </c>
      <c r="F27" s="31">
        <f t="shared" si="0"/>
        <v>2.4875000000000001E-2</v>
      </c>
      <c r="I27" s="47"/>
      <c r="J27" s="47"/>
      <c r="K27" s="31"/>
    </row>
    <row r="28" spans="1:11" x14ac:dyDescent="0.25">
      <c r="A28" s="49">
        <v>134</v>
      </c>
      <c r="B28" s="49">
        <v>2047</v>
      </c>
      <c r="C28" t="s">
        <v>174</v>
      </c>
      <c r="D28" s="47">
        <v>6433</v>
      </c>
      <c r="E28" s="47">
        <v>364000</v>
      </c>
      <c r="F28" s="31">
        <f t="shared" si="0"/>
        <v>1.7673076923076923E-2</v>
      </c>
      <c r="I28" s="47"/>
      <c r="J28" s="47"/>
      <c r="K28" s="31"/>
    </row>
    <row r="29" spans="1:11" ht="15.75" thickBot="1" x14ac:dyDescent="0.3">
      <c r="A29" s="11" t="s">
        <v>175</v>
      </c>
      <c r="B29" s="11"/>
      <c r="C29" s="11"/>
      <c r="D29" s="50">
        <f>SUM(D5:D28)</f>
        <v>3705824</v>
      </c>
      <c r="E29" s="50">
        <f>SUM(E5:E28)</f>
        <v>11638500</v>
      </c>
      <c r="F29" s="51">
        <f>D29/E29</f>
        <v>0.31841079176869874</v>
      </c>
      <c r="I29" s="55"/>
      <c r="J29" s="55"/>
      <c r="K29" s="56"/>
    </row>
    <row r="30" spans="1:11" x14ac:dyDescent="0.25">
      <c r="A30" s="49">
        <v>103</v>
      </c>
      <c r="B30" s="49">
        <v>784</v>
      </c>
      <c r="C30" t="s">
        <v>63</v>
      </c>
      <c r="D30" s="47">
        <v>0</v>
      </c>
      <c r="E30" s="47">
        <v>56372000</v>
      </c>
      <c r="F30" s="31">
        <f>IFERROR(D30/E30,0)</f>
        <v>0</v>
      </c>
      <c r="I30" s="47"/>
      <c r="J30" s="47"/>
      <c r="K30" s="31"/>
    </row>
    <row r="31" spans="1:11" x14ac:dyDescent="0.25">
      <c r="A31" s="49">
        <v>2003</v>
      </c>
      <c r="B31" s="49">
        <v>784</v>
      </c>
      <c r="C31" t="s">
        <v>176</v>
      </c>
      <c r="D31" s="47">
        <v>23333171</v>
      </c>
      <c r="E31" s="47">
        <v>30000000</v>
      </c>
      <c r="F31" s="31">
        <f>IFERROR(D31/E31,0)</f>
        <v>0.77777236666666671</v>
      </c>
      <c r="I31" s="47"/>
      <c r="J31" s="47"/>
      <c r="K31" s="31"/>
    </row>
    <row r="32" spans="1:11" ht="15.75" thickBot="1" x14ac:dyDescent="0.3">
      <c r="A32" s="10" t="s">
        <v>177</v>
      </c>
      <c r="B32" s="10"/>
      <c r="C32" s="10"/>
      <c r="D32" s="50">
        <f>SUM(D30:D31)</f>
        <v>23333171</v>
      </c>
      <c r="E32" s="50">
        <f>SUM(E30:E31)</f>
        <v>86372000</v>
      </c>
      <c r="F32" s="51">
        <f>IFERROR(D32/E32,0)</f>
        <v>0.27014739730468207</v>
      </c>
      <c r="H32" s="2"/>
      <c r="I32" s="55"/>
      <c r="J32" s="55"/>
      <c r="K32" s="56"/>
    </row>
    <row r="33" spans="1:11" x14ac:dyDescent="0.25">
      <c r="A33" s="54" t="s">
        <v>178</v>
      </c>
      <c r="B33" s="2"/>
      <c r="C33" s="2"/>
      <c r="D33" s="55">
        <f>D32+D29</f>
        <v>27038995</v>
      </c>
      <c r="E33" s="55">
        <f>E32+E29</f>
        <v>98010500</v>
      </c>
      <c r="F33" s="56">
        <f>D33/E33</f>
        <v>0.27587855382841636</v>
      </c>
      <c r="H33" s="2"/>
      <c r="I33" s="55"/>
      <c r="J33" s="55"/>
      <c r="K33" s="56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3762-8B48-44B6-A2C0-5453C91F201E}">
  <dimension ref="A1:D57"/>
  <sheetViews>
    <sheetView topLeftCell="A19" zoomScale="75" zoomScaleNormal="75" workbookViewId="0">
      <selection activeCell="D5" sqref="D5"/>
    </sheetView>
  </sheetViews>
  <sheetFormatPr defaultRowHeight="15" x14ac:dyDescent="0.25"/>
  <cols>
    <col min="1" max="1" width="50.140625" bestFit="1" customWidth="1"/>
    <col min="2" max="2" width="45.85546875" bestFit="1" customWidth="1"/>
    <col min="3" max="4" width="20.28515625" bestFit="1" customWidth="1"/>
  </cols>
  <sheetData>
    <row r="1" spans="1:4" x14ac:dyDescent="0.25">
      <c r="A1" s="8" t="s">
        <v>188</v>
      </c>
      <c r="B1" s="2"/>
      <c r="C1" s="2"/>
    </row>
    <row r="2" spans="1:4" x14ac:dyDescent="0.25">
      <c r="A2" s="8" t="str">
        <f>'Net Collections For Month'!A2</f>
        <v>MONTH OF September 2026</v>
      </c>
      <c r="B2" s="2"/>
    </row>
    <row r="3" spans="1:4" x14ac:dyDescent="0.25">
      <c r="A3" s="8" t="str">
        <f>'Net Collections For Month'!A3</f>
        <v>Run Date 10/08/26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191</v>
      </c>
      <c r="D4" s="57" t="s">
        <v>192</v>
      </c>
    </row>
    <row r="5" spans="1:4" x14ac:dyDescent="0.25">
      <c r="A5" t="s">
        <v>13</v>
      </c>
      <c r="B5" t="s">
        <v>14</v>
      </c>
      <c r="C5" s="32">
        <v>8495480</v>
      </c>
      <c r="D5" s="32">
        <v>7702768</v>
      </c>
    </row>
    <row r="6" spans="1:4" x14ac:dyDescent="0.25">
      <c r="A6" t="s">
        <v>13</v>
      </c>
      <c r="B6" t="s">
        <v>15</v>
      </c>
      <c r="C6" s="32">
        <v>24693506</v>
      </c>
      <c r="D6" s="32">
        <v>25839550</v>
      </c>
    </row>
    <row r="7" spans="1:4" x14ac:dyDescent="0.25">
      <c r="A7" t="s">
        <v>13</v>
      </c>
      <c r="B7" t="s">
        <v>16</v>
      </c>
      <c r="C7" s="32">
        <v>574669514</v>
      </c>
      <c r="D7" s="32">
        <v>1027174130</v>
      </c>
    </row>
    <row r="8" spans="1:4" x14ac:dyDescent="0.25">
      <c r="A8" t="s">
        <v>13</v>
      </c>
      <c r="B8" t="s">
        <v>17</v>
      </c>
      <c r="C8" s="32">
        <v>22148900</v>
      </c>
      <c r="D8" s="32">
        <v>25141306</v>
      </c>
    </row>
    <row r="9" spans="1:4" x14ac:dyDescent="0.25">
      <c r="A9" t="s">
        <v>13</v>
      </c>
      <c r="B9" t="s">
        <v>18</v>
      </c>
      <c r="C9" s="32">
        <v>861494</v>
      </c>
      <c r="D9" s="32">
        <v>1076854</v>
      </c>
    </row>
    <row r="10" spans="1:4" x14ac:dyDescent="0.25">
      <c r="A10" t="s">
        <v>13</v>
      </c>
      <c r="B10" t="s">
        <v>19</v>
      </c>
      <c r="C10" s="32">
        <v>70530918</v>
      </c>
      <c r="D10" s="32">
        <v>66797676</v>
      </c>
    </row>
    <row r="11" spans="1:4" x14ac:dyDescent="0.25">
      <c r="A11" t="s">
        <v>13</v>
      </c>
      <c r="B11" t="s">
        <v>20</v>
      </c>
      <c r="C11" s="32">
        <v>3795101</v>
      </c>
      <c r="D11" s="32">
        <v>9783364</v>
      </c>
    </row>
    <row r="12" spans="1:4" x14ac:dyDescent="0.25">
      <c r="A12" t="s">
        <v>13</v>
      </c>
      <c r="B12" t="s">
        <v>21</v>
      </c>
      <c r="C12" s="32">
        <v>153726975</v>
      </c>
      <c r="D12" s="32">
        <v>145771680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49421194</v>
      </c>
      <c r="D14" s="32">
        <v>37235806</v>
      </c>
    </row>
    <row r="15" spans="1:4" x14ac:dyDescent="0.25">
      <c r="A15" s="16" t="s">
        <v>141</v>
      </c>
      <c r="B15" s="17"/>
      <c r="C15" s="33">
        <f>SUM(C5:C14)</f>
        <v>908343082</v>
      </c>
      <c r="D15" s="33">
        <f>SUM(D5:D14)</f>
        <v>1346523134</v>
      </c>
    </row>
    <row r="16" spans="1:4" x14ac:dyDescent="0.25">
      <c r="A16" t="s">
        <v>24</v>
      </c>
      <c r="B16" t="s">
        <v>25</v>
      </c>
      <c r="C16" s="32">
        <v>1495457652</v>
      </c>
      <c r="D16" s="32">
        <v>1514876393</v>
      </c>
    </row>
    <row r="17" spans="1:4" x14ac:dyDescent="0.25">
      <c r="A17" t="s">
        <v>24</v>
      </c>
      <c r="B17" t="s">
        <v>26</v>
      </c>
      <c r="C17" s="32">
        <v>1414410069</v>
      </c>
      <c r="D17" s="32">
        <v>1845856409</v>
      </c>
    </row>
    <row r="18" spans="1:4" x14ac:dyDescent="0.25">
      <c r="A18" s="16" t="s">
        <v>28</v>
      </c>
      <c r="B18" s="17"/>
      <c r="C18" s="33">
        <f>SUM(C16:C17)</f>
        <v>2909867721</v>
      </c>
      <c r="D18" s="33">
        <f>SUM(D16:D17)</f>
        <v>3360732802</v>
      </c>
    </row>
    <row r="19" spans="1:4" x14ac:dyDescent="0.25">
      <c r="A19" t="s">
        <v>72</v>
      </c>
      <c r="B19" t="s">
        <v>30</v>
      </c>
      <c r="C19" s="32">
        <v>53913384</v>
      </c>
      <c r="D19" s="32">
        <v>52841239</v>
      </c>
    </row>
    <row r="20" spans="1:4" x14ac:dyDescent="0.25">
      <c r="A20" t="s">
        <v>72</v>
      </c>
      <c r="B20" t="s">
        <v>31</v>
      </c>
      <c r="C20" s="32">
        <v>8886915</v>
      </c>
      <c r="D20" s="32">
        <v>8595654</v>
      </c>
    </row>
    <row r="21" spans="1:4" x14ac:dyDescent="0.25">
      <c r="A21" s="16" t="s">
        <v>32</v>
      </c>
      <c r="B21" s="17"/>
      <c r="C21" s="33">
        <f>SUM(C19:C20)</f>
        <v>62800299</v>
      </c>
      <c r="D21" s="33">
        <f>SUM(D19:D20)</f>
        <v>61436893</v>
      </c>
    </row>
    <row r="22" spans="1:4" x14ac:dyDescent="0.25">
      <c r="A22" t="s">
        <v>135</v>
      </c>
      <c r="B22" t="s">
        <v>138</v>
      </c>
      <c r="C22" s="32">
        <v>556171357</v>
      </c>
      <c r="D22" s="32">
        <v>570926606</v>
      </c>
    </row>
    <row r="23" spans="1:4" x14ac:dyDescent="0.25">
      <c r="A23" t="s">
        <v>135</v>
      </c>
      <c r="B23" t="s">
        <v>139</v>
      </c>
      <c r="C23" s="32">
        <v>10887677</v>
      </c>
      <c r="D23" s="32">
        <v>8984815</v>
      </c>
    </row>
    <row r="24" spans="1:4" x14ac:dyDescent="0.25">
      <c r="A24" t="s">
        <v>135</v>
      </c>
      <c r="B24" t="s">
        <v>36</v>
      </c>
      <c r="C24" s="32">
        <v>176419225</v>
      </c>
      <c r="D24" s="32">
        <v>165261062</v>
      </c>
    </row>
    <row r="25" spans="1:4" x14ac:dyDescent="0.25">
      <c r="A25" t="s">
        <v>135</v>
      </c>
      <c r="B25" t="s">
        <v>144</v>
      </c>
      <c r="C25" s="32">
        <v>105284399</v>
      </c>
      <c r="D25" s="32">
        <v>106381824</v>
      </c>
    </row>
    <row r="26" spans="1:4" x14ac:dyDescent="0.25">
      <c r="A26" t="s">
        <v>135</v>
      </c>
      <c r="B26" t="s">
        <v>140</v>
      </c>
      <c r="C26" s="32">
        <v>9444275</v>
      </c>
      <c r="D26" s="32">
        <v>8030046</v>
      </c>
    </row>
    <row r="27" spans="1:4" x14ac:dyDescent="0.25">
      <c r="A27" s="16" t="s">
        <v>137</v>
      </c>
      <c r="B27" s="17"/>
      <c r="C27" s="33">
        <f>SUM(C22:C26)</f>
        <v>858206933</v>
      </c>
      <c r="D27" s="33">
        <f>SUM(D22:D26)</f>
        <v>859584353</v>
      </c>
    </row>
    <row r="28" spans="1:4" x14ac:dyDescent="0.25">
      <c r="A28" t="s">
        <v>127</v>
      </c>
      <c r="B28" t="s">
        <v>40</v>
      </c>
      <c r="C28" s="32">
        <v>17411</v>
      </c>
      <c r="D28" s="32">
        <v>11911</v>
      </c>
    </row>
    <row r="29" spans="1:4" x14ac:dyDescent="0.25">
      <c r="A29" t="s">
        <v>127</v>
      </c>
      <c r="B29" t="s">
        <v>41</v>
      </c>
      <c r="C29" s="32">
        <v>5232</v>
      </c>
      <c r="D29" s="32">
        <v>5726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348088</v>
      </c>
      <c r="D31" s="32">
        <v>303681</v>
      </c>
    </row>
    <row r="32" spans="1:4" x14ac:dyDescent="0.25">
      <c r="A32" t="s">
        <v>127</v>
      </c>
      <c r="B32" t="s">
        <v>44</v>
      </c>
      <c r="C32" s="32">
        <v>16123535</v>
      </c>
      <c r="D32" s="32">
        <v>15423139</v>
      </c>
    </row>
    <row r="33" spans="1:4" x14ac:dyDescent="0.25">
      <c r="A33" s="16" t="s">
        <v>142</v>
      </c>
      <c r="B33" s="17"/>
      <c r="C33" s="33">
        <f>SUM(C28:C32)</f>
        <v>16494266</v>
      </c>
      <c r="D33" s="33">
        <f>SUM(D28:D32)</f>
        <v>15744457</v>
      </c>
    </row>
    <row r="34" spans="1:4" x14ac:dyDescent="0.25">
      <c r="A34" t="s">
        <v>136</v>
      </c>
      <c r="B34" t="s">
        <v>46</v>
      </c>
      <c r="C34" s="32">
        <v>0</v>
      </c>
      <c r="D34" s="32">
        <v>82178</v>
      </c>
    </row>
    <row r="35" spans="1:4" x14ac:dyDescent="0.25">
      <c r="A35" t="s">
        <v>136</v>
      </c>
      <c r="B35" t="s">
        <v>47</v>
      </c>
      <c r="C35" s="32">
        <v>4348375</v>
      </c>
      <c r="D35" s="32">
        <v>3958325</v>
      </c>
    </row>
    <row r="36" spans="1:4" x14ac:dyDescent="0.25">
      <c r="A36" t="s">
        <v>136</v>
      </c>
      <c r="B36" t="s">
        <v>48</v>
      </c>
      <c r="C36" s="32">
        <v>26939</v>
      </c>
      <c r="D36" s="32">
        <v>38256</v>
      </c>
    </row>
    <row r="37" spans="1:4" ht="15.75" thickBot="1" x14ac:dyDescent="0.3">
      <c r="A37" s="10" t="s">
        <v>143</v>
      </c>
      <c r="B37" s="11"/>
      <c r="C37" s="34">
        <f>SUM(C34:C36)</f>
        <v>4375314</v>
      </c>
      <c r="D37" s="34">
        <f>SUM(D34:D36)</f>
        <v>4078759</v>
      </c>
    </row>
    <row r="38" spans="1:4" ht="15.75" thickBot="1" x14ac:dyDescent="0.3">
      <c r="A38" s="9" t="s">
        <v>146</v>
      </c>
      <c r="B38" s="12"/>
      <c r="C38" s="35">
        <f>C15+C18+C21+C27+C33+C37</f>
        <v>4760087615</v>
      </c>
      <c r="D38" s="35">
        <f>D15+D18+D21+D27+D33+D37</f>
        <v>5648100398</v>
      </c>
    </row>
    <row r="39" spans="1:4" x14ac:dyDescent="0.25">
      <c r="A39" t="s">
        <v>49</v>
      </c>
      <c r="B39" t="s">
        <v>50</v>
      </c>
      <c r="C39" s="32">
        <v>5162687</v>
      </c>
      <c r="D39" s="32">
        <v>3707750</v>
      </c>
    </row>
    <row r="40" spans="1:4" x14ac:dyDescent="0.25">
      <c r="A40" t="s">
        <v>49</v>
      </c>
      <c r="B40" t="s">
        <v>51</v>
      </c>
      <c r="C40" s="32">
        <v>46337216</v>
      </c>
      <c r="D40" s="32">
        <v>47671987</v>
      </c>
    </row>
    <row r="41" spans="1:4" x14ac:dyDescent="0.25">
      <c r="A41" t="s">
        <v>49</v>
      </c>
      <c r="B41" t="s">
        <v>52</v>
      </c>
      <c r="C41" s="32">
        <v>20556790</v>
      </c>
      <c r="D41" s="32">
        <v>19747199</v>
      </c>
    </row>
    <row r="42" spans="1:4" x14ac:dyDescent="0.25">
      <c r="A42" t="s">
        <v>49</v>
      </c>
      <c r="B42" t="s">
        <v>53</v>
      </c>
      <c r="C42" s="32">
        <v>4499592</v>
      </c>
      <c r="D42" s="32">
        <v>4304131</v>
      </c>
    </row>
    <row r="43" spans="1:4" x14ac:dyDescent="0.25">
      <c r="A43" t="s">
        <v>49</v>
      </c>
      <c r="B43" t="s">
        <v>54</v>
      </c>
      <c r="C43" s="32">
        <v>0</v>
      </c>
      <c r="D43" s="32">
        <v>13472</v>
      </c>
    </row>
    <row r="44" spans="1:4" x14ac:dyDescent="0.25">
      <c r="A44" t="s">
        <v>49</v>
      </c>
      <c r="B44" t="s">
        <v>55</v>
      </c>
      <c r="C44" s="32">
        <v>606986</v>
      </c>
      <c r="D44" s="32">
        <v>735201</v>
      </c>
    </row>
    <row r="45" spans="1:4" x14ac:dyDescent="0.25">
      <c r="A45" t="s">
        <v>49</v>
      </c>
      <c r="B45" t="s">
        <v>56</v>
      </c>
      <c r="C45" s="32">
        <v>2664</v>
      </c>
      <c r="D45" s="32">
        <v>1669</v>
      </c>
    </row>
    <row r="46" spans="1:4" x14ac:dyDescent="0.25">
      <c r="A46" t="s">
        <v>49</v>
      </c>
      <c r="B46" t="s">
        <v>57</v>
      </c>
      <c r="C46" s="32">
        <v>1066376</v>
      </c>
      <c r="D46" s="32">
        <v>474516</v>
      </c>
    </row>
    <row r="47" spans="1:4" x14ac:dyDescent="0.25">
      <c r="A47" t="s">
        <v>49</v>
      </c>
      <c r="B47" t="s">
        <v>58</v>
      </c>
      <c r="C47" s="32">
        <v>11764066</v>
      </c>
      <c r="D47" s="32">
        <v>9208114</v>
      </c>
    </row>
    <row r="48" spans="1:4" x14ac:dyDescent="0.25">
      <c r="A48" t="s">
        <v>49</v>
      </c>
      <c r="B48" t="s">
        <v>59</v>
      </c>
      <c r="C48" s="32">
        <v>2165206</v>
      </c>
      <c r="D48" s="32">
        <v>1928933</v>
      </c>
    </row>
    <row r="49" spans="1:4" x14ac:dyDescent="0.25">
      <c r="A49" t="s">
        <v>49</v>
      </c>
      <c r="B49" t="s">
        <v>60</v>
      </c>
      <c r="C49" s="32">
        <v>5966498</v>
      </c>
      <c r="D49" s="32">
        <v>6340041</v>
      </c>
    </row>
    <row r="50" spans="1:4" x14ac:dyDescent="0.25">
      <c r="A50" t="s">
        <v>49</v>
      </c>
      <c r="B50" t="s">
        <v>61</v>
      </c>
      <c r="C50" s="32">
        <v>21789</v>
      </c>
      <c r="D50" s="32">
        <v>12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11731831</v>
      </c>
      <c r="D52" s="32">
        <v>8191845</v>
      </c>
    </row>
    <row r="53" spans="1:4" x14ac:dyDescent="0.25">
      <c r="A53" t="s">
        <v>49</v>
      </c>
      <c r="B53" t="s">
        <v>64</v>
      </c>
      <c r="C53" s="32">
        <v>5295657</v>
      </c>
      <c r="D53" s="32">
        <v>5202702</v>
      </c>
    </row>
    <row r="54" spans="1:4" ht="15.75" thickBot="1" x14ac:dyDescent="0.3">
      <c r="A54" s="12" t="s">
        <v>49</v>
      </c>
      <c r="B54" s="12" t="s">
        <v>65</v>
      </c>
      <c r="C54" s="37">
        <v>3207759</v>
      </c>
      <c r="D54" s="37">
        <v>3310483</v>
      </c>
    </row>
    <row r="55" spans="1:4" ht="15.75" thickBot="1" x14ac:dyDescent="0.3">
      <c r="A55" s="9" t="s">
        <v>69</v>
      </c>
      <c r="B55" s="12"/>
      <c r="C55" s="35">
        <f>SUM(C39:C54)</f>
        <v>118385117</v>
      </c>
      <c r="D55" s="35">
        <f>SUM(D39:D54)</f>
        <v>110838055</v>
      </c>
    </row>
    <row r="56" spans="1:4" x14ac:dyDescent="0.25">
      <c r="A56" s="2" t="s">
        <v>145</v>
      </c>
      <c r="C56" s="36">
        <f>C55+C38</f>
        <v>4878472732</v>
      </c>
      <c r="D56" s="36">
        <f>D55+D38</f>
        <v>5758938453</v>
      </c>
    </row>
    <row r="57" spans="1:4" x14ac:dyDescent="0.25">
      <c r="A57" t="s">
        <v>10</v>
      </c>
      <c r="C57" s="47"/>
      <c r="D57" s="47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8CFB-4887-4B55-96B1-2A51EE4F5F07}">
  <dimension ref="A1:D57"/>
  <sheetViews>
    <sheetView topLeftCell="A19" zoomScale="75" zoomScaleNormal="75" workbookViewId="0">
      <selection activeCell="A11" sqref="A11"/>
    </sheetView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182</v>
      </c>
      <c r="B1" s="2"/>
      <c r="C1" s="2"/>
    </row>
    <row r="2" spans="1:4" x14ac:dyDescent="0.25">
      <c r="A2" s="8" t="str">
        <f>'Net Collections For Month'!A2</f>
        <v>MONTH OF September 2026</v>
      </c>
      <c r="B2" s="2"/>
    </row>
    <row r="3" spans="1:4" x14ac:dyDescent="0.25">
      <c r="A3" s="8" t="str">
        <f>'Net Collections For Month'!A3</f>
        <v>Run Date 10/08/26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66</v>
      </c>
      <c r="D4" s="52" t="s">
        <v>179</v>
      </c>
    </row>
    <row r="5" spans="1:4" x14ac:dyDescent="0.25">
      <c r="A5" t="s">
        <v>13</v>
      </c>
      <c r="B5" t="s">
        <v>14</v>
      </c>
      <c r="C5" s="32">
        <v>27549144</v>
      </c>
      <c r="D5" s="32">
        <v>26856822</v>
      </c>
    </row>
    <row r="6" spans="1:4" x14ac:dyDescent="0.25">
      <c r="A6" t="s">
        <v>13</v>
      </c>
      <c r="B6" t="s">
        <v>15</v>
      </c>
      <c r="C6" s="32">
        <v>81252838</v>
      </c>
      <c r="D6" s="32">
        <v>80973879</v>
      </c>
    </row>
    <row r="7" spans="1:4" x14ac:dyDescent="0.25">
      <c r="A7" t="s">
        <v>13</v>
      </c>
      <c r="B7" t="s">
        <v>16</v>
      </c>
      <c r="C7" s="32">
        <v>760147968</v>
      </c>
      <c r="D7" s="32">
        <v>1297244662</v>
      </c>
    </row>
    <row r="8" spans="1:4" x14ac:dyDescent="0.25">
      <c r="A8" t="s">
        <v>13</v>
      </c>
      <c r="B8" t="s">
        <v>17</v>
      </c>
      <c r="C8" s="32">
        <v>58584523</v>
      </c>
      <c r="D8" s="32">
        <v>66530238</v>
      </c>
    </row>
    <row r="9" spans="1:4" x14ac:dyDescent="0.25">
      <c r="A9" t="s">
        <v>13</v>
      </c>
      <c r="B9" t="s">
        <v>18</v>
      </c>
      <c r="C9" s="32">
        <v>2566790</v>
      </c>
      <c r="D9" s="32">
        <v>3435079</v>
      </c>
    </row>
    <row r="10" spans="1:4" x14ac:dyDescent="0.25">
      <c r="A10" t="s">
        <v>13</v>
      </c>
      <c r="B10" t="s">
        <v>19</v>
      </c>
      <c r="C10" s="32">
        <v>182900784</v>
      </c>
      <c r="D10" s="32">
        <v>245560587</v>
      </c>
    </row>
    <row r="11" spans="1:4" x14ac:dyDescent="0.25">
      <c r="A11" t="s">
        <v>13</v>
      </c>
      <c r="B11" t="s">
        <v>20</v>
      </c>
      <c r="C11" s="32">
        <v>4343975</v>
      </c>
      <c r="D11" s="32">
        <v>16070912</v>
      </c>
    </row>
    <row r="12" spans="1:4" x14ac:dyDescent="0.25">
      <c r="A12" t="s">
        <v>13</v>
      </c>
      <c r="B12" t="s">
        <v>21</v>
      </c>
      <c r="C12" s="32">
        <v>165114263</v>
      </c>
      <c r="D12" s="32">
        <v>152263460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184848819</v>
      </c>
      <c r="D14" s="32">
        <v>196140271</v>
      </c>
    </row>
    <row r="15" spans="1:4" x14ac:dyDescent="0.25">
      <c r="A15" s="16" t="s">
        <v>141</v>
      </c>
      <c r="B15" s="17"/>
      <c r="C15" s="33">
        <f>SUM(C5:C14)</f>
        <v>1467309104</v>
      </c>
      <c r="D15" s="33">
        <f>SUM(D5:D14)</f>
        <v>2085075910</v>
      </c>
    </row>
    <row r="16" spans="1:4" x14ac:dyDescent="0.25">
      <c r="A16" t="s">
        <v>24</v>
      </c>
      <c r="B16" t="s">
        <v>25</v>
      </c>
      <c r="C16" s="32">
        <v>4583257217</v>
      </c>
      <c r="D16" s="32">
        <v>4848195351</v>
      </c>
    </row>
    <row r="17" spans="1:4" x14ac:dyDescent="0.25">
      <c r="A17" t="s">
        <v>24</v>
      </c>
      <c r="B17" t="s">
        <v>26</v>
      </c>
      <c r="C17" s="32">
        <v>1674727689</v>
      </c>
      <c r="D17" s="32">
        <v>2268306061</v>
      </c>
    </row>
    <row r="18" spans="1:4" x14ac:dyDescent="0.25">
      <c r="A18" s="16" t="s">
        <v>28</v>
      </c>
      <c r="B18" s="17"/>
      <c r="C18" s="33">
        <f>SUM(C16:C17)</f>
        <v>6257984906</v>
      </c>
      <c r="D18" s="33">
        <f>SUM(D16:D17)</f>
        <v>7116501412</v>
      </c>
    </row>
    <row r="19" spans="1:4" x14ac:dyDescent="0.25">
      <c r="A19" t="s">
        <v>72</v>
      </c>
      <c r="B19" t="s">
        <v>30</v>
      </c>
      <c r="C19" s="32">
        <v>158331412</v>
      </c>
      <c r="D19" s="32">
        <v>158644944</v>
      </c>
    </row>
    <row r="20" spans="1:4" x14ac:dyDescent="0.25">
      <c r="A20" t="s">
        <v>72</v>
      </c>
      <c r="B20" t="s">
        <v>31</v>
      </c>
      <c r="C20" s="32">
        <v>24983670</v>
      </c>
      <c r="D20" s="32">
        <v>25254931</v>
      </c>
    </row>
    <row r="21" spans="1:4" x14ac:dyDescent="0.25">
      <c r="A21" s="16" t="s">
        <v>32</v>
      </c>
      <c r="B21" s="17"/>
      <c r="C21" s="33">
        <f>SUM(C19:C20)</f>
        <v>183315082</v>
      </c>
      <c r="D21" s="33">
        <f>SUM(D19:D20)</f>
        <v>183899875</v>
      </c>
    </row>
    <row r="22" spans="1:4" x14ac:dyDescent="0.25">
      <c r="A22" t="s">
        <v>135</v>
      </c>
      <c r="B22" t="s">
        <v>138</v>
      </c>
      <c r="C22" s="32">
        <v>1672637309</v>
      </c>
      <c r="D22" s="32">
        <v>1822985675</v>
      </c>
    </row>
    <row r="23" spans="1:4" x14ac:dyDescent="0.25">
      <c r="A23" t="s">
        <v>135</v>
      </c>
      <c r="B23" t="s">
        <v>139</v>
      </c>
      <c r="C23" s="32">
        <v>29820987</v>
      </c>
      <c r="D23" s="32">
        <v>27885601</v>
      </c>
    </row>
    <row r="24" spans="1:4" x14ac:dyDescent="0.25">
      <c r="A24" t="s">
        <v>135</v>
      </c>
      <c r="B24" t="s">
        <v>36</v>
      </c>
      <c r="C24" s="32">
        <v>470423752</v>
      </c>
      <c r="D24" s="32">
        <v>486010954</v>
      </c>
    </row>
    <row r="25" spans="1:4" x14ac:dyDescent="0.25">
      <c r="A25" t="s">
        <v>135</v>
      </c>
      <c r="B25" t="s">
        <v>144</v>
      </c>
      <c r="C25" s="32">
        <v>287174657</v>
      </c>
      <c r="D25" s="32">
        <v>298029840</v>
      </c>
    </row>
    <row r="26" spans="1:4" x14ac:dyDescent="0.25">
      <c r="A26" t="s">
        <v>135</v>
      </c>
      <c r="B26" t="s">
        <v>140</v>
      </c>
      <c r="C26" s="32">
        <v>36520746</v>
      </c>
      <c r="D26" s="32">
        <v>35956484</v>
      </c>
    </row>
    <row r="27" spans="1:4" x14ac:dyDescent="0.25">
      <c r="A27" s="16" t="s">
        <v>137</v>
      </c>
      <c r="B27" s="17"/>
      <c r="C27" s="33">
        <f>SUM(C22:C26)</f>
        <v>2496577451</v>
      </c>
      <c r="D27" s="33">
        <f>SUM(D22:D26)</f>
        <v>2670868554</v>
      </c>
    </row>
    <row r="28" spans="1:4" x14ac:dyDescent="0.25">
      <c r="A28" t="s">
        <v>127</v>
      </c>
      <c r="B28" t="s">
        <v>40</v>
      </c>
      <c r="C28" s="32">
        <v>49701</v>
      </c>
      <c r="D28" s="32">
        <v>47732</v>
      </c>
    </row>
    <row r="29" spans="1:4" x14ac:dyDescent="0.25">
      <c r="A29" t="s">
        <v>127</v>
      </c>
      <c r="B29" t="s">
        <v>41</v>
      </c>
      <c r="C29" s="32">
        <v>20014</v>
      </c>
      <c r="D29" s="32">
        <v>50260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1020835</v>
      </c>
      <c r="D31" s="32">
        <v>919910</v>
      </c>
    </row>
    <row r="32" spans="1:4" x14ac:dyDescent="0.25">
      <c r="A32" t="s">
        <v>127</v>
      </c>
      <c r="B32" t="s">
        <v>44</v>
      </c>
      <c r="C32" s="32">
        <v>38279311</v>
      </c>
      <c r="D32" s="32">
        <v>37610708</v>
      </c>
    </row>
    <row r="33" spans="1:4" x14ac:dyDescent="0.25">
      <c r="A33" s="16" t="s">
        <v>142</v>
      </c>
      <c r="B33" s="17"/>
      <c r="C33" s="33">
        <f>SUM(C28:C32)</f>
        <v>39369861</v>
      </c>
      <c r="D33" s="33">
        <f>SUM(D28:D32)</f>
        <v>38628610</v>
      </c>
    </row>
    <row r="34" spans="1:4" x14ac:dyDescent="0.25">
      <c r="A34" t="s">
        <v>136</v>
      </c>
      <c r="B34" t="s">
        <v>46</v>
      </c>
      <c r="C34" s="32">
        <v>4357466</v>
      </c>
      <c r="D34" s="32">
        <v>4842080</v>
      </c>
    </row>
    <row r="35" spans="1:4" x14ac:dyDescent="0.25">
      <c r="A35" t="s">
        <v>136</v>
      </c>
      <c r="B35" t="s">
        <v>47</v>
      </c>
      <c r="C35" s="32">
        <v>9832175</v>
      </c>
      <c r="D35" s="32">
        <v>9657475</v>
      </c>
    </row>
    <row r="36" spans="1:4" x14ac:dyDescent="0.25">
      <c r="A36" t="s">
        <v>136</v>
      </c>
      <c r="B36" t="s">
        <v>48</v>
      </c>
      <c r="C36" s="32">
        <v>1507965</v>
      </c>
      <c r="D36" s="32">
        <v>1791550</v>
      </c>
    </row>
    <row r="37" spans="1:4" ht="15.75" thickBot="1" x14ac:dyDescent="0.3">
      <c r="A37" s="10" t="s">
        <v>143</v>
      </c>
      <c r="B37" s="11"/>
      <c r="C37" s="34">
        <f>SUM(C34:C36)</f>
        <v>15697606</v>
      </c>
      <c r="D37" s="34">
        <f>SUM(D34:D36)</f>
        <v>16291105</v>
      </c>
    </row>
    <row r="38" spans="1:4" ht="15.75" thickBot="1" x14ac:dyDescent="0.3">
      <c r="A38" s="9" t="s">
        <v>146</v>
      </c>
      <c r="B38" s="12"/>
      <c r="C38" s="35">
        <f>C37+C33+C27+C21+C18+C15</f>
        <v>10460254010</v>
      </c>
      <c r="D38" s="35">
        <f>D37+D33+D27+D21+D18+D15</f>
        <v>12111265466</v>
      </c>
    </row>
    <row r="39" spans="1:4" x14ac:dyDescent="0.25">
      <c r="A39" t="s">
        <v>49</v>
      </c>
      <c r="B39" t="s">
        <v>50</v>
      </c>
      <c r="C39" s="32">
        <v>13198176</v>
      </c>
      <c r="D39" s="32">
        <v>11168402</v>
      </c>
    </row>
    <row r="40" spans="1:4" x14ac:dyDescent="0.25">
      <c r="A40" t="s">
        <v>49</v>
      </c>
      <c r="B40" t="s">
        <v>51</v>
      </c>
      <c r="C40" s="32">
        <v>109766711</v>
      </c>
      <c r="D40" s="32">
        <v>115575301</v>
      </c>
    </row>
    <row r="41" spans="1:4" x14ac:dyDescent="0.25">
      <c r="A41" t="s">
        <v>49</v>
      </c>
      <c r="B41" t="s">
        <v>52</v>
      </c>
      <c r="C41" s="32">
        <v>46910338</v>
      </c>
      <c r="D41" s="32">
        <v>47816491</v>
      </c>
    </row>
    <row r="42" spans="1:4" x14ac:dyDescent="0.25">
      <c r="A42" t="s">
        <v>49</v>
      </c>
      <c r="B42" t="s">
        <v>53</v>
      </c>
      <c r="C42" s="32">
        <v>10667458</v>
      </c>
      <c r="D42" s="32">
        <v>10495848</v>
      </c>
    </row>
    <row r="43" spans="1:4" x14ac:dyDescent="0.25">
      <c r="A43" t="s">
        <v>49</v>
      </c>
      <c r="B43" t="s">
        <v>54</v>
      </c>
      <c r="C43" s="32">
        <v>410517</v>
      </c>
      <c r="D43" s="32">
        <v>533287</v>
      </c>
    </row>
    <row r="44" spans="1:4" x14ac:dyDescent="0.25">
      <c r="A44" t="s">
        <v>49</v>
      </c>
      <c r="B44" t="s">
        <v>55</v>
      </c>
      <c r="C44" s="32">
        <v>1344025</v>
      </c>
      <c r="D44" s="32">
        <v>1804390</v>
      </c>
    </row>
    <row r="45" spans="1:4" x14ac:dyDescent="0.25">
      <c r="A45" t="s">
        <v>49</v>
      </c>
      <c r="B45" t="s">
        <v>56</v>
      </c>
      <c r="C45" s="32">
        <v>26545</v>
      </c>
      <c r="D45" s="32">
        <v>31169</v>
      </c>
    </row>
    <row r="46" spans="1:4" x14ac:dyDescent="0.25">
      <c r="A46" t="s">
        <v>49</v>
      </c>
      <c r="B46" t="s">
        <v>57</v>
      </c>
      <c r="C46" s="32">
        <v>3399307</v>
      </c>
      <c r="D46" s="32">
        <v>3785839</v>
      </c>
    </row>
    <row r="47" spans="1:4" x14ac:dyDescent="0.25">
      <c r="A47" t="s">
        <v>49</v>
      </c>
      <c r="B47" t="s">
        <v>58</v>
      </c>
      <c r="C47" s="32">
        <v>367256866</v>
      </c>
      <c r="D47" s="32">
        <v>372077830</v>
      </c>
    </row>
    <row r="48" spans="1:4" x14ac:dyDescent="0.25">
      <c r="A48" t="s">
        <v>49</v>
      </c>
      <c r="B48" t="s">
        <v>59</v>
      </c>
      <c r="C48" s="32">
        <v>5606270</v>
      </c>
      <c r="D48" s="32">
        <v>5402720</v>
      </c>
    </row>
    <row r="49" spans="1:4" x14ac:dyDescent="0.25">
      <c r="A49" t="s">
        <v>49</v>
      </c>
      <c r="B49" t="s">
        <v>60</v>
      </c>
      <c r="C49" s="32">
        <v>16760668</v>
      </c>
      <c r="D49" s="32">
        <v>17454475</v>
      </c>
    </row>
    <row r="50" spans="1:4" x14ac:dyDescent="0.25">
      <c r="A50" t="s">
        <v>49</v>
      </c>
      <c r="B50" t="s">
        <v>61</v>
      </c>
      <c r="C50" s="32">
        <v>393107</v>
      </c>
      <c r="D50" s="32">
        <v>397849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22622420</v>
      </c>
      <c r="D52" s="32">
        <v>23362508</v>
      </c>
    </row>
    <row r="53" spans="1:4" x14ac:dyDescent="0.25">
      <c r="A53" t="s">
        <v>49</v>
      </c>
      <c r="B53" t="s">
        <v>64</v>
      </c>
      <c r="C53" s="32">
        <v>11451460</v>
      </c>
      <c r="D53" s="32">
        <v>11608650</v>
      </c>
    </row>
    <row r="54" spans="1:4" ht="15.75" thickBot="1" x14ac:dyDescent="0.3">
      <c r="A54" s="12" t="s">
        <v>49</v>
      </c>
      <c r="B54" s="12" t="s">
        <v>65</v>
      </c>
      <c r="C54" s="37">
        <v>7991636</v>
      </c>
      <c r="D54" s="37">
        <v>8809186</v>
      </c>
    </row>
    <row r="55" spans="1:4" ht="15.75" thickBot="1" x14ac:dyDescent="0.3">
      <c r="A55" s="9" t="s">
        <v>69</v>
      </c>
      <c r="B55" s="12"/>
      <c r="C55" s="35">
        <f>SUM(C39:C54)</f>
        <v>617805504</v>
      </c>
      <c r="D55" s="35">
        <f>SUM(D39:D54)</f>
        <v>630323945</v>
      </c>
    </row>
    <row r="56" spans="1:4" x14ac:dyDescent="0.25">
      <c r="A56" s="2" t="s">
        <v>145</v>
      </c>
      <c r="C56" s="36">
        <f>C55+C38</f>
        <v>11078059514</v>
      </c>
      <c r="D56" s="36">
        <f>D55+D38</f>
        <v>12741589411</v>
      </c>
    </row>
    <row r="57" spans="1:4" x14ac:dyDescent="0.25">
      <c r="A57" t="s">
        <v>10</v>
      </c>
      <c r="C57" s="47"/>
      <c r="D57" s="47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646B2-FC35-4553-B08B-700FAE385CAD}">
  <dimension ref="A1:D57"/>
  <sheetViews>
    <sheetView zoomScale="75" zoomScaleNormal="75" workbookViewId="0">
      <selection activeCell="D4" sqref="D4"/>
    </sheetView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189</v>
      </c>
      <c r="B1" s="2"/>
      <c r="C1" s="2"/>
    </row>
    <row r="2" spans="1:4" x14ac:dyDescent="0.25">
      <c r="A2" s="8" t="str">
        <f>'Net Collections For Month'!A2</f>
        <v>MONTH OF September 2026</v>
      </c>
      <c r="B2" s="2"/>
    </row>
    <row r="3" spans="1:4" x14ac:dyDescent="0.25">
      <c r="A3" s="8" t="str">
        <f>'Net Collections For Month'!A3</f>
        <v>Run Date 10/08/26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191</v>
      </c>
      <c r="D4" s="57" t="s">
        <v>192</v>
      </c>
    </row>
    <row r="5" spans="1:4" x14ac:dyDescent="0.25">
      <c r="A5" t="s">
        <v>13</v>
      </c>
      <c r="B5" t="s">
        <v>14</v>
      </c>
      <c r="C5" s="32">
        <v>8667</v>
      </c>
      <c r="D5" s="32">
        <v>0</v>
      </c>
    </row>
    <row r="6" spans="1:4" x14ac:dyDescent="0.25">
      <c r="A6" t="s">
        <v>13</v>
      </c>
      <c r="B6" t="s">
        <v>15</v>
      </c>
      <c r="C6" s="32">
        <v>78175</v>
      </c>
      <c r="D6" s="32">
        <v>85632</v>
      </c>
    </row>
    <row r="7" spans="1:4" x14ac:dyDescent="0.25">
      <c r="A7" t="s">
        <v>13</v>
      </c>
      <c r="B7" t="s">
        <v>16</v>
      </c>
      <c r="C7" s="32">
        <v>36555655</v>
      </c>
      <c r="D7" s="32">
        <v>25480978</v>
      </c>
    </row>
    <row r="8" spans="1:4" x14ac:dyDescent="0.25">
      <c r="A8" t="s">
        <v>13</v>
      </c>
      <c r="B8" t="s">
        <v>17</v>
      </c>
      <c r="C8" s="32">
        <v>0</v>
      </c>
      <c r="D8" s="32">
        <v>0</v>
      </c>
    </row>
    <row r="9" spans="1:4" x14ac:dyDescent="0.25">
      <c r="A9" t="s">
        <v>13</v>
      </c>
      <c r="B9" t="s">
        <v>18</v>
      </c>
      <c r="C9" s="32">
        <v>314</v>
      </c>
      <c r="D9" s="32">
        <v>0</v>
      </c>
    </row>
    <row r="10" spans="1:4" x14ac:dyDescent="0.25">
      <c r="A10" t="s">
        <v>13</v>
      </c>
      <c r="B10" t="s">
        <v>19</v>
      </c>
      <c r="C10" s="32">
        <v>3804365</v>
      </c>
      <c r="D10" s="32">
        <v>4525263</v>
      </c>
    </row>
    <row r="11" spans="1:4" x14ac:dyDescent="0.25">
      <c r="A11" t="s">
        <v>13</v>
      </c>
      <c r="B11" t="s">
        <v>20</v>
      </c>
      <c r="C11" s="32">
        <v>124075</v>
      </c>
      <c r="D11" s="32">
        <v>686009</v>
      </c>
    </row>
    <row r="12" spans="1:4" x14ac:dyDescent="0.25">
      <c r="A12" t="s">
        <v>13</v>
      </c>
      <c r="B12" t="s">
        <v>21</v>
      </c>
      <c r="C12" s="32">
        <v>1267547</v>
      </c>
      <c r="D12" s="32">
        <v>8882222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169481</v>
      </c>
      <c r="D14" s="32">
        <v>452399</v>
      </c>
    </row>
    <row r="15" spans="1:4" x14ac:dyDescent="0.25">
      <c r="A15" s="16" t="s">
        <v>141</v>
      </c>
      <c r="B15" s="17"/>
      <c r="C15" s="33">
        <f>SUM(C5:C14)</f>
        <v>42008279</v>
      </c>
      <c r="D15" s="33">
        <f>SUM(D5:D14)</f>
        <v>40112503</v>
      </c>
    </row>
    <row r="16" spans="1:4" x14ac:dyDescent="0.25">
      <c r="A16" t="s">
        <v>24</v>
      </c>
      <c r="B16" t="s">
        <v>25</v>
      </c>
      <c r="C16" s="32">
        <v>1809242</v>
      </c>
      <c r="D16" s="32">
        <v>3921635</v>
      </c>
    </row>
    <row r="17" spans="1:4" x14ac:dyDescent="0.25">
      <c r="A17" t="s">
        <v>24</v>
      </c>
      <c r="B17" t="s">
        <v>26</v>
      </c>
      <c r="C17" s="32">
        <v>71346404</v>
      </c>
      <c r="D17" s="32">
        <v>119077496</v>
      </c>
    </row>
    <row r="18" spans="1:4" x14ac:dyDescent="0.25">
      <c r="A18" s="16" t="s">
        <v>28</v>
      </c>
      <c r="B18" s="17"/>
      <c r="C18" s="33">
        <f>SUM(C16:C17)</f>
        <v>73155646</v>
      </c>
      <c r="D18" s="33">
        <f>SUM(D16:D17)</f>
        <v>122999131</v>
      </c>
    </row>
    <row r="19" spans="1:4" x14ac:dyDescent="0.25">
      <c r="A19" t="s">
        <v>72</v>
      </c>
      <c r="B19" t="s">
        <v>30</v>
      </c>
      <c r="C19" s="32">
        <v>11456</v>
      </c>
      <c r="D19" s="32">
        <v>41222</v>
      </c>
    </row>
    <row r="20" spans="1:4" x14ac:dyDescent="0.25">
      <c r="A20" t="s">
        <v>72</v>
      </c>
      <c r="B20" t="s">
        <v>31</v>
      </c>
      <c r="C20" s="32">
        <v>44500</v>
      </c>
      <c r="D20" s="32">
        <v>125331</v>
      </c>
    </row>
    <row r="21" spans="1:4" x14ac:dyDescent="0.25">
      <c r="A21" s="16" t="s">
        <v>32</v>
      </c>
      <c r="B21" s="17"/>
      <c r="C21" s="33">
        <f>SUM(C19:C20)</f>
        <v>55956</v>
      </c>
      <c r="D21" s="33">
        <f>SUM(D19:D20)</f>
        <v>166553</v>
      </c>
    </row>
    <row r="22" spans="1:4" x14ac:dyDescent="0.25">
      <c r="A22" t="s">
        <v>135</v>
      </c>
      <c r="B22" t="s">
        <v>138</v>
      </c>
      <c r="C22" s="32">
        <v>21246713</v>
      </c>
      <c r="D22" s="32">
        <v>17731997</v>
      </c>
    </row>
    <row r="23" spans="1:4" x14ac:dyDescent="0.25">
      <c r="A23" t="s">
        <v>135</v>
      </c>
      <c r="B23" t="s">
        <v>139</v>
      </c>
      <c r="C23" s="32">
        <v>347268</v>
      </c>
      <c r="D23" s="32">
        <v>204556</v>
      </c>
    </row>
    <row r="24" spans="1:4" x14ac:dyDescent="0.25">
      <c r="A24" t="s">
        <v>135</v>
      </c>
      <c r="B24" t="s">
        <v>36</v>
      </c>
      <c r="C24" s="32">
        <v>618196</v>
      </c>
      <c r="D24" s="32">
        <v>757687</v>
      </c>
    </row>
    <row r="25" spans="1:4" x14ac:dyDescent="0.25">
      <c r="A25" t="s">
        <v>135</v>
      </c>
      <c r="B25" t="s">
        <v>144</v>
      </c>
      <c r="C25" s="32">
        <v>310187</v>
      </c>
      <c r="D25" s="32">
        <v>348607</v>
      </c>
    </row>
    <row r="26" spans="1:4" x14ac:dyDescent="0.25">
      <c r="A26" t="s">
        <v>135</v>
      </c>
      <c r="B26" t="s">
        <v>140</v>
      </c>
      <c r="C26" s="32">
        <v>1051</v>
      </c>
      <c r="D26" s="32">
        <v>125919</v>
      </c>
    </row>
    <row r="27" spans="1:4" x14ac:dyDescent="0.25">
      <c r="A27" s="16" t="s">
        <v>137</v>
      </c>
      <c r="B27" s="17"/>
      <c r="C27" s="33">
        <f>SUM(C22:C26)</f>
        <v>22523415</v>
      </c>
      <c r="D27" s="33">
        <f>SUM(D22:D26)</f>
        <v>19168766</v>
      </c>
    </row>
    <row r="28" spans="1:4" x14ac:dyDescent="0.25">
      <c r="A28" t="s">
        <v>127</v>
      </c>
      <c r="B28" t="s">
        <v>40</v>
      </c>
      <c r="C28" s="32">
        <v>0</v>
      </c>
      <c r="D28" s="32">
        <v>953</v>
      </c>
    </row>
    <row r="29" spans="1:4" x14ac:dyDescent="0.25">
      <c r="A29" t="s">
        <v>127</v>
      </c>
      <c r="B29" t="s">
        <v>41</v>
      </c>
      <c r="C29" s="32">
        <v>224</v>
      </c>
      <c r="D29" s="32">
        <v>435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0</v>
      </c>
      <c r="D31" s="32">
        <v>0</v>
      </c>
    </row>
    <row r="32" spans="1:4" x14ac:dyDescent="0.25">
      <c r="A32" t="s">
        <v>127</v>
      </c>
      <c r="B32" t="s">
        <v>44</v>
      </c>
      <c r="C32" s="32">
        <v>0</v>
      </c>
      <c r="D32" s="32">
        <v>0</v>
      </c>
    </row>
    <row r="33" spans="1:4" x14ac:dyDescent="0.25">
      <c r="A33" s="16" t="s">
        <v>142</v>
      </c>
      <c r="B33" s="17"/>
      <c r="C33" s="33">
        <f>SUM(C28:C32)</f>
        <v>224</v>
      </c>
      <c r="D33" s="33">
        <f>SUM(D28:D32)</f>
        <v>1388</v>
      </c>
    </row>
    <row r="34" spans="1:4" x14ac:dyDescent="0.25">
      <c r="A34" t="s">
        <v>136</v>
      </c>
      <c r="B34" t="s">
        <v>46</v>
      </c>
      <c r="C34" s="32">
        <v>0</v>
      </c>
      <c r="D34" s="32">
        <v>9814</v>
      </c>
    </row>
    <row r="35" spans="1:4" x14ac:dyDescent="0.25">
      <c r="A35" t="s">
        <v>136</v>
      </c>
      <c r="B35" t="s">
        <v>47</v>
      </c>
      <c r="C35" s="32">
        <v>0</v>
      </c>
      <c r="D35" s="32">
        <v>0</v>
      </c>
    </row>
    <row r="36" spans="1:4" x14ac:dyDescent="0.25">
      <c r="A36" t="s">
        <v>136</v>
      </c>
      <c r="B36" t="s">
        <v>48</v>
      </c>
      <c r="C36" s="32">
        <v>0</v>
      </c>
      <c r="D36" s="32">
        <v>0</v>
      </c>
    </row>
    <row r="37" spans="1:4" ht="15.75" thickBot="1" x14ac:dyDescent="0.3">
      <c r="A37" s="10" t="s">
        <v>143</v>
      </c>
      <c r="B37" s="11"/>
      <c r="C37" s="34">
        <f>SUM(C34:C36)</f>
        <v>0</v>
      </c>
      <c r="D37" s="34">
        <f>SUM(D34:D36)</f>
        <v>9814</v>
      </c>
    </row>
    <row r="38" spans="1:4" ht="15.75" thickBot="1" x14ac:dyDescent="0.3">
      <c r="A38" s="9" t="s">
        <v>146</v>
      </c>
      <c r="B38" s="12"/>
      <c r="C38" s="35">
        <f>C37+C33+C27+C21+C18+C15</f>
        <v>137743520</v>
      </c>
      <c r="D38" s="35">
        <f>D37+D33+D27+D21+D18+D15</f>
        <v>182458155</v>
      </c>
    </row>
    <row r="39" spans="1:4" x14ac:dyDescent="0.25">
      <c r="A39" t="s">
        <v>49</v>
      </c>
      <c r="B39" t="s">
        <v>50</v>
      </c>
      <c r="C39" s="32">
        <v>15644</v>
      </c>
      <c r="D39" s="32">
        <v>0</v>
      </c>
    </row>
    <row r="40" spans="1:4" x14ac:dyDescent="0.25">
      <c r="A40" t="s">
        <v>49</v>
      </c>
      <c r="B40" t="s">
        <v>51</v>
      </c>
      <c r="C40" s="32">
        <v>0</v>
      </c>
      <c r="D40" s="32">
        <v>0</v>
      </c>
    </row>
    <row r="41" spans="1:4" x14ac:dyDescent="0.25">
      <c r="A41" t="s">
        <v>49</v>
      </c>
      <c r="B41" t="s">
        <v>52</v>
      </c>
      <c r="C41" s="32">
        <v>0</v>
      </c>
      <c r="D41" s="32">
        <v>0</v>
      </c>
    </row>
    <row r="42" spans="1:4" x14ac:dyDescent="0.25">
      <c r="A42" t="s">
        <v>49</v>
      </c>
      <c r="B42" t="s">
        <v>53</v>
      </c>
      <c r="C42" s="32">
        <v>0</v>
      </c>
      <c r="D42" s="32">
        <v>0</v>
      </c>
    </row>
    <row r="43" spans="1:4" x14ac:dyDescent="0.25">
      <c r="A43" t="s">
        <v>49</v>
      </c>
      <c r="B43" t="s">
        <v>54</v>
      </c>
      <c r="C43" s="32">
        <v>0</v>
      </c>
      <c r="D43" s="32">
        <v>0</v>
      </c>
    </row>
    <row r="44" spans="1:4" x14ac:dyDescent="0.25">
      <c r="A44" t="s">
        <v>49</v>
      </c>
      <c r="B44" t="s">
        <v>55</v>
      </c>
      <c r="C44" s="32">
        <v>0</v>
      </c>
      <c r="D44" s="32">
        <v>0</v>
      </c>
    </row>
    <row r="45" spans="1:4" x14ac:dyDescent="0.25">
      <c r="A45" t="s">
        <v>49</v>
      </c>
      <c r="B45" t="s">
        <v>56</v>
      </c>
      <c r="C45" s="32">
        <v>0</v>
      </c>
      <c r="D45" s="32">
        <v>0</v>
      </c>
    </row>
    <row r="46" spans="1:4" x14ac:dyDescent="0.25">
      <c r="A46" t="s">
        <v>49</v>
      </c>
      <c r="B46" t="s">
        <v>57</v>
      </c>
      <c r="C46" s="32">
        <v>9283</v>
      </c>
      <c r="D46" s="32">
        <v>54937</v>
      </c>
    </row>
    <row r="47" spans="1:4" x14ac:dyDescent="0.25">
      <c r="A47" t="s">
        <v>49</v>
      </c>
      <c r="B47" t="s">
        <v>58</v>
      </c>
      <c r="C47" s="32">
        <v>9026393</v>
      </c>
      <c r="D47" s="32">
        <v>10113997</v>
      </c>
    </row>
    <row r="48" spans="1:4" x14ac:dyDescent="0.25">
      <c r="A48" t="s">
        <v>49</v>
      </c>
      <c r="B48" t="s">
        <v>59</v>
      </c>
      <c r="C48" s="32">
        <v>0</v>
      </c>
      <c r="D48" s="32">
        <v>0</v>
      </c>
    </row>
    <row r="49" spans="1:4" x14ac:dyDescent="0.25">
      <c r="A49" t="s">
        <v>49</v>
      </c>
      <c r="B49" t="s">
        <v>60</v>
      </c>
      <c r="C49" s="32">
        <v>0</v>
      </c>
      <c r="D49" s="32">
        <v>0</v>
      </c>
    </row>
    <row r="50" spans="1:4" x14ac:dyDescent="0.25">
      <c r="A50" t="s">
        <v>49</v>
      </c>
      <c r="B50" t="s">
        <v>61</v>
      </c>
      <c r="C50" s="32">
        <v>0</v>
      </c>
      <c r="D50" s="32">
        <v>0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11958</v>
      </c>
      <c r="D52" s="32">
        <v>734</v>
      </c>
    </row>
    <row r="53" spans="1:4" x14ac:dyDescent="0.25">
      <c r="A53" t="s">
        <v>49</v>
      </c>
      <c r="B53" t="s">
        <v>64</v>
      </c>
      <c r="C53" s="32">
        <v>0</v>
      </c>
      <c r="D53" s="32">
        <v>0</v>
      </c>
    </row>
    <row r="54" spans="1:4" ht="15.75" thickBot="1" x14ac:dyDescent="0.3">
      <c r="A54" s="12" t="s">
        <v>49</v>
      </c>
      <c r="B54" s="12" t="s">
        <v>65</v>
      </c>
      <c r="C54" s="37">
        <v>0</v>
      </c>
      <c r="D54" s="37">
        <v>0</v>
      </c>
    </row>
    <row r="55" spans="1:4" ht="15.75" thickBot="1" x14ac:dyDescent="0.3">
      <c r="A55" s="9" t="s">
        <v>69</v>
      </c>
      <c r="B55" s="12"/>
      <c r="C55" s="35">
        <f>SUM(C39:C54)</f>
        <v>9063278</v>
      </c>
      <c r="D55" s="35">
        <f>SUM(D39:D54)</f>
        <v>10169668</v>
      </c>
    </row>
    <row r="56" spans="1:4" x14ac:dyDescent="0.25">
      <c r="A56" s="2" t="s">
        <v>145</v>
      </c>
      <c r="C56" s="36">
        <f>C55+C38</f>
        <v>146806798</v>
      </c>
      <c r="D56" s="36">
        <f>D55+D38</f>
        <v>192627823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58C66-9535-410E-BB2A-6E9B21335D6F}">
  <dimension ref="A1:D57"/>
  <sheetViews>
    <sheetView topLeftCell="A25" zoomScale="75" zoomScaleNormal="75" workbookViewId="0">
      <selection activeCell="A7" sqref="A7"/>
    </sheetView>
  </sheetViews>
  <sheetFormatPr defaultRowHeight="15" x14ac:dyDescent="0.25"/>
  <cols>
    <col min="1" max="1" width="73" bestFit="1" customWidth="1"/>
    <col min="2" max="2" width="45.85546875" bestFit="1" customWidth="1"/>
    <col min="3" max="4" width="18" bestFit="1" customWidth="1"/>
  </cols>
  <sheetData>
    <row r="1" spans="1:4" x14ac:dyDescent="0.25">
      <c r="A1" s="8" t="s">
        <v>190</v>
      </c>
      <c r="B1" s="2"/>
      <c r="C1" s="2"/>
    </row>
    <row r="2" spans="1:4" x14ac:dyDescent="0.25">
      <c r="A2" s="8" t="str">
        <f>'Net Collections For Month'!A2</f>
        <v>MONTH OF September 2026</v>
      </c>
      <c r="B2" s="2"/>
    </row>
    <row r="3" spans="1:4" x14ac:dyDescent="0.25">
      <c r="A3" s="8" t="str">
        <f>'Net Collections For Month'!A3</f>
        <v>Run Date 10/08/26</v>
      </c>
      <c r="B3" s="2"/>
      <c r="C3" s="2"/>
    </row>
    <row r="4" spans="1:4" x14ac:dyDescent="0.25">
      <c r="A4" s="52" t="s">
        <v>11</v>
      </c>
      <c r="B4" s="52" t="s">
        <v>12</v>
      </c>
      <c r="C4" s="57" t="s">
        <v>66</v>
      </c>
      <c r="D4" s="52" t="s">
        <v>179</v>
      </c>
    </row>
    <row r="5" spans="1:4" x14ac:dyDescent="0.25">
      <c r="A5" t="s">
        <v>13</v>
      </c>
      <c r="B5" t="s">
        <v>14</v>
      </c>
      <c r="C5" s="32">
        <v>8735</v>
      </c>
      <c r="D5" s="32">
        <v>94173</v>
      </c>
    </row>
    <row r="6" spans="1:4" x14ac:dyDescent="0.25">
      <c r="A6" t="s">
        <v>13</v>
      </c>
      <c r="B6" t="s">
        <v>15</v>
      </c>
      <c r="C6" s="32">
        <v>281560</v>
      </c>
      <c r="D6" s="32">
        <v>242571</v>
      </c>
    </row>
    <row r="7" spans="1:4" x14ac:dyDescent="0.25">
      <c r="A7" t="s">
        <v>13</v>
      </c>
      <c r="B7" t="s">
        <v>16</v>
      </c>
      <c r="C7" s="32">
        <v>72824151</v>
      </c>
      <c r="D7" s="32">
        <v>63757847</v>
      </c>
    </row>
    <row r="8" spans="1:4" x14ac:dyDescent="0.25">
      <c r="A8" t="s">
        <v>13</v>
      </c>
      <c r="B8" t="s">
        <v>17</v>
      </c>
      <c r="C8" s="32">
        <v>2184</v>
      </c>
      <c r="D8" s="32">
        <v>5523</v>
      </c>
    </row>
    <row r="9" spans="1:4" x14ac:dyDescent="0.25">
      <c r="A9" t="s">
        <v>13</v>
      </c>
      <c r="B9" t="s">
        <v>18</v>
      </c>
      <c r="C9" s="32">
        <v>894</v>
      </c>
      <c r="D9" s="32">
        <v>0</v>
      </c>
    </row>
    <row r="10" spans="1:4" x14ac:dyDescent="0.25">
      <c r="A10" t="s">
        <v>13</v>
      </c>
      <c r="B10" t="s">
        <v>19</v>
      </c>
      <c r="C10" s="32">
        <v>9673456</v>
      </c>
      <c r="D10" s="32">
        <v>14735259</v>
      </c>
    </row>
    <row r="11" spans="1:4" x14ac:dyDescent="0.25">
      <c r="A11" t="s">
        <v>13</v>
      </c>
      <c r="B11" t="s">
        <v>20</v>
      </c>
      <c r="C11" s="32">
        <v>903313</v>
      </c>
      <c r="D11" s="32">
        <v>801962</v>
      </c>
    </row>
    <row r="12" spans="1:4" x14ac:dyDescent="0.25">
      <c r="A12" t="s">
        <v>13</v>
      </c>
      <c r="B12" t="s">
        <v>21</v>
      </c>
      <c r="C12" s="32">
        <v>10647867</v>
      </c>
      <c r="D12" s="32">
        <v>9435990</v>
      </c>
    </row>
    <row r="13" spans="1:4" x14ac:dyDescent="0.25">
      <c r="A13" t="s">
        <v>13</v>
      </c>
      <c r="B13" t="s">
        <v>22</v>
      </c>
      <c r="C13" s="32">
        <v>0</v>
      </c>
      <c r="D13" s="32">
        <v>0</v>
      </c>
    </row>
    <row r="14" spans="1:4" x14ac:dyDescent="0.25">
      <c r="A14" t="s">
        <v>13</v>
      </c>
      <c r="B14" t="s">
        <v>23</v>
      </c>
      <c r="C14" s="32">
        <v>1385258</v>
      </c>
      <c r="D14" s="32">
        <v>468874</v>
      </c>
    </row>
    <row r="15" spans="1:4" x14ac:dyDescent="0.25">
      <c r="A15" s="16" t="s">
        <v>141</v>
      </c>
      <c r="B15" s="17"/>
      <c r="C15" s="33">
        <f>SUM(C5:C14)</f>
        <v>95727418</v>
      </c>
      <c r="D15" s="33">
        <f>SUM(D5:D14)</f>
        <v>89542199</v>
      </c>
    </row>
    <row r="16" spans="1:4" x14ac:dyDescent="0.25">
      <c r="A16" t="s">
        <v>24</v>
      </c>
      <c r="B16" t="s">
        <v>25</v>
      </c>
      <c r="C16" s="32">
        <v>6652046</v>
      </c>
      <c r="D16" s="32">
        <v>7481317</v>
      </c>
    </row>
    <row r="17" spans="1:4" x14ac:dyDescent="0.25">
      <c r="A17" t="s">
        <v>24</v>
      </c>
      <c r="B17" t="s">
        <v>26</v>
      </c>
      <c r="C17" s="32">
        <v>163450569</v>
      </c>
      <c r="D17" s="32">
        <v>201979632</v>
      </c>
    </row>
    <row r="18" spans="1:4" x14ac:dyDescent="0.25">
      <c r="A18" s="16" t="s">
        <v>28</v>
      </c>
      <c r="B18" s="17"/>
      <c r="C18" s="33">
        <f>SUM(C16:C17)</f>
        <v>170102615</v>
      </c>
      <c r="D18" s="33">
        <f>SUM(D16:D17)</f>
        <v>209460949</v>
      </c>
    </row>
    <row r="19" spans="1:4" x14ac:dyDescent="0.25">
      <c r="A19" t="s">
        <v>72</v>
      </c>
      <c r="B19" t="s">
        <v>30</v>
      </c>
      <c r="C19" s="32">
        <v>88086</v>
      </c>
      <c r="D19" s="32">
        <v>639345</v>
      </c>
    </row>
    <row r="20" spans="1:4" x14ac:dyDescent="0.25">
      <c r="A20" t="s">
        <v>72</v>
      </c>
      <c r="B20" t="s">
        <v>31</v>
      </c>
      <c r="C20" s="32">
        <v>174959</v>
      </c>
      <c r="D20" s="32">
        <v>275742</v>
      </c>
    </row>
    <row r="21" spans="1:4" x14ac:dyDescent="0.25">
      <c r="A21" s="16" t="s">
        <v>32</v>
      </c>
      <c r="B21" s="17"/>
      <c r="C21" s="33">
        <f>SUM(C19:C20)</f>
        <v>263045</v>
      </c>
      <c r="D21" s="33">
        <f>SUM(D19:D20)</f>
        <v>915087</v>
      </c>
    </row>
    <row r="22" spans="1:4" x14ac:dyDescent="0.25">
      <c r="A22" t="s">
        <v>135</v>
      </c>
      <c r="B22" t="s">
        <v>138</v>
      </c>
      <c r="C22" s="32">
        <v>40516308</v>
      </c>
      <c r="D22" s="32">
        <v>52136059</v>
      </c>
    </row>
    <row r="23" spans="1:4" x14ac:dyDescent="0.25">
      <c r="A23" t="s">
        <v>135</v>
      </c>
      <c r="B23" t="s">
        <v>139</v>
      </c>
      <c r="C23" s="32">
        <v>785068</v>
      </c>
      <c r="D23" s="32">
        <v>345161</v>
      </c>
    </row>
    <row r="24" spans="1:4" x14ac:dyDescent="0.25">
      <c r="A24" t="s">
        <v>135</v>
      </c>
      <c r="B24" t="s">
        <v>36</v>
      </c>
      <c r="C24" s="32">
        <v>2402642</v>
      </c>
      <c r="D24" s="32">
        <v>2571599</v>
      </c>
    </row>
    <row r="25" spans="1:4" x14ac:dyDescent="0.25">
      <c r="A25" t="s">
        <v>135</v>
      </c>
      <c r="B25" t="s">
        <v>144</v>
      </c>
      <c r="C25" s="32">
        <v>837136</v>
      </c>
      <c r="D25" s="32">
        <v>941226</v>
      </c>
    </row>
    <row r="26" spans="1:4" x14ac:dyDescent="0.25">
      <c r="A26" t="s">
        <v>135</v>
      </c>
      <c r="B26" t="s">
        <v>140</v>
      </c>
      <c r="C26" s="32">
        <v>26825</v>
      </c>
      <c r="D26" s="32">
        <v>135203</v>
      </c>
    </row>
    <row r="27" spans="1:4" x14ac:dyDescent="0.25">
      <c r="A27" s="16" t="s">
        <v>137</v>
      </c>
      <c r="B27" s="17"/>
      <c r="C27" s="33">
        <f>SUM(C22:C26)</f>
        <v>44567979</v>
      </c>
      <c r="D27" s="33">
        <f>SUM(D22:D26)</f>
        <v>56129248</v>
      </c>
    </row>
    <row r="28" spans="1:4" x14ac:dyDescent="0.25">
      <c r="A28" t="s">
        <v>127</v>
      </c>
      <c r="B28" t="s">
        <v>40</v>
      </c>
      <c r="C28" s="32">
        <v>154</v>
      </c>
      <c r="D28" s="32">
        <v>971</v>
      </c>
    </row>
    <row r="29" spans="1:4" x14ac:dyDescent="0.25">
      <c r="A29" t="s">
        <v>127</v>
      </c>
      <c r="B29" t="s">
        <v>41</v>
      </c>
      <c r="C29" s="32">
        <v>1985</v>
      </c>
      <c r="D29" s="32">
        <v>6939</v>
      </c>
    </row>
    <row r="30" spans="1:4" x14ac:dyDescent="0.25">
      <c r="A30" t="s">
        <v>127</v>
      </c>
      <c r="B30" t="s">
        <v>42</v>
      </c>
      <c r="C30" s="32">
        <v>0</v>
      </c>
      <c r="D30" s="32">
        <v>0</v>
      </c>
    </row>
    <row r="31" spans="1:4" x14ac:dyDescent="0.25">
      <c r="A31" t="s">
        <v>127</v>
      </c>
      <c r="B31" t="s">
        <v>43</v>
      </c>
      <c r="C31" s="32">
        <v>0</v>
      </c>
      <c r="D31" s="32">
        <v>0</v>
      </c>
    </row>
    <row r="32" spans="1:4" x14ac:dyDescent="0.25">
      <c r="A32" t="s">
        <v>127</v>
      </c>
      <c r="B32" t="s">
        <v>44</v>
      </c>
      <c r="C32" s="32">
        <v>0</v>
      </c>
      <c r="D32" s="32">
        <v>0</v>
      </c>
    </row>
    <row r="33" spans="1:4" x14ac:dyDescent="0.25">
      <c r="A33" s="16" t="s">
        <v>142</v>
      </c>
      <c r="B33" s="17"/>
      <c r="C33" s="33">
        <f>SUM(C28:C32)</f>
        <v>2139</v>
      </c>
      <c r="D33" s="33">
        <f>SUM(D28:D32)</f>
        <v>7910</v>
      </c>
    </row>
    <row r="34" spans="1:4" x14ac:dyDescent="0.25">
      <c r="A34" t="s">
        <v>136</v>
      </c>
      <c r="B34" t="s">
        <v>46</v>
      </c>
      <c r="C34" s="32">
        <v>0</v>
      </c>
      <c r="D34" s="32">
        <v>12770</v>
      </c>
    </row>
    <row r="35" spans="1:4" x14ac:dyDescent="0.25">
      <c r="A35" t="s">
        <v>136</v>
      </c>
      <c r="B35" t="s">
        <v>47</v>
      </c>
      <c r="C35" s="32">
        <v>0</v>
      </c>
      <c r="D35" s="32">
        <v>0</v>
      </c>
    </row>
    <row r="36" spans="1:4" x14ac:dyDescent="0.25">
      <c r="A36" t="s">
        <v>136</v>
      </c>
      <c r="B36" t="s">
        <v>48</v>
      </c>
      <c r="C36" s="32">
        <v>0</v>
      </c>
      <c r="D36" s="32">
        <v>4040</v>
      </c>
    </row>
    <row r="37" spans="1:4" ht="15.75" thickBot="1" x14ac:dyDescent="0.3">
      <c r="A37" s="10" t="s">
        <v>143</v>
      </c>
      <c r="B37" s="11"/>
      <c r="C37" s="34">
        <f>SUM(C34:C36)</f>
        <v>0</v>
      </c>
      <c r="D37" s="34">
        <f>SUM(D34:D36)</f>
        <v>16810</v>
      </c>
    </row>
    <row r="38" spans="1:4" ht="15.75" thickBot="1" x14ac:dyDescent="0.3">
      <c r="A38" s="9" t="s">
        <v>146</v>
      </c>
      <c r="B38" s="12"/>
      <c r="C38" s="35">
        <f>C37+C33+C27+C21+C18+C15</f>
        <v>310663196</v>
      </c>
      <c r="D38" s="35">
        <f>D37+D33+D27+D21+D18+D15</f>
        <v>356072203</v>
      </c>
    </row>
    <row r="39" spans="1:4" x14ac:dyDescent="0.25">
      <c r="A39" t="s">
        <v>49</v>
      </c>
      <c r="B39" t="s">
        <v>50</v>
      </c>
      <c r="C39" s="32">
        <v>15644</v>
      </c>
      <c r="D39" s="32">
        <v>0</v>
      </c>
    </row>
    <row r="40" spans="1:4" x14ac:dyDescent="0.25">
      <c r="A40" t="s">
        <v>49</v>
      </c>
      <c r="B40" t="s">
        <v>51</v>
      </c>
      <c r="C40" s="32">
        <v>0</v>
      </c>
      <c r="D40" s="32">
        <v>0</v>
      </c>
    </row>
    <row r="41" spans="1:4" x14ac:dyDescent="0.25">
      <c r="A41" t="s">
        <v>49</v>
      </c>
      <c r="B41" t="s">
        <v>52</v>
      </c>
      <c r="C41" s="32">
        <v>0</v>
      </c>
      <c r="D41" s="32">
        <v>0</v>
      </c>
    </row>
    <row r="42" spans="1:4" x14ac:dyDescent="0.25">
      <c r="A42" t="s">
        <v>49</v>
      </c>
      <c r="B42" t="s">
        <v>53</v>
      </c>
      <c r="C42" s="32">
        <v>0</v>
      </c>
      <c r="D42" s="32">
        <v>0</v>
      </c>
    </row>
    <row r="43" spans="1:4" x14ac:dyDescent="0.25">
      <c r="A43" t="s">
        <v>49</v>
      </c>
      <c r="B43" t="s">
        <v>54</v>
      </c>
      <c r="C43" s="32">
        <v>0</v>
      </c>
      <c r="D43" s="32">
        <v>0</v>
      </c>
    </row>
    <row r="44" spans="1:4" x14ac:dyDescent="0.25">
      <c r="A44" t="s">
        <v>49</v>
      </c>
      <c r="B44" t="s">
        <v>55</v>
      </c>
      <c r="C44" s="32">
        <v>0</v>
      </c>
      <c r="D44" s="32">
        <v>0</v>
      </c>
    </row>
    <row r="45" spans="1:4" x14ac:dyDescent="0.25">
      <c r="A45" t="s">
        <v>49</v>
      </c>
      <c r="B45" t="s">
        <v>56</v>
      </c>
      <c r="C45" s="32">
        <v>98882</v>
      </c>
      <c r="D45" s="32">
        <v>0</v>
      </c>
    </row>
    <row r="46" spans="1:4" x14ac:dyDescent="0.25">
      <c r="A46" t="s">
        <v>49</v>
      </c>
      <c r="B46" t="s">
        <v>57</v>
      </c>
      <c r="C46" s="32">
        <v>14526</v>
      </c>
      <c r="D46" s="32">
        <v>80013</v>
      </c>
    </row>
    <row r="47" spans="1:4" x14ac:dyDescent="0.25">
      <c r="A47" t="s">
        <v>49</v>
      </c>
      <c r="B47" t="s">
        <v>58</v>
      </c>
      <c r="C47" s="32">
        <v>19732224</v>
      </c>
      <c r="D47" s="32">
        <v>18570793</v>
      </c>
    </row>
    <row r="48" spans="1:4" x14ac:dyDescent="0.25">
      <c r="A48" t="s">
        <v>49</v>
      </c>
      <c r="B48" t="s">
        <v>59</v>
      </c>
      <c r="C48" s="32">
        <v>0</v>
      </c>
      <c r="D48" s="32">
        <v>0</v>
      </c>
    </row>
    <row r="49" spans="1:4" x14ac:dyDescent="0.25">
      <c r="A49" t="s">
        <v>49</v>
      </c>
      <c r="B49" t="s">
        <v>60</v>
      </c>
      <c r="C49" s="32">
        <v>42</v>
      </c>
      <c r="D49" s="32">
        <v>89</v>
      </c>
    </row>
    <row r="50" spans="1:4" x14ac:dyDescent="0.25">
      <c r="A50" t="s">
        <v>49</v>
      </c>
      <c r="B50" t="s">
        <v>61</v>
      </c>
      <c r="C50" s="32">
        <v>0</v>
      </c>
      <c r="D50" s="32">
        <v>0</v>
      </c>
    </row>
    <row r="51" spans="1:4" x14ac:dyDescent="0.25">
      <c r="A51" t="s">
        <v>49</v>
      </c>
      <c r="B51" t="s">
        <v>62</v>
      </c>
      <c r="C51" s="32">
        <v>0</v>
      </c>
      <c r="D51" s="32">
        <v>0</v>
      </c>
    </row>
    <row r="52" spans="1:4" x14ac:dyDescent="0.25">
      <c r="A52" t="s">
        <v>49</v>
      </c>
      <c r="B52" t="s">
        <v>63</v>
      </c>
      <c r="C52" s="32">
        <v>13483</v>
      </c>
      <c r="D52" s="32">
        <v>29337</v>
      </c>
    </row>
    <row r="53" spans="1:4" x14ac:dyDescent="0.25">
      <c r="A53" t="s">
        <v>49</v>
      </c>
      <c r="B53" t="s">
        <v>64</v>
      </c>
      <c r="C53" s="32">
        <v>0</v>
      </c>
      <c r="D53" s="32">
        <v>0</v>
      </c>
    </row>
    <row r="54" spans="1:4" ht="15.75" thickBot="1" x14ac:dyDescent="0.3">
      <c r="A54" s="12" t="s">
        <v>49</v>
      </c>
      <c r="B54" s="12" t="s">
        <v>65</v>
      </c>
      <c r="C54" s="37">
        <v>0</v>
      </c>
      <c r="D54" s="37">
        <v>0</v>
      </c>
    </row>
    <row r="55" spans="1:4" ht="15.75" thickBot="1" x14ac:dyDescent="0.3">
      <c r="A55" s="9" t="s">
        <v>69</v>
      </c>
      <c r="B55" s="12"/>
      <c r="C55" s="35">
        <f>SUM(C39:C54)</f>
        <v>19874801</v>
      </c>
      <c r="D55" s="35">
        <f>SUM(D39:D54)</f>
        <v>18680232</v>
      </c>
    </row>
    <row r="56" spans="1:4" x14ac:dyDescent="0.25">
      <c r="A56" s="2" t="s">
        <v>145</v>
      </c>
      <c r="C56" s="36">
        <f>C55+C38</f>
        <v>330537997</v>
      </c>
      <c r="D56" s="36">
        <f>D55+D38</f>
        <v>374752435</v>
      </c>
    </row>
    <row r="57" spans="1:4" x14ac:dyDescent="0.25">
      <c r="A57" t="s">
        <v>10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Blue Book Cover</vt:lpstr>
      <vt:lpstr>Blue Book Guide</vt:lpstr>
      <vt:lpstr>Net Collections For Month</vt:lpstr>
      <vt:lpstr>Net Collections For YTD</vt:lpstr>
      <vt:lpstr>Net Collections by Funds</vt:lpstr>
      <vt:lpstr>Miscellaneous Funds</vt:lpstr>
      <vt:lpstr>Non-Tax Revenue vs. Estimate</vt:lpstr>
      <vt:lpstr>Gross Collections Month</vt:lpstr>
      <vt:lpstr>Gross Collections YTD</vt:lpstr>
      <vt:lpstr>Report of Refunds for Month</vt:lpstr>
      <vt:lpstr>Report of Refunds YTD</vt:lpstr>
      <vt:lpstr>'Net Collections For Month'!Print_Area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DOR Blue Book September 2026 </dc:title>
  <dc:subject/>
  <dc:creator>Kingsbury, Bryan (DOR)</dc:creator>
  <cp:keywords/>
  <dc:description/>
  <cp:lastModifiedBy>Kingsbury, Bryan (DOR)</cp:lastModifiedBy>
  <cp:revision/>
  <cp:lastPrinted>2026-04-30T16:59:33Z</cp:lastPrinted>
  <dcterms:created xsi:type="dcterms:W3CDTF">2020-11-11T03:44:57Z</dcterms:created>
  <dcterms:modified xsi:type="dcterms:W3CDTF">2026-10-14T14:40:14Z</dcterms:modified>
  <cp:category/>
  <cp:contentStatus/>
</cp:coreProperties>
</file>