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7.75 Retail Sellers/2024/"/>
    </mc:Choice>
  </mc:AlternateContent>
  <xr:revisionPtr revIDLastSave="0" documentId="8_{27892F26-536A-4AB8-B733-6B5B2352B2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UNIs" sheetId="4" r:id="rId1"/>
  </sheets>
  <definedNames>
    <definedName name="_xlnm.Print_Area" localSheetId="0">MUNIs!$A$1:$M$54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F22" i="4" l="1"/>
  <c r="K17" i="4" l="1"/>
  <c r="L50" i="4" l="1"/>
  <c r="L52" i="4" s="1"/>
  <c r="L54" i="4" l="1"/>
  <c r="L53" i="4"/>
  <c r="K50" i="4"/>
  <c r="K54" i="4" s="1"/>
  <c r="D17" i="4"/>
  <c r="E17" i="4"/>
  <c r="F17" i="4"/>
  <c r="G17" i="4"/>
  <c r="H17" i="4"/>
  <c r="I50" i="4" s="1"/>
  <c r="I17" i="4"/>
  <c r="F24" i="4" s="1"/>
  <c r="L17" i="4"/>
  <c r="M50" i="4" s="1"/>
  <c r="M52" i="4" s="1"/>
  <c r="C17" i="4"/>
  <c r="J52" i="4" l="1"/>
  <c r="F23" i="4"/>
  <c r="H50" i="4"/>
  <c r="I54" i="4"/>
  <c r="K51" i="4"/>
  <c r="K52" i="4"/>
  <c r="K53" i="4"/>
  <c r="I51" i="4" l="1"/>
  <c r="I53" i="4"/>
  <c r="H51" i="4" l="1"/>
  <c r="J23" i="4" s="1"/>
  <c r="H54" i="4"/>
  <c r="H53" i="4"/>
  <c r="M54" i="4" l="1"/>
  <c r="M53" i="4"/>
  <c r="J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srichardson</author>
    <author>Richardson, Sue Ann (DEP)</author>
  </authors>
  <commentList>
    <comment ref="M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srichardson: </t>
        </r>
        <r>
          <rPr>
            <sz val="9"/>
            <color indexed="81"/>
            <rFont val="Tahoma"/>
            <family val="2"/>
          </rPr>
          <t>Average emission factor from the four petroleum fuels</t>
        </r>
      </text>
    </comment>
    <comment ref="B48" authorId="1" shapeId="0" xr:uid="{038B2E71-EE7B-40F2-9B7F-B9A97756EDD8}">
      <text>
        <r>
          <rPr>
            <b/>
            <sz val="9"/>
            <color indexed="81"/>
            <rFont val="Tahoma"/>
            <family val="2"/>
          </rPr>
          <t>https://www.epa.gov/sites/production/files/2015-07/documents/catalog_of_chp_technologies_section_6._technology_characterization_-_fuel_cells.pdf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1" shapeId="0" xr:uid="{C603B9E8-9629-411B-A021-5B6BCD6880B2}">
      <text>
        <r>
          <rPr>
            <b/>
            <sz val="9"/>
            <color indexed="81"/>
            <rFont val="Tahoma"/>
            <charset val="1"/>
          </rPr>
          <t>Emission factor is the average of 5 fuel cell system types, with and without heat recovery.</t>
        </r>
      </text>
    </comment>
  </commentList>
</comments>
</file>

<file path=xl/sharedStrings.xml><?xml version="1.0" encoding="utf-8"?>
<sst xmlns="http://schemas.openxmlformats.org/spreadsheetml/2006/main" count="116" uniqueCount="78">
  <si>
    <t>Wind</t>
  </si>
  <si>
    <t>n/a</t>
  </si>
  <si>
    <t>MWh emitting</t>
  </si>
  <si>
    <t>Solar Photovoltaic</t>
  </si>
  <si>
    <t>Step 2</t>
  </si>
  <si>
    <t>Step 3</t>
  </si>
  <si>
    <t>Step 1</t>
  </si>
  <si>
    <t xml:space="preserve"> </t>
  </si>
  <si>
    <t>A</t>
  </si>
  <si>
    <t>C</t>
  </si>
  <si>
    <t>D</t>
  </si>
  <si>
    <t>E</t>
  </si>
  <si>
    <t>F</t>
  </si>
  <si>
    <t>G</t>
  </si>
  <si>
    <t>H</t>
  </si>
  <si>
    <t>I</t>
  </si>
  <si>
    <t>J</t>
  </si>
  <si>
    <t xml:space="preserve"> =These are Formula Cells that automatically calculate values.  Do not enter any values or change any formulas without MassDEP approval. </t>
  </si>
  <si>
    <t>MWh for AQ32 spreadsheet</t>
  </si>
  <si>
    <t>MWh non-emitting</t>
  </si>
  <si>
    <r>
      <t>Non-Biogenic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</si>
  <si>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r>
      <t>Biogenic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</si>
  <si>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B</t>
  </si>
  <si>
    <r>
      <t xml:space="preserve">NOTE </t>
    </r>
    <r>
      <rPr>
        <sz val="10"/>
        <rFont val="Arial"/>
        <family val="2"/>
      </rPr>
      <t>that Emission Factors (lb/MMBTU) are from various sources as identified in the MA GHG Inventory.</t>
    </r>
  </si>
  <si>
    <t>AQ32.xls</t>
  </si>
  <si>
    <t>Biogas
Digester Gas
Landfill Gas</t>
  </si>
  <si>
    <t>Biomass
Wood</t>
  </si>
  <si>
    <r>
      <t>Biogenic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(lb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/MMBTU)</t>
    </r>
  </si>
  <si>
    <r>
      <t>Non-Biogenic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(lb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/MMBTU)</t>
    </r>
  </si>
  <si>
    <r>
      <t>CH</t>
    </r>
    <r>
      <rPr>
        <vertAlign val="sub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 (lb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/MMBTU)</t>
    </r>
  </si>
  <si>
    <t>MMBTU</t>
  </si>
  <si>
    <r>
      <t>Biogenic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(short tons)</t>
    </r>
  </si>
  <si>
    <r>
      <t>Non-Biognic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(short tons)</t>
    </r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</si>
  <si>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(short tons)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</si>
  <si>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(short tons)</t>
    </r>
  </si>
  <si>
    <r>
      <t>CO</t>
    </r>
    <r>
      <rPr>
        <b/>
        <u/>
        <vertAlign val="subscript"/>
        <sz val="11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>e (short tons) for AQ32 spreadsheet</t>
    </r>
  </si>
  <si>
    <t>Average heat rate (MMBTU/MWh)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</si>
  <si>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Non-Biogenic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consists of Non-Biogenic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plus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and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O. Biogenic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consists of Biogenic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</si>
  <si>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Calculating GHG Emissions from certificates for emitting generation: Do not make any changes to the cells below.</t>
  </si>
  <si>
    <t>Nuclear</t>
  </si>
  <si>
    <t>Calculations of Biogenic and  Non-Biogenic GHG Emissions</t>
  </si>
  <si>
    <t>MWh/Certificates from Non-Emitting Fuels</t>
  </si>
  <si>
    <t>MWh/Certificates from Emitting Fuels</t>
  </si>
  <si>
    <t>TOTAL</t>
  </si>
  <si>
    <t>#</t>
  </si>
  <si>
    <t>Natural Gas</t>
  </si>
  <si>
    <t>Petroleum Fuels
(Diesel, Jet,  Kerosene, Residual)</t>
  </si>
  <si>
    <t>Hydroelectric
Hydropower
Hydrokinetic
Ocean</t>
  </si>
  <si>
    <t>Petroleum Fuels (Diesel, Jet Fuel, Kerosene, Residual)</t>
  </si>
  <si>
    <t>Retail Sales MWh</t>
  </si>
  <si>
    <t>Retail Sales (from DPU return page 57 line 15)</t>
  </si>
  <si>
    <t>Sales for Resale (from DPU Return page 57 line 18)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</si>
  <si>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CHP units that cannot be separated into electricity and steam should not be included in this report.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</si>
  <si>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pumped storage is not a non-emitting fuel.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</si>
  <si>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battery storage and solar thermal do not generate electricity and should not be included in this report.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</si>
  <si>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that emission calculations are shown in Rows 40 through 53 below.</t>
    </r>
  </si>
  <si>
    <t>K</t>
  </si>
  <si>
    <t>L</t>
  </si>
  <si>
    <t>AQ31 Optional Reporting Spreadsheet - 310 CMR 7.75(9)(c)2.d.</t>
  </si>
  <si>
    <r>
      <t xml:space="preserve">NOTE </t>
    </r>
    <r>
      <rPr>
        <sz val="10"/>
        <rFont val="Arial"/>
        <family val="2"/>
      </rPr>
      <t>that Heat Rates (MMBTU/MWh) are from EIA 923 data for New England and New York, except Municial Solid Waste which is specific to Massachusetts.</t>
    </r>
  </si>
  <si>
    <t>owned generation
(DPU "Generation")</t>
  </si>
  <si>
    <t>contract power
(DPU "Purchased Power")</t>
  </si>
  <si>
    <t>NEPOOL GIS RPS-eligible RECs (without contract or ownership of actual generation)</t>
  </si>
  <si>
    <t xml:space="preserve"> =Enter the number of MWh or renewable or clean energy certificates from the NEPOOL GIS Certificate  report by fuel tpe.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</si>
  <si>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any renewable or clean energy certificates claimed in this report must be settled or retired in a NEPOOL GIS Massachusetts subaccount.</t>
    </r>
  </si>
  <si>
    <t xml:space="preserve"> =Enter this MWh information as it appears on Page 57 of the Annual DPU return.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</si>
  <si>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that the optional reporting under 310 CMR 7.75(9)(c)5. is satisfied by submittal of this AQ31 spreadsheet, the AQ31 form and the supporting documentation.</t>
    </r>
  </si>
  <si>
    <t>IPCC 4th Assessment Report
Global Warming Potentials:</t>
  </si>
  <si>
    <r>
      <t>CH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0"/>
        <rFont val="Arial"/>
        <family val="2"/>
      </rPr>
      <t xml:space="preserve"> =</t>
    </r>
  </si>
  <si>
    <r>
      <t>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0"/>
        <rFont val="Arial"/>
        <family val="2"/>
      </rPr>
      <t>O =</t>
    </r>
  </si>
  <si>
    <t xml:space="preserve">Municipal Solid Waste
</t>
  </si>
  <si>
    <t>Municipal Solid Waste
Trash</t>
  </si>
  <si>
    <t>Fuel Cell (from Natural Gas)</t>
  </si>
  <si>
    <r>
      <t>Non-Biogenic Non-Combustion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(lb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/MWh)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</si>
  <si>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>O (lb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O/MMBTU)</t>
    </r>
  </si>
  <si>
    <r>
      <t xml:space="preserve">MWh and Emissions to be entered into </t>
    </r>
    <r>
      <rPr>
        <b/>
        <i/>
        <sz val="11"/>
        <color theme="1"/>
        <rFont val="Calibri"/>
        <family val="2"/>
        <scheme val="minor"/>
      </rPr>
      <t>Steps 1 through 3</t>
    </r>
    <r>
      <rPr>
        <b/>
        <sz val="11"/>
        <color theme="1"/>
        <rFont val="Calibri"/>
        <family val="2"/>
        <scheme val="minor"/>
      </rPr>
      <t xml:space="preserve"> of the 2020 AQ32 spreadsheet as required by 310 CMR 7.75(9)(c)2.b. that is due in September 2022.</t>
    </r>
  </si>
  <si>
    <r>
      <t>NOTE</t>
    </r>
    <r>
      <rPr>
        <sz val="10"/>
        <rFont val="Arial"/>
        <family val="2"/>
      </rPr>
      <t xml:space="preserve"> that Fuel Cell EF is an EPA average (link in note).</t>
    </r>
  </si>
  <si>
    <t>Greenhouse Gas (GHG) Emissions represented by municipal generation, purchased power, or
Massachusetts Renewable Portfolio Standard (RPS)-eligible NEPOOL GIS renewable energy certificates (RECs)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</si>
</sst>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000"/>
    <numFmt numFmtId="166" formatCode="0.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i/>
      <u/>
      <sz val="10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2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vertAlign val="subscript"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2" fillId="0" borderId="0" applyFont="0" applyFill="0" applyBorder="0" applyAlignment="0" applyProtection="0"/>
    <xf numFmtId="0" fontId="32" fillId="0" borderId="0"/>
    <xf numFmtId="0" fontId="36" fillId="0" borderId="0" applyNumberFormat="0" applyFill="0" applyBorder="0" applyAlignment="0" applyProtection="0"/>
    <xf numFmtId="0" fontId="32" fillId="0" borderId="0"/>
  </cellStyleXfs>
  <cellXfs count="178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49" fontId="0" fillId="3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5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/>
    <xf numFmtId="0" fontId="9" fillId="0" borderId="0" xfId="0" applyFont="1"/>
    <xf numFmtId="0" fontId="11" fillId="3" borderId="0" xfId="0" applyFont="1" applyFill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3" borderId="0" xfId="0" applyFont="1" applyFill="1"/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 wrapText="1"/>
    </xf>
    <xf numFmtId="0" fontId="16" fillId="3" borderId="0" xfId="0" applyFont="1" applyFill="1" applyAlignment="1">
      <alignment wrapText="1"/>
    </xf>
    <xf numFmtId="0" fontId="0" fillId="3" borderId="0" xfId="0" applyFill="1" applyAlignment="1">
      <alignment horizontal="right" vertical="top" wrapText="1"/>
    </xf>
    <xf numFmtId="0" fontId="14" fillId="3" borderId="0" xfId="0" applyFont="1" applyFill="1" applyAlignment="1">
      <alignment horizontal="right" vertical="top"/>
    </xf>
    <xf numFmtId="0" fontId="16" fillId="0" borderId="0" xfId="0" applyFont="1" applyAlignment="1">
      <alignment wrapText="1"/>
    </xf>
    <xf numFmtId="0" fontId="0" fillId="6" borderId="12" xfId="0" applyFill="1" applyBorder="1"/>
    <xf numFmtId="0" fontId="17" fillId="3" borderId="0" xfId="0" applyFont="1" applyFill="1"/>
    <xf numFmtId="0" fontId="17" fillId="0" borderId="0" xfId="0" applyFont="1"/>
    <xf numFmtId="0" fontId="14" fillId="5" borderId="12" xfId="0" applyFont="1" applyFill="1" applyBorder="1" applyAlignment="1">
      <alignment vertical="top"/>
    </xf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3" borderId="0" xfId="0" applyFill="1" applyProtection="1">
      <protection locked="0"/>
    </xf>
    <xf numFmtId="0" fontId="18" fillId="3" borderId="0" xfId="0" applyFont="1" applyFill="1" applyAlignment="1">
      <alignment horizontal="center"/>
    </xf>
    <xf numFmtId="0" fontId="17" fillId="3" borderId="0" xfId="0" applyFont="1" applyFill="1" applyAlignment="1">
      <alignment vertical="top"/>
    </xf>
    <xf numFmtId="0" fontId="14" fillId="0" borderId="0" xfId="0" applyFont="1" applyAlignment="1">
      <alignment vertical="center"/>
    </xf>
    <xf numFmtId="0" fontId="0" fillId="2" borderId="12" xfId="0" applyFill="1" applyBorder="1"/>
    <xf numFmtId="0" fontId="5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19" xfId="0" applyBorder="1"/>
    <xf numFmtId="0" fontId="11" fillId="0" borderId="18" xfId="0" applyFont="1" applyBorder="1" applyAlignment="1">
      <alignment vertical="center" wrapText="1"/>
    </xf>
    <xf numFmtId="0" fontId="0" fillId="0" borderId="17" xfId="0" applyBorder="1"/>
    <xf numFmtId="0" fontId="19" fillId="3" borderId="7" xfId="0" applyFont="1" applyFill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0" xfId="0" applyFont="1"/>
    <xf numFmtId="3" fontId="0" fillId="0" borderId="15" xfId="0" applyNumberFormat="1" applyBorder="1" applyAlignment="1">
      <alignment vertical="center"/>
    </xf>
    <xf numFmtId="0" fontId="0" fillId="0" borderId="16" xfId="0" applyBorder="1"/>
    <xf numFmtId="0" fontId="1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3" fontId="0" fillId="6" borderId="12" xfId="0" applyNumberFormat="1" applyFill="1" applyBorder="1" applyAlignment="1">
      <alignment horizontal="right"/>
    </xf>
    <xf numFmtId="0" fontId="22" fillId="0" borderId="0" xfId="0" applyFont="1"/>
    <xf numFmtId="0" fontId="25" fillId="0" borderId="0" xfId="0" applyFont="1" applyAlignment="1">
      <alignment horizontal="left"/>
    </xf>
    <xf numFmtId="0" fontId="15" fillId="4" borderId="8" xfId="0" applyFont="1" applyFill="1" applyBorder="1" applyAlignment="1">
      <alignment horizontal="center" wrapText="1"/>
    </xf>
    <xf numFmtId="0" fontId="15" fillId="4" borderId="20" xfId="0" applyFont="1" applyFill="1" applyBorder="1" applyAlignment="1">
      <alignment horizontal="center" wrapText="1"/>
    </xf>
    <xf numFmtId="0" fontId="0" fillId="4" borderId="0" xfId="0" applyFill="1"/>
    <xf numFmtId="0" fontId="0" fillId="4" borderId="15" xfId="0" applyFill="1" applyBorder="1" applyAlignment="1">
      <alignment horizontal="right"/>
    </xf>
    <xf numFmtId="0" fontId="0" fillId="4" borderId="19" xfId="0" applyFill="1" applyBorder="1"/>
    <xf numFmtId="0" fontId="0" fillId="4" borderId="17" xfId="0" applyFill="1" applyBorder="1"/>
    <xf numFmtId="0" fontId="0" fillId="4" borderId="16" xfId="0" applyFill="1" applyBorder="1" applyAlignment="1">
      <alignment horizontal="right"/>
    </xf>
    <xf numFmtId="0" fontId="15" fillId="4" borderId="9" xfId="0" applyFont="1" applyFill="1" applyBorder="1" applyAlignment="1">
      <alignment horizontal="center" wrapText="1"/>
    </xf>
    <xf numFmtId="0" fontId="0" fillId="0" borderId="15" xfId="0" applyBorder="1"/>
    <xf numFmtId="0" fontId="0" fillId="0" borderId="18" xfId="0" applyBorder="1"/>
    <xf numFmtId="0" fontId="0" fillId="4" borderId="21" xfId="0" applyFill="1" applyBorder="1"/>
    <xf numFmtId="0" fontId="0" fillId="4" borderId="24" xfId="0" applyFill="1" applyBorder="1" applyAlignment="1">
      <alignment horizontal="right"/>
    </xf>
    <xf numFmtId="0" fontId="0" fillId="4" borderId="23" xfId="0" applyFill="1" applyBorder="1"/>
    <xf numFmtId="0" fontId="12" fillId="0" borderId="12" xfId="0" applyFont="1" applyBorder="1" applyAlignment="1">
      <alignment horizontal="left" vertical="center" wrapText="1"/>
    </xf>
    <xf numFmtId="0" fontId="0" fillId="4" borderId="22" xfId="0" applyFill="1" applyBorder="1"/>
    <xf numFmtId="0" fontId="27" fillId="3" borderId="0" xfId="0" applyFont="1" applyFill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right"/>
    </xf>
    <xf numFmtId="3" fontId="0" fillId="2" borderId="31" xfId="0" applyNumberFormat="1" applyFill="1" applyBorder="1" applyAlignment="1">
      <alignment horizontal="right"/>
    </xf>
    <xf numFmtId="3" fontId="0" fillId="2" borderId="32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33" xfId="0" applyNumberFormat="1" applyFill="1" applyBorder="1" applyAlignment="1">
      <alignment horizontal="right"/>
    </xf>
    <xf numFmtId="3" fontId="0" fillId="2" borderId="34" xfId="0" applyNumberFormat="1" applyFill="1" applyBorder="1" applyAlignment="1">
      <alignment horizontal="right"/>
    </xf>
    <xf numFmtId="0" fontId="12" fillId="0" borderId="36" xfId="0" applyFont="1" applyBorder="1" applyAlignment="1">
      <alignment horizontal="center" vertical="center" wrapText="1"/>
    </xf>
    <xf numFmtId="3" fontId="0" fillId="2" borderId="30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15" fillId="4" borderId="7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right" vertical="center" wrapText="1"/>
    </xf>
    <xf numFmtId="0" fontId="11" fillId="3" borderId="37" xfId="0" applyFont="1" applyFill="1" applyBorder="1" applyAlignment="1">
      <alignment horizontal="right" vertical="center" wrapText="1"/>
    </xf>
    <xf numFmtId="0" fontId="11" fillId="3" borderId="38" xfId="0" applyFont="1" applyFill="1" applyBorder="1" applyAlignment="1">
      <alignment horizontal="right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3" fontId="14" fillId="5" borderId="12" xfId="0" applyNumberFormat="1" applyFont="1" applyFill="1" applyBorder="1" applyAlignment="1">
      <alignment horizontal="right" vertical="center"/>
    </xf>
    <xf numFmtId="3" fontId="0" fillId="6" borderId="12" xfId="0" applyNumberFormat="1" applyFill="1" applyBorder="1" applyAlignment="1">
      <alignment horizontal="right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36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2" fillId="0" borderId="28" xfId="0" applyFont="1" applyBorder="1"/>
    <xf numFmtId="0" fontId="0" fillId="0" borderId="28" xfId="0" applyBorder="1"/>
    <xf numFmtId="3" fontId="0" fillId="0" borderId="28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0" fontId="1" fillId="0" borderId="18" xfId="0" applyFont="1" applyBorder="1" applyAlignment="1">
      <alignment horizontal="left"/>
    </xf>
    <xf numFmtId="0" fontId="0" fillId="0" borderId="15" xfId="0" applyBorder="1" applyAlignment="1">
      <alignment vertical="center"/>
    </xf>
    <xf numFmtId="3" fontId="1" fillId="4" borderId="4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3" fontId="1" fillId="4" borderId="6" xfId="0" applyNumberFormat="1" applyFont="1" applyFill="1" applyBorder="1" applyAlignment="1">
      <alignment horizontal="right"/>
    </xf>
    <xf numFmtId="3" fontId="1" fillId="4" borderId="35" xfId="0" applyNumberFormat="1" applyFont="1" applyFill="1" applyBorder="1" applyAlignment="1">
      <alignment horizontal="right"/>
    </xf>
    <xf numFmtId="0" fontId="33" fillId="4" borderId="12" xfId="2" applyFont="1" applyFill="1" applyBorder="1" applyAlignment="1">
      <alignment horizontal="left"/>
    </xf>
    <xf numFmtId="1" fontId="35" fillId="4" borderId="12" xfId="1" applyNumberFormat="1" applyFont="1" applyFill="1" applyBorder="1" applyAlignment="1">
      <alignment horizontal="left"/>
    </xf>
    <xf numFmtId="0" fontId="33" fillId="4" borderId="11" xfId="2" applyFont="1" applyFill="1" applyBorder="1" applyAlignment="1">
      <alignment horizontal="left"/>
    </xf>
    <xf numFmtId="165" fontId="0" fillId="4" borderId="25" xfId="0" applyNumberFormat="1" applyFill="1" applyBorder="1"/>
    <xf numFmtId="165" fontId="0" fillId="4" borderId="26" xfId="0" applyNumberFormat="1" applyFill="1" applyBorder="1"/>
    <xf numFmtId="165" fontId="0" fillId="4" borderId="27" xfId="0" applyNumberFormat="1" applyFill="1" applyBorder="1"/>
    <xf numFmtId="165" fontId="0" fillId="4" borderId="29" xfId="0" applyNumberFormat="1" applyFill="1" applyBorder="1"/>
    <xf numFmtId="165" fontId="0" fillId="4" borderId="2" xfId="0" applyNumberFormat="1" applyFill="1" applyBorder="1"/>
    <xf numFmtId="165" fontId="0" fillId="4" borderId="1" xfId="0" applyNumberFormat="1" applyFill="1" applyBorder="1"/>
    <xf numFmtId="165" fontId="0" fillId="4" borderId="34" xfId="0" applyNumberFormat="1" applyFill="1" applyBorder="1"/>
    <xf numFmtId="165" fontId="0" fillId="4" borderId="34" xfId="0" applyNumberFormat="1" applyFill="1" applyBorder="1" applyAlignment="1">
      <alignment horizontal="right"/>
    </xf>
    <xf numFmtId="165" fontId="0" fillId="4" borderId="3" xfId="0" applyNumberForma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5" fontId="0" fillId="4" borderId="3" xfId="0" applyNumberFormat="1" applyFill="1" applyBorder="1"/>
    <xf numFmtId="165" fontId="0" fillId="0" borderId="18" xfId="0" applyNumberFormat="1" applyBorder="1"/>
    <xf numFmtId="165" fontId="0" fillId="0" borderId="0" xfId="0" applyNumberFormat="1"/>
    <xf numFmtId="165" fontId="0" fillId="0" borderId="15" xfId="0" applyNumberFormat="1" applyBorder="1"/>
    <xf numFmtId="165" fontId="0" fillId="4" borderId="4" xfId="0" applyNumberFormat="1" applyFill="1" applyBorder="1"/>
    <xf numFmtId="165" fontId="0" fillId="4" borderId="5" xfId="0" applyNumberFormat="1" applyFill="1" applyBorder="1"/>
    <xf numFmtId="165" fontId="0" fillId="4" borderId="35" xfId="0" applyNumberFormat="1" applyFill="1" applyBorder="1"/>
    <xf numFmtId="165" fontId="0" fillId="4" borderId="6" xfId="0" applyNumberFormat="1" applyFill="1" applyBorder="1"/>
    <xf numFmtId="0" fontId="0" fillId="0" borderId="9" xfId="0" applyBorder="1" applyAlignment="1">
      <alignment vertical="center" wrapText="1"/>
    </xf>
    <xf numFmtId="0" fontId="15" fillId="0" borderId="18" xfId="0" applyFont="1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wrapText="1"/>
    </xf>
    <xf numFmtId="165" fontId="0" fillId="4" borderId="31" xfId="0" applyNumberForma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164" fontId="6" fillId="4" borderId="28" xfId="0" applyNumberFormat="1" applyFont="1" applyFill="1" applyBorder="1" applyAlignment="1">
      <alignment horizontal="center"/>
    </xf>
    <xf numFmtId="0" fontId="0" fillId="4" borderId="28" xfId="0" applyFill="1" applyBorder="1"/>
    <xf numFmtId="0" fontId="0" fillId="4" borderId="42" xfId="0" applyFill="1" applyBorder="1" applyAlignment="1">
      <alignment horizontal="right"/>
    </xf>
    <xf numFmtId="0" fontId="36" fillId="0" borderId="0" xfId="3"/>
    <xf numFmtId="0" fontId="32" fillId="4" borderId="16" xfId="0" applyFont="1" applyFill="1" applyBorder="1" applyAlignment="1">
      <alignment horizontal="right"/>
    </xf>
    <xf numFmtId="0" fontId="32" fillId="4" borderId="15" xfId="4" applyFill="1" applyBorder="1" applyAlignment="1">
      <alignment horizontal="right"/>
    </xf>
    <xf numFmtId="0" fontId="11" fillId="0" borderId="37" xfId="0" quotePrefix="1" applyFont="1" applyBorder="1" applyAlignment="1">
      <alignment horizontal="right" vertical="center" wrapText="1"/>
    </xf>
    <xf numFmtId="166" fontId="32" fillId="4" borderId="43" xfId="4" applyNumberFormat="1" applyFill="1" applyBorder="1"/>
    <xf numFmtId="0" fontId="14" fillId="4" borderId="18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33" fillId="4" borderId="9" xfId="2" applyFont="1" applyFill="1" applyBorder="1" applyAlignment="1">
      <alignment horizontal="left" wrapText="1"/>
    </xf>
    <xf numFmtId="0" fontId="33" fillId="4" borderId="10" xfId="2" applyFont="1" applyFill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1" fillId="4" borderId="19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5" xfId="2" xr:uid="{00000000-0005-0000-0000-000001000000}"/>
    <cellStyle name="Normal 5 2" xfId="4" xr:uid="{5813E569-53A4-47DC-B352-3021ECD62FC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tabSelected="1" zoomScale="74" zoomScaleNormal="74" workbookViewId="0">
      <selection activeCell="G14" sqref="G14"/>
    </sheetView>
  </sheetViews>
  <sheetFormatPr defaultColWidth="8.81640625" defaultRowHeight="14.5" x14ac:dyDescent="0.35"/>
  <cols>
    <col min="1" max="1" width="2.1796875" customWidth="1"/>
    <col min="2" max="2" width="32.6328125" customWidth="1"/>
    <col min="3" max="3" width="12.453125" customWidth="1"/>
    <col min="4" max="4" width="15.36328125" customWidth="1"/>
    <col min="5" max="5" width="15.1796875" customWidth="1"/>
    <col min="6" max="6" width="15" customWidth="1"/>
    <col min="7" max="7" width="16.7265625" customWidth="1"/>
    <col min="8" max="8" width="14.54296875" customWidth="1"/>
    <col min="9" max="9" width="13" customWidth="1"/>
    <col min="10" max="10" width="13.81640625" customWidth="1"/>
    <col min="11" max="11" width="14.1796875" customWidth="1"/>
    <col min="12" max="12" width="13.453125" customWidth="1"/>
    <col min="13" max="13" width="14.453125" customWidth="1"/>
    <col min="14" max="14" width="1.90625" customWidth="1"/>
  </cols>
  <sheetData>
    <row r="1" spans="1:14" ht="6.75" customHeight="1" thickBot="1" x14ac:dyDescent="0.4">
      <c r="A1" s="2"/>
      <c r="B1" s="3"/>
      <c r="C1" s="3"/>
      <c r="D1" s="3"/>
      <c r="E1" s="4"/>
      <c r="F1" s="3"/>
      <c r="G1" s="3"/>
      <c r="H1" s="1"/>
      <c r="I1" s="1"/>
      <c r="J1" s="1"/>
      <c r="K1" s="1"/>
      <c r="L1" s="1"/>
      <c r="M1" s="1"/>
      <c r="N1" s="1"/>
    </row>
    <row r="2" spans="1:14" ht="37.5" customHeight="1" thickBot="1" x14ac:dyDescent="0.4">
      <c r="A2" s="8"/>
      <c r="B2" s="149" t="s">
        <v>77</v>
      </c>
      <c r="C2" s="150"/>
      <c r="D2" s="150"/>
      <c r="E2" s="150"/>
      <c r="F2" s="150"/>
      <c r="G2" s="150"/>
      <c r="H2" s="150"/>
      <c r="I2" s="150"/>
      <c r="J2" s="150"/>
      <c r="K2" s="150"/>
      <c r="L2" s="151"/>
      <c r="M2" s="1"/>
      <c r="N2" s="1"/>
    </row>
    <row r="3" spans="1:14" s="5" customFormat="1" ht="7.5" customHeight="1" thickBot="1" x14ac:dyDescent="0.4">
      <c r="B3" s="7" t="s">
        <v>7</v>
      </c>
      <c r="C3" s="7"/>
      <c r="D3" s="7"/>
      <c r="E3" s="7"/>
      <c r="F3" s="7"/>
      <c r="G3" s="7"/>
    </row>
    <row r="4" spans="1:14" s="6" customFormat="1" ht="15" customHeight="1" thickBot="1" x14ac:dyDescent="0.4">
      <c r="A4" s="5"/>
      <c r="B4" s="152" t="s">
        <v>58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5"/>
      <c r="N4" s="5"/>
    </row>
    <row r="5" spans="1:14" ht="3.75" customHeight="1" thickBot="1" x14ac:dyDescent="0.4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ht="15" customHeight="1" thickBot="1" x14ac:dyDescent="0.4">
      <c r="A6" s="40"/>
      <c r="B6" s="163"/>
      <c r="C6" s="164"/>
      <c r="D6" s="164"/>
      <c r="E6" s="164"/>
      <c r="F6" s="164"/>
      <c r="G6" s="164"/>
      <c r="H6" s="164"/>
      <c r="I6" s="164"/>
      <c r="J6" s="164"/>
      <c r="K6" s="164"/>
      <c r="L6" s="165"/>
    </row>
    <row r="7" spans="1:14" s="9" customFormat="1" ht="4.5" customHeight="1" thickBot="1" x14ac:dyDescent="0.4">
      <c r="A7" s="3"/>
      <c r="B7" s="10"/>
      <c r="C7" s="10"/>
      <c r="D7" s="10"/>
      <c r="E7" s="10"/>
      <c r="F7" s="10"/>
      <c r="G7" s="10"/>
      <c r="H7" s="3"/>
      <c r="I7" s="3"/>
      <c r="J7" s="3"/>
      <c r="K7" s="3"/>
      <c r="L7" s="3"/>
      <c r="M7" s="3"/>
      <c r="N7" s="3"/>
    </row>
    <row r="8" spans="1:14" s="12" customFormat="1" ht="31.5" customHeight="1" thickBot="1" x14ac:dyDescent="0.4">
      <c r="A8" s="11"/>
      <c r="B8" s="155" t="s">
        <v>40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  <c r="M8" s="11"/>
      <c r="N8" s="11"/>
    </row>
    <row r="9" spans="1:14" ht="7.5" customHeight="1" thickBot="1" x14ac:dyDescent="0.4">
      <c r="A9" s="1"/>
      <c r="B9" s="1"/>
      <c r="C9" s="1"/>
      <c r="D9" s="1"/>
      <c r="E9" s="1"/>
      <c r="F9" s="1"/>
      <c r="G9" s="1"/>
      <c r="H9" s="1"/>
      <c r="I9" s="13"/>
      <c r="J9" s="13"/>
      <c r="K9" s="13"/>
      <c r="L9" s="1"/>
      <c r="M9" s="1"/>
      <c r="N9" s="1"/>
    </row>
    <row r="10" spans="1:14" s="17" customFormat="1" ht="9.75" customHeight="1" thickBot="1" x14ac:dyDescent="0.4">
      <c r="A10" s="73" t="s">
        <v>8</v>
      </c>
      <c r="B10" s="15" t="s">
        <v>22</v>
      </c>
      <c r="C10" s="14" t="s">
        <v>9</v>
      </c>
      <c r="D10" s="55" t="s">
        <v>10</v>
      </c>
      <c r="E10" s="55" t="s">
        <v>11</v>
      </c>
      <c r="F10" s="55" t="s">
        <v>12</v>
      </c>
      <c r="G10" s="48" t="s">
        <v>13</v>
      </c>
      <c r="H10" s="54" t="s">
        <v>14</v>
      </c>
      <c r="I10" s="49" t="s">
        <v>15</v>
      </c>
      <c r="J10" s="49" t="s">
        <v>16</v>
      </c>
      <c r="K10" s="49" t="s">
        <v>56</v>
      </c>
      <c r="L10" s="48" t="s">
        <v>57</v>
      </c>
      <c r="M10" s="16"/>
      <c r="N10" s="16"/>
    </row>
    <row r="11" spans="1:14" s="17" customFormat="1" ht="18" customHeight="1" thickBot="1" x14ac:dyDescent="0.4">
      <c r="A11"/>
      <c r="B11" s="133"/>
      <c r="C11" s="170" t="s">
        <v>41</v>
      </c>
      <c r="D11" s="171"/>
      <c r="E11" s="171"/>
      <c r="F11" s="172"/>
      <c r="G11" s="170" t="s">
        <v>42</v>
      </c>
      <c r="H11" s="171"/>
      <c r="I11" s="171"/>
      <c r="J11" s="171"/>
      <c r="K11" s="171"/>
      <c r="L11" s="172"/>
      <c r="M11" s="16"/>
      <c r="N11" s="16"/>
    </row>
    <row r="12" spans="1:14" s="18" customFormat="1" ht="60" customHeight="1" thickBot="1" x14ac:dyDescent="0.3">
      <c r="B12" s="134"/>
      <c r="C12" s="136" t="s">
        <v>47</v>
      </c>
      <c r="D12" s="45" t="s">
        <v>39</v>
      </c>
      <c r="E12" s="45" t="s">
        <v>3</v>
      </c>
      <c r="F12" s="46" t="s">
        <v>0</v>
      </c>
      <c r="G12" s="56" t="s">
        <v>25</v>
      </c>
      <c r="H12" s="56" t="s">
        <v>26</v>
      </c>
      <c r="I12" s="56" t="s">
        <v>72</v>
      </c>
      <c r="J12" s="47" t="s">
        <v>71</v>
      </c>
      <c r="K12" s="47" t="s">
        <v>45</v>
      </c>
      <c r="L12" s="46" t="s">
        <v>48</v>
      </c>
      <c r="M12" s="19"/>
      <c r="N12" s="19"/>
    </row>
    <row r="13" spans="1:14" s="21" customFormat="1" ht="9.75" customHeight="1" thickBot="1" x14ac:dyDescent="0.3">
      <c r="A13" s="18"/>
      <c r="B13" s="135"/>
      <c r="C13" s="84" t="s">
        <v>44</v>
      </c>
      <c r="D13" s="76" t="s">
        <v>44</v>
      </c>
      <c r="E13" s="76" t="s">
        <v>44</v>
      </c>
      <c r="F13" s="77" t="s">
        <v>44</v>
      </c>
      <c r="G13" s="84" t="s">
        <v>44</v>
      </c>
      <c r="H13" s="76" t="s">
        <v>44</v>
      </c>
      <c r="I13" s="76" t="s">
        <v>44</v>
      </c>
      <c r="J13" s="76" t="s">
        <v>44</v>
      </c>
      <c r="K13" s="76" t="s">
        <v>44</v>
      </c>
      <c r="L13" s="77" t="s">
        <v>44</v>
      </c>
      <c r="M13" s="20"/>
      <c r="N13" s="20"/>
    </row>
    <row r="14" spans="1:14" s="23" customFormat="1" ht="41.25" customHeight="1" x14ac:dyDescent="0.35">
      <c r="A14" s="91">
        <v>1</v>
      </c>
      <c r="B14" s="88" t="s">
        <v>60</v>
      </c>
      <c r="C14" s="85"/>
      <c r="D14" s="79"/>
      <c r="E14" s="79"/>
      <c r="F14" s="80"/>
      <c r="G14" s="85"/>
      <c r="H14" s="79"/>
      <c r="I14" s="79"/>
      <c r="J14" s="82"/>
      <c r="K14" s="82"/>
      <c r="L14" s="80"/>
      <c r="M14" s="22"/>
      <c r="N14" s="22"/>
    </row>
    <row r="15" spans="1:14" s="23" customFormat="1" ht="44.25" customHeight="1" x14ac:dyDescent="0.35">
      <c r="A15" s="92">
        <v>2</v>
      </c>
      <c r="B15" s="89" t="s">
        <v>61</v>
      </c>
      <c r="C15" s="86"/>
      <c r="D15" s="78"/>
      <c r="E15" s="78"/>
      <c r="F15" s="81"/>
      <c r="G15" s="86"/>
      <c r="H15" s="78"/>
      <c r="I15" s="78"/>
      <c r="J15" s="83"/>
      <c r="K15" s="83"/>
      <c r="L15" s="81"/>
      <c r="M15" s="22"/>
      <c r="N15" s="22"/>
    </row>
    <row r="16" spans="1:14" s="23" customFormat="1" ht="60" customHeight="1" x14ac:dyDescent="0.35">
      <c r="A16" s="92">
        <v>3</v>
      </c>
      <c r="B16" s="145" t="s">
        <v>62</v>
      </c>
      <c r="C16" s="86"/>
      <c r="D16" s="78"/>
      <c r="E16" s="78"/>
      <c r="F16" s="81"/>
      <c r="G16" s="86"/>
      <c r="H16" s="78"/>
      <c r="I16" s="78"/>
      <c r="J16" s="83"/>
      <c r="K16" s="83"/>
      <c r="L16" s="81"/>
      <c r="M16" s="22"/>
      <c r="N16" s="22"/>
    </row>
    <row r="17" spans="1:14" s="23" customFormat="1" ht="21" customHeight="1" thickBot="1" x14ac:dyDescent="0.4">
      <c r="A17" s="93">
        <v>4</v>
      </c>
      <c r="B17" s="90" t="s">
        <v>43</v>
      </c>
      <c r="C17" s="107">
        <f t="shared" ref="C17:K17" si="0">SUM(C14:C16)</f>
        <v>0</v>
      </c>
      <c r="D17" s="108">
        <f t="shared" si="0"/>
        <v>0</v>
      </c>
      <c r="E17" s="108">
        <f t="shared" si="0"/>
        <v>0</v>
      </c>
      <c r="F17" s="109">
        <f t="shared" si="0"/>
        <v>0</v>
      </c>
      <c r="G17" s="107">
        <f t="shared" si="0"/>
        <v>0</v>
      </c>
      <c r="H17" s="108">
        <f t="shared" si="0"/>
        <v>0</v>
      </c>
      <c r="I17" s="108">
        <f t="shared" si="0"/>
        <v>0</v>
      </c>
      <c r="J17" s="108">
        <f t="shared" si="0"/>
        <v>0</v>
      </c>
      <c r="K17" s="110">
        <f t="shared" si="0"/>
        <v>0</v>
      </c>
      <c r="L17" s="109">
        <f>SUM(L14:L16)</f>
        <v>0</v>
      </c>
      <c r="M17" s="22"/>
      <c r="N17" s="22"/>
    </row>
    <row r="18" spans="1:14" s="23" customFormat="1" ht="7.5" customHeight="1" thickBot="1" x14ac:dyDescent="0.4">
      <c r="A18" s="7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s="23" customFormat="1" ht="15.75" customHeight="1" thickBot="1" x14ac:dyDescent="0.4">
      <c r="A19" s="24"/>
      <c r="B19" s="158" t="s">
        <v>75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60"/>
      <c r="M19" s="22"/>
      <c r="N19" s="22"/>
    </row>
    <row r="20" spans="1:14" s="23" customFormat="1" ht="19.5" customHeight="1" x14ac:dyDescent="0.35">
      <c r="A20" s="24"/>
      <c r="B20" s="99"/>
      <c r="C20" s="100"/>
      <c r="D20" s="100"/>
      <c r="E20" s="100"/>
      <c r="F20" s="101"/>
      <c r="G20" s="102"/>
      <c r="H20" s="100"/>
      <c r="I20" s="103"/>
      <c r="J20" s="103"/>
      <c r="K20" s="103"/>
      <c r="L20" s="104"/>
      <c r="M20" s="22"/>
      <c r="N20" s="22"/>
    </row>
    <row r="21" spans="1:14" s="23" customFormat="1" ht="19.5" customHeight="1" thickBot="1" x14ac:dyDescent="0.5">
      <c r="A21" s="24"/>
      <c r="B21" s="105" t="s">
        <v>50</v>
      </c>
      <c r="E21" s="59" t="s">
        <v>18</v>
      </c>
      <c r="G21" s="58" t="s">
        <v>24</v>
      </c>
      <c r="I21" s="97" t="s">
        <v>35</v>
      </c>
      <c r="K21" s="58" t="s">
        <v>24</v>
      </c>
      <c r="L21" s="51"/>
      <c r="M21" s="22"/>
      <c r="N21" s="22"/>
    </row>
    <row r="22" spans="1:14" s="23" customFormat="1" ht="19.5" customHeight="1" thickBot="1" x14ac:dyDescent="0.5">
      <c r="A22" s="24"/>
      <c r="B22" s="43"/>
      <c r="C22" s="95"/>
      <c r="E22" s="53" t="s">
        <v>49</v>
      </c>
      <c r="F22" s="96">
        <f>C22-C24</f>
        <v>0</v>
      </c>
      <c r="G22" s="50" t="s">
        <v>6</v>
      </c>
      <c r="I22" s="53" t="s">
        <v>20</v>
      </c>
      <c r="J22" s="96">
        <f>J52+K52+L52+M52+((H53+I53+K53+L53+M53)*E42)+((H54+I54+K54+L54+M54)*G42)</f>
        <v>0</v>
      </c>
      <c r="K22" s="50" t="s">
        <v>5</v>
      </c>
      <c r="L22" s="51"/>
      <c r="M22" s="22"/>
      <c r="N22" s="22"/>
    </row>
    <row r="23" spans="1:14" s="23" customFormat="1" ht="19.5" customHeight="1" thickBot="1" x14ac:dyDescent="0.5">
      <c r="A23" s="24"/>
      <c r="B23" s="105" t="s">
        <v>51</v>
      </c>
      <c r="E23" s="53" t="s">
        <v>19</v>
      </c>
      <c r="F23" s="96">
        <f>C17+D17+E17+F17</f>
        <v>0</v>
      </c>
      <c r="G23" s="50" t="s">
        <v>4</v>
      </c>
      <c r="I23" s="53" t="s">
        <v>21</v>
      </c>
      <c r="J23" s="96">
        <f>H51+I51+K51</f>
        <v>0</v>
      </c>
      <c r="K23" s="50" t="s">
        <v>5</v>
      </c>
      <c r="L23" s="106"/>
      <c r="M23" s="22"/>
      <c r="N23" s="22"/>
    </row>
    <row r="24" spans="1:14" s="23" customFormat="1" ht="19.5" customHeight="1" thickBot="1" x14ac:dyDescent="0.4">
      <c r="A24" s="24"/>
      <c r="B24" s="43"/>
      <c r="C24" s="95"/>
      <c r="E24" s="53" t="s">
        <v>2</v>
      </c>
      <c r="F24" s="57">
        <f>G17+H17+(2/3*I17)+J17+K17+L17</f>
        <v>0</v>
      </c>
      <c r="G24" s="50" t="s">
        <v>5</v>
      </c>
      <c r="J24" s="98" t="s">
        <v>55</v>
      </c>
      <c r="L24" s="106"/>
      <c r="M24" s="22"/>
      <c r="N24" s="22"/>
    </row>
    <row r="25" spans="1:14" s="23" customFormat="1" ht="19.5" customHeight="1" x14ac:dyDescent="0.35">
      <c r="A25" s="24"/>
      <c r="B25" s="43"/>
      <c r="L25" s="106"/>
      <c r="M25" s="22"/>
      <c r="N25" s="22"/>
    </row>
    <row r="26" spans="1:14" ht="10.5" customHeight="1" thickBot="1" x14ac:dyDescent="0.4">
      <c r="A26" s="25" t="s">
        <v>7</v>
      </c>
      <c r="B26" s="42"/>
      <c r="C26" s="44"/>
      <c r="D26" s="44"/>
      <c r="E26" s="44"/>
      <c r="F26" s="44"/>
      <c r="G26" s="44"/>
      <c r="H26" s="44"/>
      <c r="I26" s="44"/>
      <c r="J26" s="44"/>
      <c r="K26" s="44"/>
      <c r="L26" s="52"/>
      <c r="M26" s="1"/>
      <c r="N26" s="1"/>
    </row>
    <row r="27" spans="1:14" ht="3.75" customHeight="1" thickBot="1" x14ac:dyDescent="0.4">
      <c r="A27" s="25"/>
      <c r="B27" s="1"/>
      <c r="C27" s="1"/>
      <c r="D27" s="1"/>
      <c r="E27" s="1"/>
      <c r="F27" s="26"/>
      <c r="G27" s="27"/>
      <c r="H27" s="1"/>
      <c r="I27" s="1"/>
      <c r="J27" s="1"/>
      <c r="K27" s="1"/>
      <c r="L27" s="1"/>
      <c r="M27" s="1"/>
      <c r="N27" s="1"/>
    </row>
    <row r="28" spans="1:14" ht="15" customHeight="1" thickBot="1" x14ac:dyDescent="0.4">
      <c r="A28" s="25"/>
      <c r="B28" s="39"/>
      <c r="C28" s="38" t="s">
        <v>63</v>
      </c>
      <c r="D28" s="1"/>
      <c r="E28" s="1"/>
      <c r="F28" s="26"/>
      <c r="G28" s="27"/>
      <c r="H28" s="1"/>
      <c r="I28" s="1"/>
      <c r="J28" s="1"/>
      <c r="K28" s="1"/>
      <c r="L28" s="1"/>
      <c r="M28" s="1"/>
      <c r="N28" s="1"/>
    </row>
    <row r="29" spans="1:14" ht="3" customHeight="1" thickBot="1" x14ac:dyDescent="0.4">
      <c r="A29" s="25"/>
      <c r="B29" s="1"/>
      <c r="C29" s="1"/>
      <c r="D29" s="1"/>
      <c r="E29" s="1"/>
      <c r="F29" s="26"/>
      <c r="G29" s="27"/>
      <c r="H29" s="1"/>
      <c r="I29" s="1"/>
      <c r="J29" s="1"/>
      <c r="K29" s="1"/>
      <c r="L29" s="1"/>
      <c r="M29" s="1"/>
      <c r="N29" s="1"/>
    </row>
    <row r="30" spans="1:14" ht="13.5" customHeight="1" thickBot="1" x14ac:dyDescent="0.4">
      <c r="A30" s="28"/>
      <c r="B30" s="32"/>
      <c r="C30" s="38" t="s">
        <v>65</v>
      </c>
      <c r="G30" s="1"/>
      <c r="H30" s="1"/>
      <c r="M30" s="1"/>
      <c r="N30" s="1"/>
    </row>
    <row r="31" spans="1:14" s="31" customFormat="1" ht="3.75" customHeight="1" thickBot="1" x14ac:dyDescent="0.3">
      <c r="A31" s="30"/>
      <c r="B31" s="37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s="18" customFormat="1" ht="13.4" customHeight="1" thickBot="1" x14ac:dyDescent="0.4">
      <c r="B32" s="29"/>
      <c r="C32" s="38" t="s">
        <v>17</v>
      </c>
      <c r="N32" s="19"/>
    </row>
    <row r="33" spans="1:14" ht="3.75" customHeight="1" x14ac:dyDescent="0.35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B34" s="38" t="s">
        <v>66</v>
      </c>
      <c r="D34" s="18"/>
      <c r="E34" s="18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8" t="s">
        <v>64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4.25" customHeight="1" x14ac:dyDescent="0.35">
      <c r="A36" s="1"/>
      <c r="B36" s="18" t="s">
        <v>53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s="23" customFormat="1" x14ac:dyDescent="0.3">
      <c r="B37" s="18" t="s">
        <v>54</v>
      </c>
    </row>
    <row r="38" spans="1:14" s="34" customFormat="1" ht="15" customHeight="1" x14ac:dyDescent="0.3">
      <c r="A38" s="33"/>
      <c r="B38" s="18" t="s">
        <v>52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4" ht="6.75" customHeight="1" thickBot="1" x14ac:dyDescent="0.4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1"/>
    </row>
    <row r="40" spans="1:14" ht="15" thickBot="1" x14ac:dyDescent="0.4">
      <c r="A40" s="1"/>
      <c r="B40" s="173" t="s">
        <v>38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5"/>
      <c r="N40" s="1"/>
    </row>
    <row r="41" spans="1:14" ht="3.75" customHeight="1" thickBot="1" x14ac:dyDescent="0.4">
      <c r="A41" s="1"/>
      <c r="D41" s="36"/>
      <c r="E41" s="36"/>
      <c r="F41" s="1"/>
      <c r="G41" s="1"/>
      <c r="H41" s="1"/>
      <c r="I41" s="1"/>
      <c r="J41" s="1"/>
      <c r="K41" s="1"/>
      <c r="L41" s="1"/>
      <c r="M41" s="1"/>
      <c r="N41" s="1"/>
    </row>
    <row r="42" spans="1:14" ht="51" customHeight="1" thickBot="1" x14ac:dyDescent="0.5">
      <c r="A42" s="1"/>
      <c r="B42" s="168" t="s">
        <v>67</v>
      </c>
      <c r="C42" s="169"/>
      <c r="D42" s="111" t="s">
        <v>68</v>
      </c>
      <c r="E42" s="112">
        <v>25</v>
      </c>
      <c r="F42" s="113" t="s">
        <v>69</v>
      </c>
      <c r="G42" s="112">
        <v>298</v>
      </c>
      <c r="H42" s="67" t="s">
        <v>25</v>
      </c>
      <c r="I42" s="60" t="s">
        <v>26</v>
      </c>
      <c r="J42" s="60" t="s">
        <v>72</v>
      </c>
      <c r="K42" s="87" t="s">
        <v>70</v>
      </c>
      <c r="L42" s="87" t="s">
        <v>45</v>
      </c>
      <c r="M42" s="61" t="s">
        <v>46</v>
      </c>
      <c r="N42" s="1"/>
    </row>
    <row r="43" spans="1:14" ht="16.5" customHeight="1" x14ac:dyDescent="0.35">
      <c r="A43" s="1"/>
      <c r="B43" s="166" t="s">
        <v>59</v>
      </c>
      <c r="C43" s="167"/>
      <c r="D43" s="167"/>
      <c r="E43" s="139"/>
      <c r="F43" s="140"/>
      <c r="G43" s="141" t="s">
        <v>36</v>
      </c>
      <c r="H43" s="114">
        <v>11.589986739459002</v>
      </c>
      <c r="I43" s="115">
        <v>14.915368147821958</v>
      </c>
      <c r="J43" s="137" t="s">
        <v>1</v>
      </c>
      <c r="K43" s="116">
        <v>18.510606884113329</v>
      </c>
      <c r="L43" s="117">
        <v>7.9182117623971733</v>
      </c>
      <c r="M43" s="116">
        <v>11.364490953327969</v>
      </c>
      <c r="N43" s="1"/>
    </row>
    <row r="44" spans="1:14" ht="16.5" customHeight="1" x14ac:dyDescent="0.45">
      <c r="A44" s="1"/>
      <c r="B44" s="161"/>
      <c r="C44" s="162"/>
      <c r="D44" s="162"/>
      <c r="E44" s="62"/>
      <c r="F44" s="62"/>
      <c r="G44" s="63" t="s">
        <v>27</v>
      </c>
      <c r="H44" s="118">
        <v>114.79469982339999</v>
      </c>
      <c r="I44" s="119">
        <v>206.79360175599999</v>
      </c>
      <c r="J44" s="124" t="s">
        <v>1</v>
      </c>
      <c r="K44" s="120">
        <v>202.62948932689085</v>
      </c>
      <c r="L44" s="121" t="s">
        <v>1</v>
      </c>
      <c r="M44" s="122" t="s">
        <v>1</v>
      </c>
      <c r="N44" s="1"/>
    </row>
    <row r="45" spans="1:14" ht="17.25" customHeight="1" x14ac:dyDescent="0.45">
      <c r="A45" s="1"/>
      <c r="B45" s="161"/>
      <c r="C45" s="162"/>
      <c r="D45" s="162"/>
      <c r="E45" s="62"/>
      <c r="F45" s="62"/>
      <c r="G45" s="63" t="s">
        <v>28</v>
      </c>
      <c r="H45" s="123" t="s">
        <v>1</v>
      </c>
      <c r="I45" s="124" t="s">
        <v>1</v>
      </c>
      <c r="J45" s="124" t="s">
        <v>1</v>
      </c>
      <c r="K45" s="119">
        <v>209.33999930459942</v>
      </c>
      <c r="L45" s="119">
        <v>116.99918339999999</v>
      </c>
      <c r="M45" s="125">
        <v>162.66999999999999</v>
      </c>
      <c r="N45" s="1"/>
    </row>
    <row r="46" spans="1:14" ht="17.25" customHeight="1" x14ac:dyDescent="0.45">
      <c r="A46" s="1"/>
      <c r="B46" s="161" t="s">
        <v>23</v>
      </c>
      <c r="C46" s="162"/>
      <c r="D46" s="162"/>
      <c r="E46" s="62"/>
      <c r="F46" s="62"/>
      <c r="G46" s="63" t="s">
        <v>29</v>
      </c>
      <c r="H46" s="118">
        <v>7.054792384E-3</v>
      </c>
      <c r="I46" s="119">
        <v>1.5873282863999999E-2</v>
      </c>
      <c r="J46" s="124" t="s">
        <v>1</v>
      </c>
      <c r="K46" s="119">
        <v>6.6290999779789792E-2</v>
      </c>
      <c r="L46" s="119">
        <v>2.20462262E-3</v>
      </c>
      <c r="M46" s="125">
        <v>6.6138678599999999E-3</v>
      </c>
      <c r="N46" s="1"/>
    </row>
    <row r="47" spans="1:14" ht="18" customHeight="1" x14ac:dyDescent="0.45">
      <c r="A47" s="1"/>
      <c r="B47" s="161"/>
      <c r="C47" s="162"/>
      <c r="D47" s="162"/>
      <c r="E47" s="62"/>
      <c r="F47" s="62"/>
      <c r="G47" s="144" t="s">
        <v>74</v>
      </c>
      <c r="H47" s="118">
        <v>1.3889122505999999E-3</v>
      </c>
      <c r="I47" s="119">
        <v>7.9366414319999995E-3</v>
      </c>
      <c r="J47" s="124" t="s">
        <v>1</v>
      </c>
      <c r="K47" s="119">
        <v>8.838799970638642E-3</v>
      </c>
      <c r="L47" s="119">
        <v>2.20462262E-4</v>
      </c>
      <c r="M47" s="125">
        <v>1.3227735719999998E-3</v>
      </c>
      <c r="N47" s="1"/>
    </row>
    <row r="48" spans="1:14" ht="18" customHeight="1" thickBot="1" x14ac:dyDescent="0.5">
      <c r="A48" s="1"/>
      <c r="B48" s="176" t="s">
        <v>76</v>
      </c>
      <c r="C48" s="177"/>
      <c r="D48" s="177"/>
      <c r="E48" s="70"/>
      <c r="F48" s="70"/>
      <c r="G48" s="143" t="s">
        <v>73</v>
      </c>
      <c r="H48" s="123" t="s">
        <v>1</v>
      </c>
      <c r="I48" s="124" t="s">
        <v>1</v>
      </c>
      <c r="J48" s="146">
        <v>745.9</v>
      </c>
      <c r="K48" s="124" t="s">
        <v>1</v>
      </c>
      <c r="L48" s="124" t="s">
        <v>1</v>
      </c>
      <c r="M48" s="122" t="s">
        <v>1</v>
      </c>
      <c r="N48" s="1"/>
    </row>
    <row r="49" spans="1:14" ht="3.75" customHeight="1" x14ac:dyDescent="0.35">
      <c r="B49" s="69"/>
      <c r="G49" s="68"/>
      <c r="H49" s="126"/>
      <c r="I49" s="127"/>
      <c r="J49" s="127"/>
      <c r="K49" s="127"/>
      <c r="L49" s="127"/>
      <c r="M49" s="128"/>
    </row>
    <row r="50" spans="1:14" ht="16.5" customHeight="1" x14ac:dyDescent="0.35">
      <c r="B50" s="74"/>
      <c r="C50" s="72"/>
      <c r="D50" s="72"/>
      <c r="E50" s="72"/>
      <c r="F50" s="72"/>
      <c r="G50" s="71" t="s">
        <v>30</v>
      </c>
      <c r="H50" s="118">
        <f>G17*H43</f>
        <v>0</v>
      </c>
      <c r="I50" s="119">
        <f>H17*I43</f>
        <v>0</v>
      </c>
      <c r="J50" s="124" t="s">
        <v>1</v>
      </c>
      <c r="K50" s="120">
        <f>J17*K43</f>
        <v>0</v>
      </c>
      <c r="L50" s="120">
        <f>K17*L43</f>
        <v>0</v>
      </c>
      <c r="M50" s="125">
        <f>L17*M43</f>
        <v>0</v>
      </c>
    </row>
    <row r="51" spans="1:14" ht="15" customHeight="1" x14ac:dyDescent="0.45">
      <c r="A51" s="1"/>
      <c r="B51" s="147" t="s">
        <v>37</v>
      </c>
      <c r="C51" s="148"/>
      <c r="D51" s="148"/>
      <c r="E51" s="62"/>
      <c r="F51" s="62"/>
      <c r="G51" s="63" t="s">
        <v>31</v>
      </c>
      <c r="H51" s="118">
        <f>H50*H44/2000</f>
        <v>0</v>
      </c>
      <c r="I51" s="119">
        <f>I50*I44/2000</f>
        <v>0</v>
      </c>
      <c r="J51" s="124" t="s">
        <v>1</v>
      </c>
      <c r="K51" s="120">
        <f>(K50*0.51)*K44/2000</f>
        <v>0</v>
      </c>
      <c r="L51" s="121" t="s">
        <v>1</v>
      </c>
      <c r="M51" s="122" t="s">
        <v>1</v>
      </c>
      <c r="N51" s="1"/>
    </row>
    <row r="52" spans="1:14" ht="14.25" customHeight="1" x14ac:dyDescent="0.45">
      <c r="A52" s="1"/>
      <c r="B52" s="147"/>
      <c r="C52" s="148"/>
      <c r="D52" s="148"/>
      <c r="E52" s="62"/>
      <c r="F52" s="62"/>
      <c r="G52" s="63" t="s">
        <v>32</v>
      </c>
      <c r="H52" s="123" t="s">
        <v>1</v>
      </c>
      <c r="I52" s="124" t="s">
        <v>1</v>
      </c>
      <c r="J52" s="119">
        <f>(2/3*I17)*J48/2000</f>
        <v>0</v>
      </c>
      <c r="K52" s="120">
        <f>(K50*0.49)*K45/2000</f>
        <v>0</v>
      </c>
      <c r="L52" s="120">
        <f>L50*L45/2000</f>
        <v>0</v>
      </c>
      <c r="M52" s="125">
        <f>M50*M45/2000</f>
        <v>0</v>
      </c>
      <c r="N52" s="1"/>
    </row>
    <row r="53" spans="1:14" ht="14.25" customHeight="1" x14ac:dyDescent="0.45">
      <c r="A53" s="1"/>
      <c r="B53" s="147"/>
      <c r="C53" s="148"/>
      <c r="D53" s="148"/>
      <c r="E53" s="62"/>
      <c r="F53" s="62"/>
      <c r="G53" s="63" t="s">
        <v>33</v>
      </c>
      <c r="H53" s="118">
        <f>H50*H46/2000</f>
        <v>0</v>
      </c>
      <c r="I53" s="119">
        <f>I50*I46/2000</f>
        <v>0</v>
      </c>
      <c r="J53" s="124" t="s">
        <v>1</v>
      </c>
      <c r="K53" s="120">
        <f>K50*K46/2000</f>
        <v>0</v>
      </c>
      <c r="L53" s="120">
        <f>L50*L46/2000</f>
        <v>0</v>
      </c>
      <c r="M53" s="125">
        <f>M50*M46/2000</f>
        <v>0</v>
      </c>
      <c r="N53" s="1"/>
    </row>
    <row r="54" spans="1:14" ht="14.25" customHeight="1" thickBot="1" x14ac:dyDescent="0.5">
      <c r="A54" s="1"/>
      <c r="B54" s="64"/>
      <c r="C54" s="65"/>
      <c r="D54" s="65"/>
      <c r="E54" s="65"/>
      <c r="F54" s="65"/>
      <c r="G54" s="66" t="s">
        <v>34</v>
      </c>
      <c r="H54" s="129">
        <f>H50*H47/2000</f>
        <v>0</v>
      </c>
      <c r="I54" s="130">
        <f>I50*I47/2000</f>
        <v>0</v>
      </c>
      <c r="J54" s="138" t="s">
        <v>1</v>
      </c>
      <c r="K54" s="131">
        <f>K50*K47/2000</f>
        <v>0</v>
      </c>
      <c r="L54" s="131">
        <f>L50*L47/2000</f>
        <v>0</v>
      </c>
      <c r="M54" s="132">
        <f>M50*M47/2000</f>
        <v>0</v>
      </c>
      <c r="N54" s="1"/>
    </row>
    <row r="55" spans="1:14" ht="6.75" customHeight="1" x14ac:dyDescent="0.35"/>
    <row r="56" spans="1:14" x14ac:dyDescent="0.35">
      <c r="B56" s="142"/>
    </row>
    <row r="57" spans="1:14" x14ac:dyDescent="0.35">
      <c r="J57" s="94"/>
    </row>
  </sheetData>
  <mergeCells count="13">
    <mergeCell ref="B51:D53"/>
    <mergeCell ref="B2:L2"/>
    <mergeCell ref="B4:L4"/>
    <mergeCell ref="B8:L8"/>
    <mergeCell ref="B19:L19"/>
    <mergeCell ref="B46:D47"/>
    <mergeCell ref="B6:L6"/>
    <mergeCell ref="B43:D45"/>
    <mergeCell ref="B42:C42"/>
    <mergeCell ref="C11:F11"/>
    <mergeCell ref="G11:L11"/>
    <mergeCell ref="B40:M40"/>
    <mergeCell ref="B48:D48"/>
  </mergeCells>
  <pageMargins left="0.7" right="0.7" top="0.75" bottom="0.75" header="0.3" footer="0.3"/>
  <pageSetup scale="66" fitToHeight="0" orientation="landscape" r:id="rId1"/>
  <headerFooter>
    <oddFooter>&amp;LFor 2018 Calendar Year Emissions&amp;R6/6/19</oddFooter>
  </headerFooter>
  <rowBreaks count="1" manualBreakCount="1">
    <brk id="24" max="1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5FB61D12-63B4-438C-9B14-5C026D5A6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95BE6A-C1A8-43E2-8831-619CDD703A4C}"/>
</file>

<file path=customXml/itemProps3.xml><?xml version="1.0" encoding="utf-8"?>
<ds:datastoreItem xmlns:ds="http://schemas.openxmlformats.org/officeDocument/2006/customXml" ds:itemID="{6ED59C26-B762-4AD9-8ADC-B8B7E48FF30D}">
  <ds:schemaRefs>
    <ds:schemaRef ds:uri="http://schemas.microsoft.com/office/2006/metadata/properties"/>
    <ds:schemaRef ds:uri="http://schemas.microsoft.com/office/infopath/2007/PartnerControls"/>
    <ds:schemaRef ds:uri="97c241f7-0c18-4008-861b-5a676167a037"/>
    <ds:schemaRef ds:uri="7b83dbe2-6fd2-449a-a932-0d75829bf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MUNIs</vt:lpstr>
      <vt:lpstr>MUNIs!Print_Area</vt:lpstr>
    </vt:vector>
  </TitlesOfParts>
  <Company>EOEEA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srichardson</dc:creator>
  <cp:lastModifiedBy>Richardson, Sue Ann (DEP)</cp:lastModifiedBy>
  <cp:lastPrinted>2019-06-06T15:02:25Z</cp:lastPrinted>
  <dcterms:created xsi:type="dcterms:W3CDTF">2019-01-22T17:16:31Z</dcterms:created>
  <dcterms:modified xsi:type="dcterms:W3CDTF">2025-10-06T12:28:15Z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  <property fmtid="{D5CDD505-2E9C-101B-9397-08002B2CF9AE}" pid="3" name="MediaServiceImageTags">
    <vt:lpwstr/>
  </property>
</Properties>
</file>