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W:\Tm-AltTech\RPS Review\SREC II\Exempt Load Projections\"/>
    </mc:Choice>
  </mc:AlternateContent>
  <xr:revisionPtr revIDLastSave="0" documentId="13_ncr:1_{70D18A00-30C8-4C8B-BDB0-DF03151E3670}" xr6:coauthVersionLast="44" xr6:coauthVersionMax="44" xr10:uidLastSave="{00000000-0000-0000-0000-000000000000}"/>
  <bookViews>
    <workbookView xWindow="-110" yWindow="-110" windowWidth="19420" windowHeight="10420" xr2:uid="{00000000-000D-0000-FFFF-FFFF00000000}"/>
  </bookViews>
  <sheets>
    <sheet name="SREC I" sheetId="1" r:id="rId1"/>
    <sheet name="SREC II" sheetId="2" r:id="rId2"/>
    <sheet name="Auction Certificates"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3" l="1"/>
  <c r="G22" i="3"/>
  <c r="G20" i="3"/>
  <c r="H12" i="3"/>
  <c r="I12" i="3"/>
  <c r="B22" i="3"/>
  <c r="B12" i="3"/>
  <c r="H10" i="2" l="1"/>
  <c r="E10" i="2"/>
  <c r="K10" i="2" l="1"/>
  <c r="G12" i="2" l="1"/>
  <c r="D12" i="2"/>
  <c r="H10" i="1"/>
  <c r="G10" i="1"/>
  <c r="D12" i="1" l="1"/>
  <c r="D13" i="1" l="1"/>
  <c r="G13" i="2" l="1"/>
  <c r="D13" i="2"/>
  <c r="G12" i="3" l="1"/>
  <c r="E22" i="3"/>
  <c r="I8" i="3" l="1"/>
  <c r="D22" i="3" l="1"/>
  <c r="F12" i="3" l="1"/>
  <c r="I6" i="3"/>
  <c r="G8" i="2" l="1"/>
  <c r="H8" i="2" s="1"/>
  <c r="G9" i="2"/>
  <c r="H9" i="2" s="1"/>
  <c r="G10" i="2"/>
  <c r="G11" i="2"/>
  <c r="G7" i="2"/>
  <c r="H7" i="2" s="1"/>
  <c r="C22" i="3" l="1"/>
  <c r="C12" i="3"/>
  <c r="D12" i="3"/>
  <c r="E12" i="3"/>
  <c r="D11" i="2"/>
  <c r="D11" i="1" l="1"/>
  <c r="D9" i="2" l="1"/>
  <c r="E9" i="2" s="1"/>
  <c r="K9" i="2" s="1"/>
  <c r="D9" i="1" l="1"/>
  <c r="G9" i="1" s="1"/>
  <c r="H9" i="1" s="1"/>
  <c r="D10" i="2" l="1"/>
  <c r="D8" i="2"/>
  <c r="E8" i="2" s="1"/>
  <c r="K8" i="2" s="1"/>
  <c r="D7" i="2"/>
  <c r="E7" i="2" s="1"/>
  <c r="K7" i="2" s="1"/>
  <c r="D6" i="2"/>
  <c r="E6" i="2" s="1"/>
  <c r="K6" i="2" s="1"/>
  <c r="D5" i="2"/>
  <c r="E5" i="2" s="1"/>
  <c r="D4" i="2"/>
  <c r="E4" i="2" s="1"/>
  <c r="D5" i="1" l="1"/>
  <c r="G5" i="1" s="1"/>
  <c r="H5" i="1" s="1"/>
  <c r="D6" i="1"/>
  <c r="G6" i="1" s="1"/>
  <c r="H6" i="1" s="1"/>
  <c r="D7" i="1"/>
  <c r="G7" i="1" s="1"/>
  <c r="H7" i="1" s="1"/>
  <c r="D8" i="1"/>
  <c r="G8" i="1" s="1"/>
  <c r="H8" i="1" s="1"/>
  <c r="D10" i="1"/>
  <c r="D4" i="1"/>
  <c r="K5" i="2"/>
  <c r="K4" i="2"/>
</calcChain>
</file>

<file path=xl/sharedStrings.xml><?xml version="1.0" encoding="utf-8"?>
<sst xmlns="http://schemas.openxmlformats.org/spreadsheetml/2006/main" count="126" uniqueCount="46">
  <si>
    <t>Year</t>
  </si>
  <si>
    <t>SREC I Exemption (Pre-6/28/13 Contracts)</t>
  </si>
  <si>
    <t>N/A</t>
  </si>
  <si>
    <t>TBD</t>
  </si>
  <si>
    <t>Projected Reduction in Obligation (MWh)</t>
  </si>
  <si>
    <r>
      <rPr>
        <vertAlign val="superscript"/>
        <sz val="11"/>
        <color theme="1"/>
        <rFont val="Calibri"/>
        <family val="2"/>
        <scheme val="minor"/>
      </rPr>
      <t>2</t>
    </r>
    <r>
      <rPr>
        <sz val="11"/>
        <color theme="1"/>
        <rFont val="Calibri"/>
        <family val="2"/>
        <scheme val="minor"/>
      </rPr>
      <t xml:space="preserve"> Aggregated from data provided by retail suppliers</t>
    </r>
  </si>
  <si>
    <r>
      <rPr>
        <vertAlign val="superscript"/>
        <sz val="11"/>
        <color theme="1"/>
        <rFont val="Calibri"/>
        <family val="2"/>
        <scheme val="minor"/>
      </rPr>
      <t>5</t>
    </r>
    <r>
      <rPr>
        <sz val="11"/>
        <color theme="1"/>
        <rFont val="Calibri"/>
        <family val="2"/>
        <scheme val="minor"/>
      </rPr>
      <t xml:space="preserve"> The Projected Adjusted Obligation provides DOER’s best estimate of the overall compliance obligation and hence market demand by factoring in the reported Exempt Load.  The actual Compliance Obligation will be based on the actual Load and Exempt Load served in that year.</t>
    </r>
  </si>
  <si>
    <t xml:space="preserve">Exempt Load (%) </t>
  </si>
  <si>
    <r>
      <rPr>
        <vertAlign val="superscript"/>
        <sz val="11"/>
        <color theme="1"/>
        <rFont val="Calibri"/>
        <family val="2"/>
        <scheme val="minor"/>
      </rPr>
      <t>3</t>
    </r>
    <r>
      <rPr>
        <sz val="11"/>
        <color theme="1"/>
        <rFont val="Calibri"/>
        <family val="2"/>
        <scheme val="minor"/>
      </rPr>
      <t xml:space="preserve"> Calculated per per 225 CMR 14.07(2)</t>
    </r>
  </si>
  <si>
    <r>
      <rPr>
        <vertAlign val="superscript"/>
        <sz val="11"/>
        <color theme="1"/>
        <rFont val="Calibri"/>
        <family val="2"/>
        <scheme val="minor"/>
      </rPr>
      <t>4</t>
    </r>
    <r>
      <rPr>
        <sz val="11"/>
        <color theme="1"/>
        <rFont val="Calibri"/>
        <family val="2"/>
        <scheme val="minor"/>
      </rPr>
      <t xml:space="preserve"> Calculated by subtracting the Solar Carve-Out Program Capacity Cap at 400 MW from the Final Solar Carve-Out Program Capacity Cap per 225 CMR 14.07(2)(a)4 and 5</t>
    </r>
  </si>
  <si>
    <r>
      <t xml:space="preserve">Compliance Obligation (MWh) </t>
    </r>
    <r>
      <rPr>
        <b/>
        <vertAlign val="superscript"/>
        <sz val="11"/>
        <color theme="1"/>
        <rFont val="Calibri"/>
        <family val="2"/>
        <scheme val="minor"/>
      </rPr>
      <t>3</t>
    </r>
  </si>
  <si>
    <r>
      <t xml:space="preserve">Obligation Impacted by Exemption (MWh) </t>
    </r>
    <r>
      <rPr>
        <b/>
        <vertAlign val="superscript"/>
        <sz val="11"/>
        <color theme="1"/>
        <rFont val="Calibri"/>
        <family val="2"/>
        <scheme val="minor"/>
      </rPr>
      <t>4</t>
    </r>
  </si>
  <si>
    <t>Compliance Year Settled/Reserved</t>
  </si>
  <si>
    <t>SREC Vintage</t>
  </si>
  <si>
    <t>Total Re-Minted Certificates</t>
  </si>
  <si>
    <t>CY 2013</t>
  </si>
  <si>
    <t>CY 2014</t>
  </si>
  <si>
    <t>CY 2015</t>
  </si>
  <si>
    <t>Still Available for Compliance</t>
  </si>
  <si>
    <t>Total</t>
  </si>
  <si>
    <t>CY2016</t>
  </si>
  <si>
    <t>Re-Minted SREC I Auction Account Certificates Settled and Available for Compliance</t>
  </si>
  <si>
    <t>Re-Minted SREC II Auction Account Certificates Settled and Available for Compliance</t>
  </si>
  <si>
    <r>
      <t xml:space="preserve">Actual/Projected Exempt Load Served Under Contracts Signed before April 25, 2014 (MWh) </t>
    </r>
    <r>
      <rPr>
        <b/>
        <vertAlign val="superscript"/>
        <sz val="11"/>
        <color theme="1"/>
        <rFont val="Calibri"/>
        <family val="2"/>
        <scheme val="minor"/>
      </rPr>
      <t>2</t>
    </r>
  </si>
  <si>
    <t>Projected Reduction in Obligation Resulting from Pre-April 25, 2014 Load (MWh)</t>
  </si>
  <si>
    <t>Pre-May 8, 2016 as a Percentage of Total Load (%)</t>
  </si>
  <si>
    <t>Projected Reduction in Obligation Resulting from Pre-May 8, 2016 Load (MWh)</t>
  </si>
  <si>
    <t>SREC II Load Exemptions</t>
  </si>
  <si>
    <r>
      <rPr>
        <vertAlign val="superscript"/>
        <sz val="11"/>
        <color theme="1"/>
        <rFont val="Calibri"/>
        <family val="2"/>
        <scheme val="minor"/>
      </rPr>
      <t>3</t>
    </r>
    <r>
      <rPr>
        <sz val="11"/>
        <color theme="1"/>
        <rFont val="Calibri"/>
        <family val="2"/>
        <scheme val="minor"/>
      </rPr>
      <t xml:space="preserve"> Aggregated from data provided by retail suppliers</t>
    </r>
  </si>
  <si>
    <t>Pre-April 25, 2014 Load as a Percentage of Total Load (%)</t>
  </si>
  <si>
    <r>
      <rPr>
        <vertAlign val="superscript"/>
        <sz val="11"/>
        <color theme="1"/>
        <rFont val="Calibri"/>
        <family val="2"/>
        <scheme val="minor"/>
      </rPr>
      <t>4</t>
    </r>
    <r>
      <rPr>
        <sz val="11"/>
        <color theme="1"/>
        <rFont val="Calibri"/>
        <family val="2"/>
        <scheme val="minor"/>
      </rPr>
      <t xml:space="preserve"> Calculated annually be DOER. Assumes that only 1,600 MW of SREC II projects were qualified under the program for the purpose of establishing a baseline. </t>
    </r>
  </si>
  <si>
    <r>
      <rPr>
        <vertAlign val="superscript"/>
        <sz val="11"/>
        <color theme="1"/>
        <rFont val="Calibri"/>
        <family val="2"/>
        <scheme val="minor"/>
      </rPr>
      <t>5</t>
    </r>
    <r>
      <rPr>
        <sz val="11"/>
        <color theme="1"/>
        <rFont val="Calibri"/>
        <family val="2"/>
        <scheme val="minor"/>
      </rPr>
      <t xml:space="preserve"> Established for 2014 and 2015 in 225 CMR 14.07(3)(c) and (d). Calculated using the formula in 225 CMR 14.07(3)(e) for all subsequent years.</t>
    </r>
  </si>
  <si>
    <r>
      <rPr>
        <vertAlign val="superscript"/>
        <sz val="11"/>
        <color theme="1"/>
        <rFont val="Calibri"/>
        <family val="2"/>
        <scheme val="minor"/>
      </rPr>
      <t>6</t>
    </r>
    <r>
      <rPr>
        <sz val="11"/>
        <color theme="1"/>
        <rFont val="Calibri"/>
        <family val="2"/>
        <scheme val="minor"/>
      </rPr>
      <t xml:space="preserve"> The Adjusted Projected Compliance Obligation provides DOER’s best estimate of the overall compliance obligation and hence market demand by factoring in  reported and projected Exempt Load.  The actual Compliance Obligation will be based on the actual load and exempt load served in a particular compliance year.</t>
    </r>
  </si>
  <si>
    <r>
      <t xml:space="preserve">Baseline Compliance Obligation (MWh) </t>
    </r>
    <r>
      <rPr>
        <b/>
        <vertAlign val="superscript"/>
        <sz val="11"/>
        <color theme="1"/>
        <rFont val="Calibri"/>
        <family val="2"/>
        <scheme val="minor"/>
      </rPr>
      <t>4</t>
    </r>
  </si>
  <si>
    <r>
      <t xml:space="preserve">Compliance Obligation (MWh) </t>
    </r>
    <r>
      <rPr>
        <b/>
        <vertAlign val="superscript"/>
        <sz val="11"/>
        <color theme="1"/>
        <rFont val="Calibri"/>
        <family val="2"/>
        <scheme val="minor"/>
      </rPr>
      <t>5</t>
    </r>
  </si>
  <si>
    <r>
      <t xml:space="preserve">Adjusted Projected Final Compliance Obligation (MWh) </t>
    </r>
    <r>
      <rPr>
        <b/>
        <vertAlign val="superscript"/>
        <sz val="11"/>
        <color theme="1"/>
        <rFont val="Calibri"/>
        <family val="2"/>
        <scheme val="minor"/>
      </rPr>
      <t>6</t>
    </r>
  </si>
  <si>
    <r>
      <t xml:space="preserve">Actual/Projected Load Served Under Contracts Signed after April 24, 2014 and before May 8, 2016 (MWh) </t>
    </r>
    <r>
      <rPr>
        <b/>
        <vertAlign val="superscript"/>
        <sz val="11"/>
        <color theme="1"/>
        <rFont val="Calibri"/>
        <family val="2"/>
        <scheme val="minor"/>
      </rPr>
      <t>3</t>
    </r>
  </si>
  <si>
    <r>
      <t xml:space="preserve">Projected Adjusted Obligation (MWh) </t>
    </r>
    <r>
      <rPr>
        <b/>
        <vertAlign val="superscript"/>
        <sz val="11"/>
        <color theme="1"/>
        <rFont val="Calibri"/>
        <family val="2"/>
        <scheme val="minor"/>
      </rPr>
      <t>5</t>
    </r>
  </si>
  <si>
    <t>CY2017</t>
  </si>
  <si>
    <r>
      <t xml:space="preserve">Actual/ Projected Exempt Load (MWh) </t>
    </r>
    <r>
      <rPr>
        <b/>
        <vertAlign val="superscript"/>
        <sz val="11"/>
        <color theme="1"/>
        <rFont val="Calibri"/>
        <family val="2"/>
        <scheme val="minor"/>
      </rPr>
      <t>2</t>
    </r>
  </si>
  <si>
    <r>
      <t xml:space="preserve">Actual/ Projected Total Load (MWh) </t>
    </r>
    <r>
      <rPr>
        <b/>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</si>
  <si>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Actual data through 2018. Preliminary data for 2019. Projected load held constant thereafter.</t>
    </r>
  </si>
  <si>
    <t>CY2018</t>
  </si>
  <si>
    <t>UPDATED (5/28/2020)</t>
  </si>
  <si>
    <r>
      <rPr>
        <vertAlign val="superscript"/>
        <sz val="11"/>
        <color theme="1"/>
        <rFont val="Calibri"/>
        <family val="2"/>
        <scheme val="minor"/>
      </rPr>
      <t>1</t>
    </r>
    <r>
      <rPr>
        <sz val="11"/>
        <color theme="1"/>
        <rFont val="Calibri"/>
        <family val="2"/>
        <scheme val="minor"/>
      </rPr>
      <t xml:space="preserve"> Actual data through 2018. Preliminary data for 2019. Project load held constant thereafter.</t>
    </r>
  </si>
  <si>
    <r>
      <t xml:space="preserve">*SREC Vintage years in </t>
    </r>
    <r>
      <rPr>
        <sz val="11"/>
        <color rgb="FFFF0000"/>
        <rFont val="Calibri"/>
        <family val="2"/>
        <scheme val="minor"/>
      </rPr>
      <t>RED</t>
    </r>
    <r>
      <rPr>
        <sz val="11"/>
        <color theme="1"/>
        <rFont val="Calibri"/>
        <family val="2"/>
        <scheme val="minor"/>
      </rPr>
      <t xml:space="preserve"> are no longer eligible for compliance obligations from 2019 onwards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</si>
</sst>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x14ac:knownFonts="1">
    <font>
      <sz val="11"/>
      <color theme="1"/>
      <name val="Calibri"/>
      <family val="2"/>
      <scheme val="minor"/>
    </font>
    <font>
      <b/>
      <sz val="11"/>
      <color theme="1"/>
      <name val="Calibri"/>
      <family val="2"/>
      <scheme val="minor"/>
    </font>
    <fon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11"/>
      <color rgb="FF000000"/>
      <name val="Calibri"/>
      <family val="2"/>
      <scheme val="minor"/>
    </font>
    <font>
      <b/>
      <sz val="12"/>
      <color rgb="FFFF0000"/>
      <name val="Calibri"/>
      <family val="2"/>
      <scheme val="minor"/>
    </font>
    <font>
      <sz val="11"/>
      <name val="Calibri"/>
      <family val="2"/>
      <scheme val="minor"/>
    </font>
    <font>
      <b/>
      <sz val="12"/>
      <color rgb="FF000000"/>
      <name val="Calibri"/>
      <family val="2"/>
    </font>
    <font>
      <sz val="12"/>
      <color rgb="FF000000"/>
      <name val="Calibri"/>
      <family val="2"/>
    </font>
    <font>
      <b/>
      <sz val="12"/>
      <color theme="1"/>
      <name val="Calibri"/>
      <family val="2"/>
      <scheme val="minor"/>
    </font>
    <font>
      <sz val="12"/>
      <color theme="1"/>
      <name val="Calibri"/>
      <family val="2"/>
      <scheme val="minor"/>
    </font>
    <font>
      <sz val="11"/>
      <color rgb="FFFF0000"/>
      <name val="Calibri"/>
      <family val="2"/>
      <scheme val="minor"/>
    </font>
    <font>
      <b/>
      <sz val="12"/>
      <color rgb="FFFF0000"/>
      <name val="Calibri"/>
      <family val="2"/>
    </font>
    <font>
      <sz val="11"/>
      <color rgb="FF222222"/>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rgb="FFC6D9F1"/>
        <bgColor indexed="64"/>
      </patternFill>
    </fill>
    <fill>
      <patternFill patternType="solid">
        <fgColor theme="0" tint="-0.249977111117893"/>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2" fillId="0" borderId="0" applyFont="0" applyFill="0" applyBorder="0" applyAlignment="0" applyProtection="0"/>
    <xf numFmtId="43" fontId="2" fillId="0" borderId="0" applyFont="0" applyFill="0" applyBorder="0" applyAlignment="0" applyProtection="0"/>
  </cellStyleXfs>
  <cellXfs count="68">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0" xfId="0" applyFill="1"/>
    <xf numFmtId="0" fontId="0" fillId="3" borderId="1" xfId="0" applyFill="1" applyBorder="1" applyAlignment="1">
      <alignment horizontal="center"/>
    </xf>
    <xf numFmtId="3" fontId="0" fillId="3" borderId="1" xfId="0" applyNumberFormat="1" applyFill="1" applyBorder="1" applyAlignment="1">
      <alignment horizontal="center"/>
    </xf>
    <xf numFmtId="10" fontId="0" fillId="3" borderId="1" xfId="1" applyNumberFormat="1" applyFont="1" applyFill="1" applyBorder="1" applyAlignment="1">
      <alignment horizontal="center"/>
    </xf>
    <xf numFmtId="0" fontId="0" fillId="3" borderId="1" xfId="0" applyFill="1" applyBorder="1" applyAlignment="1">
      <alignment horizontal="center" vertical="center"/>
    </xf>
    <xf numFmtId="3" fontId="0" fillId="3" borderId="1" xfId="0" applyNumberFormat="1" applyFill="1" applyBorder="1" applyAlignment="1">
      <alignment horizontal="center" vertical="center"/>
    </xf>
    <xf numFmtId="10" fontId="0" fillId="3" borderId="1" xfId="1" applyNumberFormat="1" applyFont="1" applyFill="1" applyBorder="1" applyAlignment="1">
      <alignment horizontal="center" vertical="center"/>
    </xf>
    <xf numFmtId="0" fontId="0" fillId="3" borderId="0" xfId="0" applyFill="1" applyBorder="1" applyAlignment="1"/>
    <xf numFmtId="0" fontId="0" fillId="3" borderId="0" xfId="0" applyFill="1"/>
    <xf numFmtId="3" fontId="0" fillId="0" borderId="1" xfId="0" applyNumberFormat="1" applyFill="1" applyBorder="1" applyAlignment="1">
      <alignment horizontal="center" vertical="center"/>
    </xf>
    <xf numFmtId="0" fontId="6" fillId="3" borderId="0" xfId="0" applyFont="1" applyFill="1"/>
    <xf numFmtId="0" fontId="0" fillId="3" borderId="0" xfId="0" applyFill="1"/>
    <xf numFmtId="3" fontId="7"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3" fontId="7" fillId="0" borderId="1" xfId="2" applyNumberFormat="1" applyFont="1" applyBorder="1" applyAlignment="1">
      <alignment horizontal="center" vertical="center"/>
    </xf>
    <xf numFmtId="0" fontId="8" fillId="4"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3" fontId="9" fillId="0" borderId="1" xfId="0" applyNumberFormat="1" applyFont="1" applyBorder="1" applyAlignment="1">
      <alignment horizontal="center" vertical="center" wrapText="1" readingOrder="1"/>
    </xf>
    <xf numFmtId="0" fontId="0" fillId="3" borderId="0" xfId="0" applyFill="1" applyBorder="1"/>
    <xf numFmtId="0" fontId="10" fillId="3" borderId="1" xfId="0" applyFont="1" applyFill="1" applyBorder="1" applyAlignment="1">
      <alignment horizontal="center" vertical="center" readingOrder="1"/>
    </xf>
    <xf numFmtId="0" fontId="0" fillId="3" borderId="0" xfId="0" applyFill="1"/>
    <xf numFmtId="3" fontId="5" fillId="3" borderId="0" xfId="0" applyNumberFormat="1" applyFont="1" applyFill="1" applyBorder="1" applyAlignment="1">
      <alignment horizontal="center"/>
    </xf>
    <xf numFmtId="3" fontId="0" fillId="3" borderId="0" xfId="0" applyNumberFormat="1" applyFill="1" applyBorder="1" applyAlignment="1">
      <alignment horizontal="center"/>
    </xf>
    <xf numFmtId="3" fontId="7" fillId="3" borderId="0" xfId="0" applyNumberFormat="1" applyFont="1" applyFill="1" applyBorder="1" applyAlignment="1">
      <alignment horizontal="center"/>
    </xf>
    <xf numFmtId="0" fontId="1" fillId="3" borderId="0" xfId="0" applyFont="1" applyFill="1" applyBorder="1" applyAlignment="1"/>
    <xf numFmtId="0" fontId="0" fillId="3" borderId="0" xfId="0" applyFill="1"/>
    <xf numFmtId="3" fontId="0" fillId="0" borderId="1" xfId="0" applyNumberFormat="1" applyBorder="1" applyAlignment="1">
      <alignment horizontal="center" vertical="center"/>
    </xf>
    <xf numFmtId="0" fontId="0" fillId="3" borderId="0" xfId="0" applyFill="1" applyBorder="1" applyAlignment="1">
      <alignment wrapText="1"/>
    </xf>
    <xf numFmtId="0" fontId="0" fillId="3" borderId="0" xfId="0" applyFill="1" applyBorder="1" applyAlignment="1">
      <alignment horizontal="left"/>
    </xf>
    <xf numFmtId="0" fontId="0" fillId="3" borderId="0" xfId="0" applyFill="1"/>
    <xf numFmtId="3" fontId="0" fillId="3" borderId="1" xfId="1" applyNumberFormat="1" applyFont="1" applyFill="1" applyBorder="1" applyAlignment="1">
      <alignment horizontal="center" vertical="center"/>
    </xf>
    <xf numFmtId="3" fontId="0" fillId="5" borderId="1" xfId="1" applyNumberFormat="1" applyFont="1" applyFill="1" applyBorder="1" applyAlignment="1">
      <alignment horizontal="center" vertical="center"/>
    </xf>
    <xf numFmtId="0" fontId="8" fillId="3" borderId="0" xfId="0" applyFont="1" applyFill="1" applyBorder="1" applyAlignment="1">
      <alignment vertical="center" wrapText="1" readingOrder="1"/>
    </xf>
    <xf numFmtId="3" fontId="0" fillId="3" borderId="0" xfId="0" applyNumberFormat="1" applyFill="1"/>
    <xf numFmtId="3" fontId="11" fillId="3" borderId="1" xfId="0" applyNumberFormat="1" applyFont="1" applyFill="1" applyBorder="1" applyAlignment="1">
      <alignment horizontal="center" vertical="center" readingOrder="1"/>
    </xf>
    <xf numFmtId="0" fontId="0" fillId="3" borderId="0" xfId="0" applyFill="1"/>
    <xf numFmtId="0" fontId="8" fillId="4" borderId="1" xfId="0" applyFont="1" applyFill="1" applyBorder="1" applyAlignment="1">
      <alignment horizontal="center" vertical="center" wrapText="1" readingOrder="1"/>
    </xf>
    <xf numFmtId="0" fontId="0" fillId="3" borderId="0" xfId="0" applyFill="1"/>
    <xf numFmtId="0" fontId="10" fillId="3" borderId="0" xfId="0" applyFont="1" applyFill="1" applyBorder="1" applyAlignment="1">
      <alignment horizontal="center" vertical="center" readingOrder="1"/>
    </xf>
    <xf numFmtId="3" fontId="11" fillId="3" borderId="0" xfId="0" applyNumberFormat="1" applyFont="1" applyFill="1" applyBorder="1" applyAlignment="1">
      <alignment horizontal="center" vertical="center" readingOrder="1"/>
    </xf>
    <xf numFmtId="0" fontId="13" fillId="0" borderId="1" xfId="0" applyFont="1" applyBorder="1" applyAlignment="1">
      <alignment horizontal="center" vertical="center" wrapText="1" readingOrder="1"/>
    </xf>
    <xf numFmtId="3" fontId="14" fillId="3" borderId="1" xfId="0" applyNumberFormat="1" applyFont="1" applyFill="1" applyBorder="1" applyAlignment="1">
      <alignment horizontal="center" wrapText="1"/>
    </xf>
    <xf numFmtId="0" fontId="0" fillId="3" borderId="2" xfId="0" applyFill="1" applyBorder="1" applyAlignment="1">
      <alignment horizontal="center" vertical="center"/>
    </xf>
    <xf numFmtId="0" fontId="0" fillId="3" borderId="0" xfId="0" applyFill="1"/>
    <xf numFmtId="0" fontId="0" fillId="3" borderId="0" xfId="0" applyFill="1"/>
    <xf numFmtId="0" fontId="8" fillId="4" borderId="1" xfId="0" applyFont="1" applyFill="1" applyBorder="1" applyAlignment="1">
      <alignment horizontal="center" vertical="center" wrapText="1" readingOrder="1"/>
    </xf>
    <xf numFmtId="0" fontId="0" fillId="3" borderId="0" xfId="0" applyFill="1" applyBorder="1" applyAlignment="1">
      <alignment wrapText="1"/>
    </xf>
    <xf numFmtId="0" fontId="0" fillId="3" borderId="0" xfId="0" applyFill="1" applyBorder="1" applyAlignment="1">
      <alignment horizontal="left" wrapText="1"/>
    </xf>
    <xf numFmtId="0" fontId="1" fillId="3" borderId="1" xfId="0" applyFont="1" applyFill="1" applyBorder="1" applyAlignment="1">
      <alignment horizontal="center"/>
    </xf>
    <xf numFmtId="0" fontId="0" fillId="3" borderId="2" xfId="0" applyFill="1" applyBorder="1" applyAlignment="1">
      <alignment horizontal="left"/>
    </xf>
    <xf numFmtId="0" fontId="0" fillId="3" borderId="0" xfId="0" applyFill="1" applyBorder="1" applyAlignment="1">
      <alignment horizontal="left"/>
    </xf>
    <xf numFmtId="0" fontId="0" fillId="0" borderId="0" xfId="0"/>
    <xf numFmtId="0" fontId="0" fillId="3" borderId="0" xfId="0" applyFill="1"/>
    <xf numFmtId="0" fontId="8" fillId="4" borderId="3" xfId="0" applyFont="1" applyFill="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0" fillId="3" borderId="4" xfId="0" applyFill="1" applyBorder="1" applyAlignment="1">
      <alignment horizontal="center"/>
    </xf>
    <xf numFmtId="0" fontId="0" fillId="3" borderId="5" xfId="0" applyFill="1" applyBorder="1" applyAlignment="1">
      <alignment horizontal="center"/>
    </xf>
    <xf numFmtId="3" fontId="7" fillId="0" borderId="6" xfId="2" applyNumberFormat="1" applyFont="1" applyBorder="1" applyAlignment="1">
      <alignment horizontal="center" vertical="center"/>
    </xf>
    <xf numFmtId="10" fontId="0" fillId="3" borderId="6" xfId="1" applyNumberFormat="1" applyFont="1" applyFill="1" applyBorder="1" applyAlignment="1">
      <alignment horizontal="center" vertical="center"/>
    </xf>
    <xf numFmtId="0" fontId="1" fillId="3" borderId="0" xfId="0" applyFont="1" applyFill="1" applyBorder="1" applyAlignment="1">
      <alignment horizontal="center"/>
    </xf>
    <xf numFmtId="0" fontId="9" fillId="6" borderId="1" xfId="0" applyFont="1" applyFill="1" applyBorder="1" applyAlignment="1">
      <alignment horizontal="center" vertical="center" wrapText="1" readingOrder="1"/>
    </xf>
    <xf numFmtId="0" fontId="8" fillId="0" borderId="0" xfId="0" applyFont="1" applyFill="1" applyBorder="1" applyAlignment="1">
      <alignment horizontal="center" vertical="center" wrapText="1" readingOrder="1"/>
    </xf>
    <xf numFmtId="3" fontId="9" fillId="0" borderId="1" xfId="0" applyNumberFormat="1" applyFont="1" applyFill="1" applyBorder="1" applyAlignment="1">
      <alignment horizontal="center" vertical="center" wrapText="1" readingOrder="1"/>
    </xf>
    <xf numFmtId="3" fontId="9" fillId="0" borderId="1" xfId="2" applyNumberFormat="1" applyFont="1" applyBorder="1" applyAlignment="1">
      <alignment horizontal="center" vertical="center" wrapText="1" readingOrder="1"/>
    </xf>
    <xf numFmtId="3" fontId="10" fillId="3" borderId="1" xfId="0" applyNumberFormat="1" applyFont="1" applyFill="1" applyBorder="1" applyAlignment="1">
      <alignment horizontal="center" vertical="center" readingOrder="1"/>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8"/>
  <sheetViews>
    <sheetView tabSelected="1" workbookViewId="0"/>
  </sheetViews>
  <sheetFormatPr defaultColWidth="9.1796875" defaultRowHeight="14.5" x14ac:dyDescent="0.35"/>
  <cols>
    <col min="1" max="1" width="9.1796875" style="3"/>
    <col min="2" max="8" width="22.1796875" style="3" customWidth="1"/>
    <col min="9" max="16384" width="9.1796875" style="3"/>
  </cols>
  <sheetData>
    <row r="1" spans="1:8" s="11" customFormat="1" ht="15.5" x14ac:dyDescent="0.35">
      <c r="A1" s="13" t="s">
        <v>43</v>
      </c>
    </row>
    <row r="2" spans="1:8" x14ac:dyDescent="0.35">
      <c r="A2" s="51" t="s">
        <v>1</v>
      </c>
      <c r="B2" s="51"/>
      <c r="C2" s="51"/>
      <c r="D2" s="51"/>
      <c r="E2" s="51"/>
      <c r="F2" s="51"/>
      <c r="G2" s="51"/>
      <c r="H2" s="51"/>
    </row>
    <row r="3" spans="1:8" ht="31" x14ac:dyDescent="0.35">
      <c r="A3" s="1" t="s">
        <v>0</v>
      </c>
      <c r="B3" s="1" t="s">
        <v>40</v>
      </c>
      <c r="C3" s="1" t="s">
        <v>39</v>
      </c>
      <c r="D3" s="1" t="s">
        <v>7</v>
      </c>
      <c r="E3" s="1" t="s">
        <v>10</v>
      </c>
      <c r="F3" s="1" t="s">
        <v>11</v>
      </c>
      <c r="G3" s="1" t="s">
        <v>4</v>
      </c>
      <c r="H3" s="1" t="s">
        <v>37</v>
      </c>
    </row>
    <row r="4" spans="1:8" x14ac:dyDescent="0.35">
      <c r="A4" s="4">
        <v>2014</v>
      </c>
      <c r="B4" s="5">
        <v>48129294</v>
      </c>
      <c r="C4" s="5">
        <v>10493972.150494063</v>
      </c>
      <c r="D4" s="6">
        <f>C4/B4</f>
        <v>0.2180371095926332</v>
      </c>
      <c r="E4" s="5">
        <v>464520</v>
      </c>
      <c r="F4" s="4" t="s">
        <v>2</v>
      </c>
      <c r="G4" s="4" t="s">
        <v>2</v>
      </c>
      <c r="H4" s="4" t="s">
        <v>2</v>
      </c>
    </row>
    <row r="5" spans="1:8" x14ac:dyDescent="0.35">
      <c r="A5" s="4">
        <v>2015</v>
      </c>
      <c r="B5" s="15">
        <v>48009723</v>
      </c>
      <c r="C5" s="5">
        <v>4019550</v>
      </c>
      <c r="D5" s="6">
        <f t="shared" ref="D5:D10" si="0">C5/B5</f>
        <v>8.3723665724961593E-2</v>
      </c>
      <c r="E5" s="5">
        <v>1056097</v>
      </c>
      <c r="F5" s="5">
        <v>299616</v>
      </c>
      <c r="G5" s="5">
        <f>D5*F5</f>
        <v>25084.949829850091</v>
      </c>
      <c r="H5" s="5">
        <f>E5-G5</f>
        <v>1031012.0501701499</v>
      </c>
    </row>
    <row r="6" spans="1:8" x14ac:dyDescent="0.35">
      <c r="A6" s="4">
        <v>2016</v>
      </c>
      <c r="B6" s="16">
        <v>46864431</v>
      </c>
      <c r="C6" s="5">
        <v>1308729</v>
      </c>
      <c r="D6" s="6">
        <f t="shared" si="0"/>
        <v>2.7925848496912296E-2</v>
      </c>
      <c r="E6" s="5">
        <v>845519</v>
      </c>
      <c r="F6" s="5">
        <v>373641</v>
      </c>
      <c r="G6" s="5">
        <f>D6*F6</f>
        <v>10434.241958234807</v>
      </c>
      <c r="H6" s="5">
        <f>E6-G6</f>
        <v>835084.75804176519</v>
      </c>
    </row>
    <row r="7" spans="1:8" x14ac:dyDescent="0.35">
      <c r="A7" s="4">
        <v>2017</v>
      </c>
      <c r="B7" s="16">
        <v>45722855</v>
      </c>
      <c r="C7" s="5">
        <v>356771</v>
      </c>
      <c r="D7" s="6">
        <f t="shared" si="0"/>
        <v>7.8029029464586151E-3</v>
      </c>
      <c r="E7" s="5">
        <v>783183</v>
      </c>
      <c r="F7" s="5">
        <v>473390</v>
      </c>
      <c r="G7" s="5">
        <f>D7*F7</f>
        <v>3693.8162258240436</v>
      </c>
      <c r="H7" s="5">
        <f>E7-G7</f>
        <v>779489.18377417594</v>
      </c>
    </row>
    <row r="8" spans="1:8" x14ac:dyDescent="0.35">
      <c r="A8" s="4">
        <v>2018</v>
      </c>
      <c r="B8" s="16">
        <v>46448304</v>
      </c>
      <c r="C8" s="5">
        <v>175807</v>
      </c>
      <c r="D8" s="6">
        <f t="shared" si="0"/>
        <v>3.7850036462041756E-3</v>
      </c>
      <c r="E8" s="5">
        <v>838995</v>
      </c>
      <c r="F8" s="5">
        <v>534753</v>
      </c>
      <c r="G8" s="5">
        <f>D8*F8</f>
        <v>2024.0420548186214</v>
      </c>
      <c r="H8" s="5">
        <f>E8-G8</f>
        <v>836970.95794518141</v>
      </c>
    </row>
    <row r="9" spans="1:8" s="14" customFormat="1" x14ac:dyDescent="0.35">
      <c r="A9" s="4">
        <v>2019</v>
      </c>
      <c r="B9" s="16">
        <v>44706307</v>
      </c>
      <c r="C9" s="5">
        <v>90373</v>
      </c>
      <c r="D9" s="6">
        <f t="shared" ref="D9" si="1">C9/B9</f>
        <v>2.0214821143692322E-3</v>
      </c>
      <c r="E9" s="5">
        <v>798214</v>
      </c>
      <c r="F9" s="5">
        <v>501962</v>
      </c>
      <c r="G9" s="5">
        <f>D9*F9</f>
        <v>1014.7072050930085</v>
      </c>
      <c r="H9" s="5">
        <f>E9-G9</f>
        <v>797199.292794907</v>
      </c>
    </row>
    <row r="10" spans="1:8" x14ac:dyDescent="0.35">
      <c r="A10" s="4">
        <v>2020</v>
      </c>
      <c r="B10" s="16">
        <v>44706307</v>
      </c>
      <c r="C10" s="5">
        <v>81258</v>
      </c>
      <c r="D10" s="6">
        <f t="shared" si="0"/>
        <v>1.8175958931253256E-3</v>
      </c>
      <c r="E10" s="5">
        <v>748584</v>
      </c>
      <c r="F10" s="5">
        <v>458323</v>
      </c>
      <c r="G10" s="5">
        <f>D10*F10</f>
        <v>833.04600252487865</v>
      </c>
      <c r="H10" s="5">
        <f>E10-G10</f>
        <v>747750.9539974751</v>
      </c>
    </row>
    <row r="11" spans="1:8" s="23" customFormat="1" x14ac:dyDescent="0.35">
      <c r="A11" s="4">
        <v>2021</v>
      </c>
      <c r="B11" s="16">
        <v>44706307</v>
      </c>
      <c r="C11" s="5">
        <v>73297</v>
      </c>
      <c r="D11" s="6">
        <f t="shared" ref="D11:D13" si="2">C11/B11</f>
        <v>1.6395225845874499E-3</v>
      </c>
      <c r="E11" s="5" t="s">
        <v>3</v>
      </c>
      <c r="F11" s="5" t="s">
        <v>3</v>
      </c>
      <c r="G11" s="5" t="s">
        <v>3</v>
      </c>
      <c r="H11" s="5" t="s">
        <v>3</v>
      </c>
    </row>
    <row r="12" spans="1:8" s="47" customFormat="1" x14ac:dyDescent="0.35">
      <c r="A12" s="4">
        <v>2022</v>
      </c>
      <c r="B12" s="16">
        <v>44706307</v>
      </c>
      <c r="C12" s="5">
        <v>66135</v>
      </c>
      <c r="D12" s="6">
        <f t="shared" ref="D12" si="3">C12/B12</f>
        <v>1.4793214747082554E-3</v>
      </c>
      <c r="E12" s="5" t="s">
        <v>3</v>
      </c>
      <c r="F12" s="5" t="s">
        <v>3</v>
      </c>
      <c r="G12" s="5" t="s">
        <v>3</v>
      </c>
      <c r="H12" s="5" t="s">
        <v>3</v>
      </c>
    </row>
    <row r="13" spans="1:8" s="46" customFormat="1" x14ac:dyDescent="0.35">
      <c r="A13" s="4">
        <v>2023</v>
      </c>
      <c r="B13" s="16">
        <v>44706307</v>
      </c>
      <c r="C13" s="5">
        <v>59747</v>
      </c>
      <c r="D13" s="6">
        <f t="shared" si="2"/>
        <v>1.3364333582731403E-3</v>
      </c>
      <c r="E13" s="5" t="s">
        <v>3</v>
      </c>
      <c r="F13" s="5" t="s">
        <v>3</v>
      </c>
      <c r="G13" s="5" t="s">
        <v>3</v>
      </c>
      <c r="H13" s="5" t="s">
        <v>3</v>
      </c>
    </row>
    <row r="14" spans="1:8" ht="16.5" x14ac:dyDescent="0.35">
      <c r="A14" s="52" t="s">
        <v>41</v>
      </c>
      <c r="B14" s="52"/>
      <c r="C14" s="52"/>
      <c r="D14" s="52"/>
      <c r="E14" s="52"/>
      <c r="F14" s="52"/>
      <c r="G14" s="52"/>
      <c r="H14" s="52"/>
    </row>
    <row r="15" spans="1:8" ht="16.5" x14ac:dyDescent="0.35">
      <c r="A15" s="53" t="s">
        <v>5</v>
      </c>
      <c r="B15" s="53"/>
      <c r="C15" s="53"/>
      <c r="D15" s="53"/>
      <c r="E15" s="53"/>
      <c r="F15" s="53"/>
      <c r="G15" s="53"/>
      <c r="H15" s="53"/>
    </row>
    <row r="16" spans="1:8" ht="16.5" x14ac:dyDescent="0.35">
      <c r="A16" s="54" t="s">
        <v>8</v>
      </c>
      <c r="B16" s="54"/>
      <c r="C16" s="54"/>
      <c r="D16" s="54"/>
      <c r="E16" s="54"/>
      <c r="F16" s="54"/>
      <c r="G16" s="54"/>
      <c r="H16" s="54"/>
    </row>
    <row r="17" spans="1:8" x14ac:dyDescent="0.35">
      <c r="A17" s="50" t="s">
        <v>9</v>
      </c>
      <c r="B17" s="50"/>
      <c r="C17" s="50"/>
      <c r="D17" s="50"/>
      <c r="E17" s="50"/>
      <c r="F17" s="50"/>
      <c r="G17" s="50"/>
      <c r="H17" s="50"/>
    </row>
    <row r="18" spans="1:8" ht="32.25" customHeight="1" x14ac:dyDescent="0.35">
      <c r="A18" s="49" t="s">
        <v>6</v>
      </c>
      <c r="B18" s="49"/>
      <c r="C18" s="49"/>
      <c r="D18" s="49"/>
      <c r="E18" s="49"/>
      <c r="F18" s="49"/>
      <c r="G18" s="49"/>
    </row>
    <row r="20" spans="1:8" x14ac:dyDescent="0.35">
      <c r="B20" s="25"/>
      <c r="C20" s="21"/>
    </row>
    <row r="21" spans="1:8" x14ac:dyDescent="0.35">
      <c r="B21" s="26"/>
      <c r="C21" s="21"/>
    </row>
    <row r="22" spans="1:8" x14ac:dyDescent="0.35">
      <c r="B22" s="24"/>
      <c r="C22" s="21"/>
    </row>
    <row r="23" spans="1:8" x14ac:dyDescent="0.35">
      <c r="B23" s="21"/>
      <c r="C23" s="21"/>
    </row>
    <row r="24" spans="1:8" x14ac:dyDescent="0.35">
      <c r="B24" s="21"/>
      <c r="C24" s="21"/>
    </row>
    <row r="25" spans="1:8" x14ac:dyDescent="0.35">
      <c r="B25" s="21"/>
      <c r="C25" s="21"/>
    </row>
    <row r="26" spans="1:8" x14ac:dyDescent="0.35">
      <c r="B26" s="21"/>
      <c r="C26" s="21"/>
    </row>
    <row r="27" spans="1:8" x14ac:dyDescent="0.35">
      <c r="B27" s="21"/>
      <c r="C27" s="21"/>
    </row>
    <row r="28" spans="1:8" x14ac:dyDescent="0.35">
      <c r="B28" s="21"/>
      <c r="C28" s="21"/>
    </row>
  </sheetData>
  <mergeCells count="6">
    <mergeCell ref="A18:G18"/>
    <mergeCell ref="A17:H17"/>
    <mergeCell ref="A2:H2"/>
    <mergeCell ref="A14:H14"/>
    <mergeCell ref="A15:H15"/>
    <mergeCell ref="A16:H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workbookViewId="0">
      <selection activeCell="A14" sqref="A14:G14"/>
    </sheetView>
  </sheetViews>
  <sheetFormatPr defaultColWidth="9.1796875" defaultRowHeight="14.5" x14ac:dyDescent="0.35"/>
  <cols>
    <col min="1" max="1" width="9.1796875" style="3"/>
    <col min="2" max="2" width="19.26953125" style="3" bestFit="1" customWidth="1"/>
    <col min="3" max="3" width="23.54296875" style="3" bestFit="1" customWidth="1"/>
    <col min="4" max="4" width="19.54296875" style="3" bestFit="1" customWidth="1"/>
    <col min="5" max="6" width="22.1796875" style="3" customWidth="1"/>
    <col min="7" max="7" width="17.54296875" style="28" bestFit="1" customWidth="1"/>
    <col min="8" max="8" width="22.1796875" style="32" customWidth="1"/>
    <col min="9" max="9" width="13.54296875" style="32" customWidth="1"/>
    <col min="10" max="10" width="14.453125" style="3" customWidth="1"/>
    <col min="11" max="11" width="18.54296875" style="3" bestFit="1" customWidth="1"/>
    <col min="12" max="16384" width="9.1796875" style="3"/>
  </cols>
  <sheetData>
    <row r="1" spans="1:12" s="11" customFormat="1" ht="15.5" x14ac:dyDescent="0.35">
      <c r="A1" s="13" t="s">
        <v>43</v>
      </c>
      <c r="G1" s="28"/>
      <c r="H1" s="32"/>
      <c r="I1" s="32"/>
    </row>
    <row r="2" spans="1:12" x14ac:dyDescent="0.35">
      <c r="A2" s="51" t="s">
        <v>27</v>
      </c>
      <c r="B2" s="51"/>
      <c r="C2" s="51"/>
      <c r="D2" s="51"/>
      <c r="E2" s="51"/>
      <c r="F2" s="51"/>
      <c r="G2" s="51"/>
      <c r="H2" s="51"/>
      <c r="I2" s="51"/>
      <c r="J2" s="51"/>
      <c r="K2" s="51"/>
    </row>
    <row r="3" spans="1:12" ht="74.5" x14ac:dyDescent="0.35">
      <c r="A3" s="2" t="s">
        <v>0</v>
      </c>
      <c r="B3" s="1" t="s">
        <v>40</v>
      </c>
      <c r="C3" s="1" t="s">
        <v>23</v>
      </c>
      <c r="D3" s="1" t="s">
        <v>29</v>
      </c>
      <c r="E3" s="1" t="s">
        <v>24</v>
      </c>
      <c r="F3" s="1" t="s">
        <v>36</v>
      </c>
      <c r="G3" s="1" t="s">
        <v>25</v>
      </c>
      <c r="H3" s="1" t="s">
        <v>26</v>
      </c>
      <c r="I3" s="1" t="s">
        <v>33</v>
      </c>
      <c r="J3" s="1" t="s">
        <v>34</v>
      </c>
      <c r="K3" s="1" t="s">
        <v>35</v>
      </c>
    </row>
    <row r="4" spans="1:12" x14ac:dyDescent="0.35">
      <c r="A4" s="7">
        <v>2014</v>
      </c>
      <c r="B4" s="5">
        <v>48129294</v>
      </c>
      <c r="C4" s="12">
        <v>23171635</v>
      </c>
      <c r="D4" s="9">
        <f>C4/B4</f>
        <v>0.48144556203130673</v>
      </c>
      <c r="E4" s="5">
        <f t="shared" ref="E4:E10" si="0">D4*J4</f>
        <v>19873.59135509031</v>
      </c>
      <c r="F4" s="34"/>
      <c r="G4" s="34"/>
      <c r="H4" s="34"/>
      <c r="I4" s="34"/>
      <c r="J4" s="8">
        <v>41279</v>
      </c>
      <c r="K4" s="8">
        <f>J4-E4</f>
        <v>21405.40864490969</v>
      </c>
    </row>
    <row r="5" spans="1:12" x14ac:dyDescent="0.35">
      <c r="A5" s="7">
        <v>2015</v>
      </c>
      <c r="B5" s="15">
        <v>48009723</v>
      </c>
      <c r="C5" s="17">
        <v>10516104</v>
      </c>
      <c r="D5" s="9">
        <f t="shared" ref="D5:D13" si="1">C5/B5</f>
        <v>0.21904113048100693</v>
      </c>
      <c r="E5" s="5">
        <f t="shared" si="0"/>
        <v>35475.463410442921</v>
      </c>
      <c r="F5" s="34"/>
      <c r="G5" s="34"/>
      <c r="H5" s="34"/>
      <c r="I5" s="34"/>
      <c r="J5" s="8">
        <v>161958</v>
      </c>
      <c r="K5" s="8">
        <f>J5-E5</f>
        <v>126482.53658955707</v>
      </c>
    </row>
    <row r="6" spans="1:12" x14ac:dyDescent="0.35">
      <c r="A6" s="7">
        <v>2016</v>
      </c>
      <c r="B6" s="16">
        <v>46864431</v>
      </c>
      <c r="C6" s="17">
        <v>6162098</v>
      </c>
      <c r="D6" s="9">
        <f t="shared" si="1"/>
        <v>0.13148773746980946</v>
      </c>
      <c r="E6" s="5">
        <f t="shared" si="0"/>
        <v>49686.191771879188</v>
      </c>
      <c r="F6" s="34"/>
      <c r="G6" s="34"/>
      <c r="H6" s="34"/>
      <c r="I6" s="34"/>
      <c r="J6" s="5">
        <v>377877</v>
      </c>
      <c r="K6" s="8">
        <f>J6-E6</f>
        <v>328190.80822812079</v>
      </c>
    </row>
    <row r="7" spans="1:12" x14ac:dyDescent="0.35">
      <c r="A7" s="7">
        <v>2017</v>
      </c>
      <c r="B7" s="16">
        <v>45722855</v>
      </c>
      <c r="C7" s="17">
        <v>3459060</v>
      </c>
      <c r="D7" s="9">
        <f t="shared" si="1"/>
        <v>7.5652756154443987E-2</v>
      </c>
      <c r="E7" s="5">
        <f t="shared" si="0"/>
        <v>103977.60197520474</v>
      </c>
      <c r="F7" s="33">
        <v>12735216</v>
      </c>
      <c r="G7" s="9">
        <f>F7/B7</f>
        <v>0.27853063856139343</v>
      </c>
      <c r="H7" s="33">
        <f>G7*(J7-I7)</f>
        <v>112741.12510113377</v>
      </c>
      <c r="I7" s="33">
        <v>969635</v>
      </c>
      <c r="J7" s="29">
        <v>1374406</v>
      </c>
      <c r="K7" s="8">
        <f>J7-E7-H7</f>
        <v>1157687.2729236616</v>
      </c>
      <c r="L7" s="36"/>
    </row>
    <row r="8" spans="1:12" x14ac:dyDescent="0.35">
      <c r="A8" s="7">
        <v>2018</v>
      </c>
      <c r="B8" s="16">
        <v>46448304</v>
      </c>
      <c r="C8" s="60">
        <v>2102988</v>
      </c>
      <c r="D8" s="61">
        <f t="shared" si="1"/>
        <v>4.5275883485433613E-2</v>
      </c>
      <c r="E8" s="5">
        <f t="shared" si="0"/>
        <v>86322.009749580378</v>
      </c>
      <c r="F8" s="33">
        <v>4526695</v>
      </c>
      <c r="G8" s="9">
        <f t="shared" ref="G8:G13" si="2">F8/B8</f>
        <v>9.7456626188116582E-2</v>
      </c>
      <c r="H8" s="33">
        <f>G8*(J8-I8)</f>
        <v>63301.198687296761</v>
      </c>
      <c r="I8" s="44">
        <v>1257046.1265805119</v>
      </c>
      <c r="J8" s="44">
        <v>1906578.140597794</v>
      </c>
      <c r="K8" s="8">
        <f>J8-E8-H8</f>
        <v>1756954.9321609167</v>
      </c>
    </row>
    <row r="9" spans="1:12" s="14" customFormat="1" x14ac:dyDescent="0.35">
      <c r="A9" s="7">
        <v>2019</v>
      </c>
      <c r="B9" s="16">
        <v>44706307</v>
      </c>
      <c r="C9" s="29">
        <v>1840252.8653742496</v>
      </c>
      <c r="D9" s="9">
        <f t="shared" ref="D9" si="3">C9/B9</f>
        <v>4.116315994014557E-2</v>
      </c>
      <c r="E9" s="5">
        <f t="shared" si="0"/>
        <v>73664.232644606484</v>
      </c>
      <c r="F9" s="29">
        <v>2717682.5296894507</v>
      </c>
      <c r="G9" s="9">
        <f t="shared" si="2"/>
        <v>6.0789689689408941E-2</v>
      </c>
      <c r="H9" s="33">
        <f>G9*(J9-I9)</f>
        <v>44318.297740235765</v>
      </c>
      <c r="I9" s="33">
        <v>1060524</v>
      </c>
      <c r="J9" s="5">
        <v>1789567</v>
      </c>
      <c r="K9" s="8">
        <f>J9-E9-H9</f>
        <v>1671584.4696151579</v>
      </c>
    </row>
    <row r="10" spans="1:12" x14ac:dyDescent="0.35">
      <c r="A10" s="7">
        <v>2020</v>
      </c>
      <c r="B10" s="16">
        <v>44706307</v>
      </c>
      <c r="C10" s="29">
        <v>647639.68559606839</v>
      </c>
      <c r="D10" s="9">
        <f t="shared" si="1"/>
        <v>1.448653957474207E-2</v>
      </c>
      <c r="E10" s="5">
        <f t="shared" si="0"/>
        <v>25576.376755775644</v>
      </c>
      <c r="F10" s="29">
        <v>1490068.1254142676</v>
      </c>
      <c r="G10" s="9">
        <f t="shared" si="2"/>
        <v>3.333015463375822E-2</v>
      </c>
      <c r="H10" s="33">
        <f>G10*(J10-I10)</f>
        <v>24723.975405775509</v>
      </c>
      <c r="I10" s="33">
        <v>1023737</v>
      </c>
      <c r="J10" s="5">
        <v>1765527</v>
      </c>
      <c r="K10" s="8">
        <f>J10-E10-H10</f>
        <v>1715226.6478384489</v>
      </c>
    </row>
    <row r="11" spans="1:12" s="23" customFormat="1" x14ac:dyDescent="0.35">
      <c r="A11" s="7">
        <v>2021</v>
      </c>
      <c r="B11" s="16">
        <v>44706307</v>
      </c>
      <c r="C11" s="29">
        <v>428155.19027801248</v>
      </c>
      <c r="D11" s="9">
        <f t="shared" si="1"/>
        <v>9.5770646024958515E-3</v>
      </c>
      <c r="E11" s="5" t="s">
        <v>3</v>
      </c>
      <c r="F11" s="29">
        <v>914945.92953635217</v>
      </c>
      <c r="G11" s="9">
        <f t="shared" si="2"/>
        <v>2.046570139502581E-2</v>
      </c>
      <c r="H11" s="33" t="s">
        <v>3</v>
      </c>
      <c r="I11" s="33" t="s">
        <v>3</v>
      </c>
      <c r="J11" s="5" t="s">
        <v>3</v>
      </c>
      <c r="K11" s="5" t="s">
        <v>3</v>
      </c>
    </row>
    <row r="12" spans="1:12" s="47" customFormat="1" x14ac:dyDescent="0.35">
      <c r="A12" s="45">
        <v>2022</v>
      </c>
      <c r="B12" s="16">
        <v>44706307</v>
      </c>
      <c r="C12" s="29">
        <v>241952.84865283759</v>
      </c>
      <c r="D12" s="9">
        <f t="shared" ref="D12" si="4">C12/B12</f>
        <v>5.4120517861794663E-3</v>
      </c>
      <c r="E12" s="5" t="s">
        <v>3</v>
      </c>
      <c r="F12" s="29">
        <v>571953.92491241673</v>
      </c>
      <c r="G12" s="9">
        <f t="shared" ref="G12" si="5">F12/B12</f>
        <v>1.2793584692925245E-2</v>
      </c>
      <c r="H12" s="33" t="s">
        <v>3</v>
      </c>
      <c r="I12" s="33" t="s">
        <v>3</v>
      </c>
      <c r="J12" s="5" t="s">
        <v>3</v>
      </c>
      <c r="K12" s="5" t="s">
        <v>3</v>
      </c>
    </row>
    <row r="13" spans="1:12" s="46" customFormat="1" x14ac:dyDescent="0.35">
      <c r="A13" s="45">
        <v>2023</v>
      </c>
      <c r="B13" s="16">
        <v>44706307</v>
      </c>
      <c r="C13" s="29">
        <v>220627.56328419381</v>
      </c>
      <c r="D13" s="9">
        <f t="shared" si="1"/>
        <v>4.9350433549385725E-3</v>
      </c>
      <c r="E13" s="5" t="s">
        <v>3</v>
      </c>
      <c r="F13" s="29">
        <v>373859.61152743013</v>
      </c>
      <c r="G13" s="9">
        <f t="shared" si="2"/>
        <v>8.3625697718093805E-3</v>
      </c>
      <c r="H13" s="33" t="s">
        <v>3</v>
      </c>
      <c r="I13" s="33" t="s">
        <v>3</v>
      </c>
      <c r="J13" s="5" t="s">
        <v>3</v>
      </c>
      <c r="K13" s="5" t="s">
        <v>3</v>
      </c>
    </row>
    <row r="14" spans="1:12" ht="16.5" x14ac:dyDescent="0.35">
      <c r="A14" s="52" t="s">
        <v>44</v>
      </c>
      <c r="B14" s="52"/>
      <c r="C14" s="53"/>
      <c r="D14" s="53"/>
      <c r="E14" s="52"/>
      <c r="F14" s="53"/>
      <c r="G14" s="52"/>
      <c r="H14" s="31"/>
      <c r="I14" s="31"/>
    </row>
    <row r="15" spans="1:12" ht="16.5" x14ac:dyDescent="0.35">
      <c r="A15" s="53" t="s">
        <v>5</v>
      </c>
      <c r="B15" s="53"/>
      <c r="C15" s="53"/>
      <c r="D15" s="53"/>
      <c r="E15" s="53"/>
      <c r="F15" s="53"/>
      <c r="G15" s="53"/>
      <c r="H15" s="31"/>
      <c r="I15" s="31"/>
    </row>
    <row r="16" spans="1:12" s="32" customFormat="1" ht="16.5" x14ac:dyDescent="0.35">
      <c r="A16" s="53" t="s">
        <v>28</v>
      </c>
      <c r="B16" s="53"/>
      <c r="C16" s="53"/>
      <c r="D16" s="53"/>
      <c r="E16" s="53"/>
      <c r="F16" s="53"/>
      <c r="G16" s="53"/>
      <c r="H16" s="31"/>
      <c r="I16" s="31"/>
    </row>
    <row r="17" spans="1:9" s="32" customFormat="1" ht="16.5" x14ac:dyDescent="0.35">
      <c r="A17" s="53" t="s">
        <v>30</v>
      </c>
      <c r="B17" s="53"/>
      <c r="C17" s="53"/>
      <c r="D17" s="53"/>
      <c r="E17" s="53"/>
      <c r="F17" s="53"/>
      <c r="G17" s="53"/>
      <c r="H17" s="31"/>
      <c r="I17" s="31"/>
    </row>
    <row r="18" spans="1:9" ht="16.5" x14ac:dyDescent="0.35">
      <c r="A18" s="55" t="s">
        <v>31</v>
      </c>
      <c r="B18" s="55"/>
      <c r="C18" s="55"/>
      <c r="D18" s="55"/>
      <c r="E18" s="55"/>
      <c r="F18" s="55"/>
      <c r="G18" s="55"/>
    </row>
    <row r="19" spans="1:9" ht="30" customHeight="1" x14ac:dyDescent="0.35">
      <c r="A19" s="50" t="s">
        <v>32</v>
      </c>
      <c r="B19" s="50"/>
      <c r="C19" s="50"/>
      <c r="D19" s="50"/>
      <c r="E19" s="50"/>
      <c r="F19" s="50"/>
      <c r="G19" s="50"/>
      <c r="H19" s="50"/>
      <c r="I19" s="30"/>
    </row>
  </sheetData>
  <mergeCells count="7">
    <mergeCell ref="A2:K2"/>
    <mergeCell ref="A16:G16"/>
    <mergeCell ref="A17:G17"/>
    <mergeCell ref="A19:H19"/>
    <mergeCell ref="A14:G14"/>
    <mergeCell ref="A15:G15"/>
    <mergeCell ref="A18:G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workbookViewId="0">
      <selection activeCell="A25" sqref="A25"/>
    </sheetView>
  </sheetViews>
  <sheetFormatPr defaultColWidth="9.1796875" defaultRowHeight="14.5" x14ac:dyDescent="0.35"/>
  <cols>
    <col min="1" max="1" width="9.1796875" style="14"/>
    <col min="2" max="5" width="22.1796875" style="14" customWidth="1"/>
    <col min="6" max="6" width="22.1796875" style="28" customWidth="1"/>
    <col min="7" max="7" width="22.1796875" style="14" customWidth="1"/>
    <col min="8" max="8" width="22.1796875" style="47" customWidth="1"/>
    <col min="9" max="9" width="22.1796875" style="14" customWidth="1"/>
    <col min="10" max="16384" width="9.1796875" style="14"/>
  </cols>
  <sheetData>
    <row r="1" spans="1:9" ht="15.5" x14ac:dyDescent="0.35">
      <c r="A1" s="13" t="s">
        <v>43</v>
      </c>
    </row>
    <row r="2" spans="1:9" x14ac:dyDescent="0.35">
      <c r="A2" s="51" t="s">
        <v>21</v>
      </c>
      <c r="B2" s="51"/>
      <c r="C2" s="51"/>
      <c r="D2" s="51"/>
      <c r="E2" s="51"/>
      <c r="F2" s="51"/>
      <c r="G2" s="51"/>
      <c r="H2" s="62"/>
    </row>
    <row r="3" spans="1:9" ht="15.5" x14ac:dyDescent="0.35">
      <c r="C3" s="56" t="s">
        <v>12</v>
      </c>
      <c r="D3" s="56"/>
      <c r="E3" s="56"/>
      <c r="F3" s="56"/>
      <c r="G3" s="56"/>
      <c r="H3" s="64"/>
    </row>
    <row r="4" spans="1:9" ht="31" x14ac:dyDescent="0.35">
      <c r="A4" s="18" t="s">
        <v>13</v>
      </c>
      <c r="B4" s="18" t="s">
        <v>14</v>
      </c>
      <c r="C4" s="18" t="s">
        <v>15</v>
      </c>
      <c r="D4" s="18" t="s">
        <v>16</v>
      </c>
      <c r="E4" s="18" t="s">
        <v>17</v>
      </c>
      <c r="F4" s="18" t="s">
        <v>20</v>
      </c>
      <c r="G4" s="39" t="s">
        <v>38</v>
      </c>
      <c r="H4" s="48" t="s">
        <v>42</v>
      </c>
      <c r="I4" s="18" t="s">
        <v>18</v>
      </c>
    </row>
    <row r="5" spans="1:9" ht="15.5" x14ac:dyDescent="0.35">
      <c r="A5" s="43">
        <v>2012</v>
      </c>
      <c r="B5" s="20">
        <v>38866</v>
      </c>
      <c r="C5" s="20">
        <v>37448</v>
      </c>
      <c r="D5" s="20">
        <v>9</v>
      </c>
      <c r="E5" s="20">
        <v>1409</v>
      </c>
      <c r="F5" s="20">
        <v>0</v>
      </c>
      <c r="G5" s="63" t="s">
        <v>2</v>
      </c>
      <c r="H5" s="63" t="s">
        <v>2</v>
      </c>
      <c r="I5" s="20">
        <v>0</v>
      </c>
    </row>
    <row r="6" spans="1:9" ht="15.5" x14ac:dyDescent="0.35">
      <c r="A6" s="43">
        <v>2013</v>
      </c>
      <c r="B6" s="20">
        <v>142786</v>
      </c>
      <c r="C6" s="63" t="s">
        <v>2</v>
      </c>
      <c r="D6" s="20">
        <v>0</v>
      </c>
      <c r="E6" s="20">
        <v>130759</v>
      </c>
      <c r="F6" s="20">
        <v>12027</v>
      </c>
      <c r="G6" s="63" t="s">
        <v>2</v>
      </c>
      <c r="H6" s="63" t="s">
        <v>2</v>
      </c>
      <c r="I6" s="20">
        <f>B6-E6-F6</f>
        <v>0</v>
      </c>
    </row>
    <row r="7" spans="1:9" ht="15.5" x14ac:dyDescent="0.35">
      <c r="A7" s="43">
        <v>2014</v>
      </c>
      <c r="B7" s="20">
        <v>124831</v>
      </c>
      <c r="C7" s="63" t="s">
        <v>2</v>
      </c>
      <c r="D7" s="63" t="s">
        <v>2</v>
      </c>
      <c r="E7" s="20">
        <v>88257</v>
      </c>
      <c r="F7" s="20">
        <v>35435</v>
      </c>
      <c r="G7" s="20">
        <v>0</v>
      </c>
      <c r="H7" s="63" t="s">
        <v>2</v>
      </c>
      <c r="I7" s="20">
        <v>0</v>
      </c>
    </row>
    <row r="8" spans="1:9" ht="15.5" x14ac:dyDescent="0.35">
      <c r="A8" s="43">
        <v>2015</v>
      </c>
      <c r="B8" s="20">
        <v>1898</v>
      </c>
      <c r="C8" s="63" t="s">
        <v>2</v>
      </c>
      <c r="D8" s="63" t="s">
        <v>2</v>
      </c>
      <c r="E8" s="63" t="s">
        <v>2</v>
      </c>
      <c r="F8" s="20">
        <v>1728</v>
      </c>
      <c r="G8" s="20">
        <v>170</v>
      </c>
      <c r="H8" s="63" t="s">
        <v>2</v>
      </c>
      <c r="I8" s="20">
        <f>B8-F8-G8</f>
        <v>0</v>
      </c>
    </row>
    <row r="9" spans="1:9" s="28" customFormat="1" ht="15.5" x14ac:dyDescent="0.35">
      <c r="A9" s="43">
        <v>2016</v>
      </c>
      <c r="B9" s="20">
        <v>18428</v>
      </c>
      <c r="C9" s="63" t="s">
        <v>2</v>
      </c>
      <c r="D9" s="63" t="s">
        <v>2</v>
      </c>
      <c r="E9" s="63" t="s">
        <v>2</v>
      </c>
      <c r="F9" s="63" t="s">
        <v>2</v>
      </c>
      <c r="G9" s="20">
        <v>8957</v>
      </c>
      <c r="H9" s="20">
        <v>9471</v>
      </c>
      <c r="I9" s="20">
        <v>0</v>
      </c>
    </row>
    <row r="10" spans="1:9" s="38" customFormat="1" ht="15.5" x14ac:dyDescent="0.35">
      <c r="A10" s="19">
        <v>2017</v>
      </c>
      <c r="B10" s="20">
        <v>1520</v>
      </c>
      <c r="C10" s="63" t="s">
        <v>2</v>
      </c>
      <c r="D10" s="63" t="s">
        <v>2</v>
      </c>
      <c r="E10" s="63" t="s">
        <v>2</v>
      </c>
      <c r="F10" s="63" t="s">
        <v>2</v>
      </c>
      <c r="G10" s="63" t="s">
        <v>2</v>
      </c>
      <c r="H10" s="20">
        <v>1513</v>
      </c>
      <c r="I10" s="20">
        <v>7</v>
      </c>
    </row>
    <row r="11" spans="1:9" s="47" customFormat="1" ht="15.5" x14ac:dyDescent="0.35">
      <c r="A11" s="19">
        <v>2018</v>
      </c>
      <c r="B11" s="20">
        <v>632</v>
      </c>
      <c r="C11" s="63" t="s">
        <v>2</v>
      </c>
      <c r="D11" s="63" t="s">
        <v>2</v>
      </c>
      <c r="E11" s="63" t="s">
        <v>2</v>
      </c>
      <c r="F11" s="63" t="s">
        <v>2</v>
      </c>
      <c r="G11" s="63" t="s">
        <v>2</v>
      </c>
      <c r="H11" s="63" t="s">
        <v>2</v>
      </c>
      <c r="I11" s="20">
        <v>632</v>
      </c>
    </row>
    <row r="12" spans="1:9" ht="15.5" x14ac:dyDescent="0.35">
      <c r="A12" s="22" t="s">
        <v>19</v>
      </c>
      <c r="B12" s="37">
        <f>SUM(B5:B11)</f>
        <v>328961</v>
      </c>
      <c r="C12" s="37">
        <f t="shared" ref="C12:E12" si="0">SUM(C5:C8)</f>
        <v>37448</v>
      </c>
      <c r="D12" s="37">
        <f t="shared" si="0"/>
        <v>9</v>
      </c>
      <c r="E12" s="37">
        <f t="shared" si="0"/>
        <v>220425</v>
      </c>
      <c r="F12" s="37">
        <f>SUM(F5:F8)</f>
        <v>49190</v>
      </c>
      <c r="G12" s="37">
        <f>SUM(G5:G10)</f>
        <v>9127</v>
      </c>
      <c r="H12" s="37">
        <f>SUM(H9:H11)</f>
        <v>10984</v>
      </c>
      <c r="I12" s="67">
        <f>SUM(I5:I11)</f>
        <v>639</v>
      </c>
    </row>
    <row r="13" spans="1:9" s="40" customFormat="1" ht="15.5" x14ac:dyDescent="0.35">
      <c r="A13" s="41"/>
      <c r="B13" s="42"/>
      <c r="C13" s="42"/>
      <c r="D13" s="42"/>
      <c r="E13" s="42"/>
      <c r="F13" s="42"/>
      <c r="G13" s="42"/>
      <c r="H13" s="42"/>
      <c r="I13" s="42"/>
    </row>
    <row r="14" spans="1:9" x14ac:dyDescent="0.35">
      <c r="A14" s="21"/>
      <c r="B14" s="21"/>
      <c r="C14" s="21"/>
      <c r="D14" s="21"/>
      <c r="E14" s="21"/>
      <c r="F14" s="21"/>
      <c r="G14" s="21"/>
      <c r="H14" s="21"/>
      <c r="I14" s="21"/>
    </row>
    <row r="15" spans="1:9" x14ac:dyDescent="0.35">
      <c r="A15" s="51" t="s">
        <v>22</v>
      </c>
      <c r="B15" s="51"/>
      <c r="C15" s="51"/>
      <c r="D15" s="51"/>
      <c r="E15" s="51"/>
      <c r="F15" s="27"/>
      <c r="G15" s="27"/>
      <c r="H15" s="27"/>
      <c r="I15" s="10"/>
    </row>
    <row r="16" spans="1:9" ht="15.75" customHeight="1" x14ac:dyDescent="0.35">
      <c r="A16" s="58"/>
      <c r="B16" s="59"/>
      <c r="C16" s="57" t="s">
        <v>12</v>
      </c>
      <c r="D16" s="57"/>
      <c r="E16" s="57"/>
      <c r="F16" s="35"/>
      <c r="G16" s="35"/>
      <c r="H16" s="35"/>
      <c r="I16" s="10"/>
    </row>
    <row r="17" spans="1:10" ht="31" x14ac:dyDescent="0.35">
      <c r="A17" s="18" t="s">
        <v>13</v>
      </c>
      <c r="B17" s="18" t="s">
        <v>14</v>
      </c>
      <c r="C17" s="18" t="s">
        <v>17</v>
      </c>
      <c r="D17" s="18" t="s">
        <v>20</v>
      </c>
      <c r="E17" s="39" t="s">
        <v>38</v>
      </c>
      <c r="F17" s="48" t="s">
        <v>42</v>
      </c>
      <c r="G17" s="18" t="s">
        <v>18</v>
      </c>
      <c r="H17" s="10"/>
      <c r="I17" s="10"/>
      <c r="J17" s="10"/>
    </row>
    <row r="18" spans="1:10" ht="15.5" x14ac:dyDescent="0.35">
      <c r="A18" s="43">
        <v>2015</v>
      </c>
      <c r="B18" s="20">
        <v>67046</v>
      </c>
      <c r="C18" s="63" t="s">
        <v>2</v>
      </c>
      <c r="D18" s="20">
        <v>21773</v>
      </c>
      <c r="E18" s="20">
        <v>45267</v>
      </c>
      <c r="F18" s="63" t="s">
        <v>2</v>
      </c>
      <c r="G18" s="20">
        <v>0</v>
      </c>
      <c r="H18" s="28"/>
      <c r="I18" s="47"/>
    </row>
    <row r="19" spans="1:10" ht="15.5" x14ac:dyDescent="0.35">
      <c r="A19" s="43">
        <v>2016</v>
      </c>
      <c r="B19" s="20">
        <v>243377</v>
      </c>
      <c r="C19" s="63" t="s">
        <v>2</v>
      </c>
      <c r="D19" s="63" t="s">
        <v>2</v>
      </c>
      <c r="E19" s="20">
        <v>64157</v>
      </c>
      <c r="F19" s="65">
        <v>179220</v>
      </c>
      <c r="G19" s="20">
        <v>0</v>
      </c>
      <c r="H19" s="28"/>
      <c r="I19" s="47"/>
    </row>
    <row r="20" spans="1:10" s="38" customFormat="1" ht="15.5" x14ac:dyDescent="0.35">
      <c r="A20" s="19">
        <v>2017</v>
      </c>
      <c r="B20" s="20">
        <v>12071</v>
      </c>
      <c r="C20" s="63" t="s">
        <v>2</v>
      </c>
      <c r="D20" s="63" t="s">
        <v>2</v>
      </c>
      <c r="E20" s="63" t="s">
        <v>2</v>
      </c>
      <c r="F20" s="66">
        <v>11965</v>
      </c>
      <c r="G20" s="20">
        <f>B20-F20</f>
        <v>106</v>
      </c>
      <c r="I20" s="47"/>
    </row>
    <row r="21" spans="1:10" s="47" customFormat="1" ht="15.5" x14ac:dyDescent="0.35">
      <c r="A21" s="19">
        <v>2018</v>
      </c>
      <c r="B21" s="20">
        <v>4626</v>
      </c>
      <c r="C21" s="63" t="s">
        <v>2</v>
      </c>
      <c r="D21" s="63" t="s">
        <v>2</v>
      </c>
      <c r="E21" s="63" t="s">
        <v>2</v>
      </c>
      <c r="F21" s="63" t="s">
        <v>2</v>
      </c>
      <c r="G21" s="20">
        <v>4626</v>
      </c>
    </row>
    <row r="22" spans="1:10" ht="15.5" x14ac:dyDescent="0.35">
      <c r="A22" s="22" t="s">
        <v>19</v>
      </c>
      <c r="B22" s="37">
        <f>SUM(B18:B21)</f>
        <v>327120</v>
      </c>
      <c r="C22" s="37">
        <f>SUM(C18:C18)</f>
        <v>0</v>
      </c>
      <c r="D22" s="37">
        <f>D18</f>
        <v>21773</v>
      </c>
      <c r="E22" s="37">
        <f>SUM(E18:E20)</f>
        <v>109424</v>
      </c>
      <c r="F22" s="37">
        <f>SUM(F19:F20)</f>
        <v>191185</v>
      </c>
      <c r="G22" s="67">
        <f>SUM(G18:G21)</f>
        <v>4732</v>
      </c>
      <c r="H22" s="28"/>
      <c r="I22" s="47"/>
    </row>
    <row r="23" spans="1:10" x14ac:dyDescent="0.35">
      <c r="A23" s="28"/>
      <c r="B23" s="28"/>
      <c r="C23" s="28"/>
      <c r="D23" s="28"/>
      <c r="E23" s="28"/>
      <c r="G23" s="28"/>
      <c r="I23" s="28"/>
    </row>
    <row r="24" spans="1:10" x14ac:dyDescent="0.35">
      <c r="A24" s="28" t="s">
        <v>45</v>
      </c>
      <c r="B24" s="28"/>
      <c r="C24" s="28"/>
      <c r="D24" s="28"/>
      <c r="E24" s="28"/>
      <c r="G24" s="28"/>
      <c r="I24" s="28"/>
    </row>
  </sheetData>
  <mergeCells count="5">
    <mergeCell ref="C3:G3"/>
    <mergeCell ref="A2:G2"/>
    <mergeCell ref="C16:E16"/>
    <mergeCell ref="A15:E15"/>
    <mergeCell ref="A16:B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SREC I</vt:lpstr>
      <vt:lpstr>SREC II</vt:lpstr>
      <vt:lpstr>Auction Certificates</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DOER2 (ENE)</cp:lastModifiedBy>
  <dcterms:created xsi:type="dcterms:W3CDTF">2014-10-29T18:39:21Z</dcterms:created>
  <dcterms:modified xsi:type="dcterms:W3CDTF">2020-05-28T14:45:59Z</dcterms:modified>
</cp:coreProperties>
</file>