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315" windowWidth="10635" windowHeight="5310"/>
  </bookViews>
  <sheets>
    <sheet name="TAB A" sheetId="1" r:id="rId1"/>
    <sheet name="Curren SMI Family of 4" sheetId="2" r:id="rId2"/>
  </sheets>
  <calcPr calcId="152511"/>
</workbook>
</file>

<file path=xl/calcChain.xml><?xml version="1.0" encoding="utf-8"?>
<calcChain xmlns="http://schemas.openxmlformats.org/spreadsheetml/2006/main">
  <c r="F11" i="1" l="1"/>
  <c r="F9" i="1" s="1"/>
  <c r="G9" i="1" s="1"/>
  <c r="F18" i="1"/>
  <c r="F16" i="1" s="1"/>
  <c r="G16" i="1" s="1"/>
  <c r="D18" i="1"/>
  <c r="E18" i="1" s="1"/>
  <c r="B18" i="1"/>
  <c r="B17" i="1" s="1"/>
  <c r="C17" i="1" s="1"/>
  <c r="P11" i="1"/>
  <c r="Q11" i="1" s="1"/>
  <c r="N11" i="1"/>
  <c r="O11" i="1" s="1"/>
  <c r="L11" i="1"/>
  <c r="L9" i="1" s="1"/>
  <c r="M9" i="1" s="1"/>
  <c r="J11" i="1"/>
  <c r="J10" i="1" s="1"/>
  <c r="K10" i="1" s="1"/>
  <c r="H11" i="1"/>
  <c r="H10" i="1" s="1"/>
  <c r="I10" i="1" s="1"/>
  <c r="D11" i="1"/>
  <c r="D9" i="1" s="1"/>
  <c r="E9" i="1" s="1"/>
  <c r="B11" i="1"/>
  <c r="C11" i="1" s="1"/>
  <c r="D16" i="1"/>
  <c r="E16" i="1" s="1"/>
  <c r="B10" i="1"/>
  <c r="C10" i="1" s="1"/>
  <c r="P9" i="1"/>
  <c r="Q9" i="1" s="1"/>
  <c r="U44" i="1"/>
  <c r="V44" i="1" s="1"/>
  <c r="T44" i="1"/>
  <c r="U43" i="1"/>
  <c r="V43" i="1"/>
  <c r="T43" i="1"/>
  <c r="U42" i="1"/>
  <c r="V42" i="1" s="1"/>
  <c r="T42" i="1"/>
  <c r="U41" i="1"/>
  <c r="V41" i="1"/>
  <c r="T41" i="1"/>
  <c r="U40" i="1"/>
  <c r="V40" i="1"/>
  <c r="T40" i="1"/>
  <c r="U39" i="1"/>
  <c r="V39" i="1"/>
  <c r="T39" i="1"/>
  <c r="U38" i="1"/>
  <c r="V38" i="1"/>
  <c r="T38" i="1"/>
  <c r="U37" i="1"/>
  <c r="V37" i="1"/>
  <c r="T37" i="1"/>
  <c r="U36" i="1"/>
  <c r="V36" i="1" s="1"/>
  <c r="T36" i="1"/>
  <c r="U35" i="1"/>
  <c r="V35" i="1"/>
  <c r="T35" i="1"/>
  <c r="U34" i="1"/>
  <c r="V34" i="1" s="1"/>
  <c r="T34" i="1"/>
  <c r="U33" i="1"/>
  <c r="V33" i="1"/>
  <c r="T33" i="1"/>
  <c r="U32" i="1"/>
  <c r="V32" i="1"/>
  <c r="T32" i="1"/>
  <c r="U31" i="1"/>
  <c r="V31" i="1"/>
  <c r="T31" i="1"/>
  <c r="U30" i="1"/>
  <c r="V30" i="1"/>
  <c r="T30" i="1"/>
  <c r="U29" i="1"/>
  <c r="V29" i="1"/>
  <c r="T29" i="1"/>
  <c r="U28" i="1"/>
  <c r="V28" i="1" s="1"/>
  <c r="T28" i="1"/>
  <c r="U27" i="1"/>
  <c r="V27" i="1"/>
  <c r="T27" i="1"/>
  <c r="U26" i="1"/>
  <c r="V26" i="1" s="1"/>
  <c r="T26" i="1"/>
  <c r="U25" i="1"/>
  <c r="V25" i="1"/>
  <c r="T25" i="1"/>
  <c r="U24" i="1"/>
  <c r="V24" i="1"/>
  <c r="T24" i="1"/>
  <c r="U23" i="1"/>
  <c r="V23" i="1"/>
  <c r="T23" i="1"/>
  <c r="U22" i="1"/>
  <c r="V22" i="1"/>
  <c r="T22" i="1"/>
  <c r="U21" i="1"/>
  <c r="V21" i="1"/>
  <c r="T21" i="1"/>
  <c r="U20" i="1"/>
  <c r="V20" i="1" s="1"/>
  <c r="T20" i="1"/>
  <c r="U19" i="1"/>
  <c r="V19" i="1"/>
  <c r="T19" i="1"/>
  <c r="L10" i="1" l="1"/>
  <c r="M10" i="1" s="1"/>
  <c r="J9" i="1"/>
  <c r="K9" i="1" s="1"/>
  <c r="K11" i="1"/>
  <c r="M11" i="1"/>
  <c r="D17" i="1"/>
  <c r="E17" i="1" s="1"/>
  <c r="B9" i="1"/>
  <c r="C9" i="1" s="1"/>
  <c r="C18" i="1"/>
  <c r="B16" i="1"/>
  <c r="C16" i="1" s="1"/>
  <c r="H9" i="1"/>
  <c r="I9" i="1" s="1"/>
  <c r="N10" i="1"/>
  <c r="O10" i="1" s="1"/>
  <c r="D10" i="1"/>
  <c r="E10" i="1" s="1"/>
  <c r="I11" i="1"/>
  <c r="F17" i="1"/>
  <c r="G17" i="1" s="1"/>
  <c r="G18" i="1"/>
  <c r="E11" i="1"/>
  <c r="P10" i="1"/>
  <c r="Q10" i="1" s="1"/>
  <c r="N9" i="1"/>
  <c r="O9" i="1" s="1"/>
  <c r="G11" i="1"/>
  <c r="F10" i="1"/>
  <c r="G10" i="1" s="1"/>
</calcChain>
</file>

<file path=xl/sharedStrings.xml><?xml version="1.0" encoding="utf-8"?>
<sst xmlns="http://schemas.openxmlformats.org/spreadsheetml/2006/main" count="58" uniqueCount="28">
  <si>
    <t xml:space="preserve">Family </t>
  </si>
  <si>
    <t>Family</t>
  </si>
  <si>
    <t>of Two</t>
  </si>
  <si>
    <t>of Four</t>
  </si>
  <si>
    <t>of Five</t>
  </si>
  <si>
    <t xml:space="preserve"> of Six</t>
  </si>
  <si>
    <t>of Seven</t>
  </si>
  <si>
    <t xml:space="preserve"> of Eight</t>
  </si>
  <si>
    <t>of Nine</t>
  </si>
  <si>
    <t xml:space="preserve">50% SMI </t>
  </si>
  <si>
    <t xml:space="preserve">85% SMI </t>
  </si>
  <si>
    <t xml:space="preserve">100% SMI </t>
  </si>
  <si>
    <t>Monthly</t>
  </si>
  <si>
    <t>Annual</t>
  </si>
  <si>
    <t>of Three</t>
  </si>
  <si>
    <t>% of State Median Income (SMI)</t>
  </si>
  <si>
    <t>Monthly*</t>
  </si>
  <si>
    <t>Commonwealth of Massachusetts</t>
  </si>
  <si>
    <t>Department of Early Education and Care (EEC)</t>
  </si>
  <si>
    <t xml:space="preserve">INCOME ELIGIBILITY TABLE                                                                                                                                                                              </t>
  </si>
  <si>
    <t>of Ten</t>
  </si>
  <si>
    <t>of Eleven</t>
  </si>
  <si>
    <t>of Twelve</t>
  </si>
  <si>
    <t xml:space="preserve">Annual </t>
  </si>
  <si>
    <t>100% SMI</t>
  </si>
  <si>
    <t xml:space="preserve">  </t>
  </si>
  <si>
    <t>Step 1: Use This Form to Determine Family Eligibility</t>
  </si>
  <si>
    <t>1. Find the column with the family's size written at the top.                                                                                                                                                                                                                                                                                                                                                                                 2. Read down the column until you come to the correct income (either annual or monthly).                                                                                                                                                                                                                                                                                                       3. Then read directly across to the left to determine "Percent of State Median Income."                                                                                                                                                                                                                                                                                                                                                        4. Please refer to relevant SMI Percentage (i.e. initial vs. reassessment - OR - special needs) to determine the family's eligibility.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</si>
</sst>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_(&quot;$&quot;* #,##0_);_(&quot;$&quot;* \(#,##0\);_(&quot;$&quot;* &quot;-&quot;??_);_(@_)"/>
  </numFmts>
  <fonts count="19" x14ac:knownFonts="1">
    <font>
      <sz val="10"/>
      <name val="Arial"/>
    </font>
    <font>
      <sz val="10"/>
      <name val="Arial"/>
    </font>
    <font>
      <b/>
      <sz val="10"/>
      <name val="Arial"/>
      <family val="2"/>
    </font>
    <font>
      <sz val="8"/>
      <name val="Arial"/>
      <family val="2"/>
    </font>
    <font>
      <b/>
      <sz val="14"/>
      <name val="Garamond"/>
      <family val="1"/>
    </font>
    <font>
      <sz val="10"/>
      <name val="Garamond"/>
      <family val="1"/>
    </font>
    <font>
      <b/>
      <sz val="22"/>
      <name val="Garamond"/>
      <family val="1"/>
    </font>
    <font>
      <b/>
      <sz val="20"/>
      <name val="Garamond"/>
      <family val="1"/>
    </font>
    <font>
      <sz val="12"/>
      <name val="Garamond"/>
      <family val="1"/>
    </font>
    <font>
      <sz val="16"/>
      <name val="Garamond"/>
      <family val="1"/>
    </font>
    <font>
      <sz val="22"/>
      <name val="Arial"/>
      <family val="2"/>
    </font>
    <font>
      <sz val="22"/>
      <name val="Garamond"/>
      <family val="1"/>
    </font>
    <font>
      <sz val="12"/>
      <name val="Wingdings"/>
      <charset val="2"/>
    </font>
    <font>
      <b/>
      <sz val="24"/>
      <name val="Garamond"/>
      <family val="1"/>
    </font>
    <font>
      <sz val="24"/>
      <name val="Garamond"/>
      <family val="1"/>
    </font>
    <font>
      <sz val="28"/>
      <name val="Garamond"/>
      <family val="1"/>
    </font>
    <font>
      <sz val="16"/>
      <name val="Arial"/>
      <family val="2"/>
    </font>
    <font>
      <b/>
      <sz val="16"/>
      <name val="Arial"/>
      <family val="2"/>
    </font>
    <font>
      <sz val="16"/>
      <name val="Arial"/>
      <family val="2"/>
    </font>
  </fonts>
  <fills count="11">
    <fill>
      <patternFill patternType="none"/>
    </fill>
    <fill>
      <patternFill patternType="gray125"/>
    </fill>
    <fill>
      <patternFill patternType="lightGray">
        <fgColor indexed="9"/>
      </patternFill>
    </fill>
    <fill>
      <patternFill patternType="lightGray"/>
    </fill>
    <fill>
      <patternFill patternType="solid">
        <fgColor indexed="9"/>
        <bgColor indexed="64"/>
      </patternFill>
    </fill>
    <fill>
      <patternFill patternType="lightGray">
        <fgColor indexed="9"/>
        <bgColor indexed="9"/>
      </patternFill>
    </fill>
    <fill>
      <patternFill patternType="lightGray">
        <bgColor indexed="9"/>
      </patternFill>
    </fill>
    <fill>
      <patternFill patternType="mediumGray">
        <fgColor indexed="9"/>
        <bgColor indexed="9"/>
      </patternFill>
    </fill>
    <fill>
      <patternFill patternType="solid">
        <fgColor indexed="9"/>
        <bgColor indexed="9"/>
      </patternFill>
    </fill>
    <fill>
      <patternFill patternType="solid">
        <fgColor indexed="42"/>
        <bgColor indexed="64"/>
      </patternFill>
    </fill>
    <fill>
      <patternFill patternType="solid">
        <fgColor indexed="42"/>
        <bgColor indexed="42"/>
      </patternFill>
    </fill>
  </fills>
  <borders count="28">
    <border>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thick">
        <color indexed="64"/>
      </bottom>
      <diagonal/>
    </border>
    <border>
      <left style="double">
        <color indexed="64"/>
      </left>
      <right style="dotted">
        <color indexed="64"/>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dotted">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hair">
        <color indexed="64"/>
      </right>
      <top/>
      <bottom style="double">
        <color indexed="64"/>
      </bottom>
      <diagonal/>
    </border>
    <border>
      <left style="dotted">
        <color indexed="64"/>
      </left>
      <right style="double">
        <color indexed="64"/>
      </right>
      <top/>
      <bottom style="double">
        <color indexed="64"/>
      </bottom>
      <diagonal/>
    </border>
    <border>
      <left/>
      <right style="dotted">
        <color indexed="64"/>
      </right>
      <top/>
      <bottom style="double">
        <color indexed="64"/>
      </bottom>
      <diagonal/>
    </border>
    <border>
      <left style="double">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double">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44" fontId="1" fillId="2" borderId="1" xfId="1" applyFont="1" applyFill="1" applyBorder="1" applyAlignment="1">
      <alignment horizontal="left"/>
    </xf>
    <xf numFmtId="44" fontId="1" fillId="2" borderId="0" xfId="1" applyNumberFormat="1" applyFont="1" applyFill="1" applyBorder="1" applyAlignment="1">
      <alignment horizontal="left"/>
    </xf>
    <xf numFmtId="44" fontId="1" fillId="2" borderId="2" xfId="1" applyFont="1" applyFill="1" applyBorder="1" applyAlignment="1">
      <alignment horizontal="left"/>
    </xf>
    <xf numFmtId="44" fontId="1" fillId="3" borderId="1" xfId="1" applyFont="1" applyFill="1" applyBorder="1" applyAlignment="1">
      <alignment horizontal="left"/>
    </xf>
    <xf numFmtId="44" fontId="1" fillId="3" borderId="0" xfId="1" applyNumberFormat="1" applyFont="1" applyFill="1" applyBorder="1" applyAlignment="1">
      <alignment horizontal="left"/>
    </xf>
    <xf numFmtId="44" fontId="1" fillId="3" borderId="2" xfId="1" applyFont="1" applyFill="1" applyBorder="1" applyAlignment="1">
      <alignment horizontal="left"/>
    </xf>
    <xf numFmtId="44" fontId="1" fillId="0" borderId="1" xfId="1" applyFont="1" applyBorder="1" applyAlignment="1">
      <alignment horizontal="left"/>
    </xf>
    <xf numFmtId="44" fontId="1" fillId="0" borderId="0" xfId="1" applyNumberFormat="1" applyFont="1" applyBorder="1" applyAlignment="1">
      <alignment horizontal="left"/>
    </xf>
    <xf numFmtId="44" fontId="1" fillId="0" borderId="2" xfId="1" applyFont="1" applyBorder="1" applyAlignment="1">
      <alignment horizontal="left"/>
    </xf>
    <xf numFmtId="44" fontId="1" fillId="3" borderId="3" xfId="1" applyNumberFormat="1" applyFont="1" applyFill="1" applyBorder="1" applyAlignment="1">
      <alignment horizontal="left"/>
    </xf>
    <xf numFmtId="44" fontId="1" fillId="3" borderId="3" xfId="1" applyFont="1" applyFill="1" applyBorder="1" applyAlignment="1">
      <alignment horizontal="left"/>
    </xf>
    <xf numFmtId="44" fontId="1" fillId="4" borderId="4" xfId="1" applyFont="1" applyFill="1" applyBorder="1" applyAlignment="1">
      <alignment horizontal="left"/>
    </xf>
    <xf numFmtId="44" fontId="1" fillId="4" borderId="5" xfId="1" applyNumberFormat="1" applyFont="1" applyFill="1" applyBorder="1" applyAlignment="1">
      <alignment horizontal="left"/>
    </xf>
    <xf numFmtId="44" fontId="1" fillId="4" borderId="6" xfId="1" applyFont="1" applyFill="1" applyBorder="1" applyAlignment="1">
      <alignment horizontal="left"/>
    </xf>
    <xf numFmtId="44" fontId="1" fillId="4" borderId="5" xfId="1" applyFont="1" applyFill="1" applyBorder="1" applyAlignment="1">
      <alignment horizontal="left"/>
    </xf>
    <xf numFmtId="44" fontId="1" fillId="5" borderId="1" xfId="1" applyNumberFormat="1" applyFont="1" applyFill="1" applyBorder="1" applyAlignment="1">
      <alignment horizontal="left"/>
    </xf>
    <xf numFmtId="44" fontId="1" fillId="6" borderId="1" xfId="1" applyFont="1" applyFill="1" applyBorder="1" applyAlignment="1">
      <alignment horizontal="left"/>
    </xf>
    <xf numFmtId="44" fontId="1" fillId="7" borderId="1" xfId="1" applyFont="1" applyFill="1" applyBorder="1" applyAlignment="1">
      <alignment horizontal="right"/>
    </xf>
    <xf numFmtId="0" fontId="1" fillId="8" borderId="0" xfId="0" applyFont="1" applyFill="1" applyBorder="1"/>
    <xf numFmtId="44" fontId="1" fillId="7" borderId="1" xfId="1" applyNumberFormat="1" applyFont="1" applyFill="1" applyBorder="1" applyAlignment="1">
      <alignment horizontal="left"/>
    </xf>
    <xf numFmtId="44" fontId="1" fillId="6" borderId="1" xfId="1" applyNumberFormat="1" applyFont="1" applyFill="1" applyBorder="1" applyAlignment="1">
      <alignment horizontal="left"/>
    </xf>
    <xf numFmtId="44" fontId="1" fillId="6" borderId="1" xfId="1" applyFont="1" applyFill="1" applyBorder="1" applyAlignment="1">
      <alignment horizontal="right"/>
    </xf>
    <xf numFmtId="0" fontId="1" fillId="6" borderId="0" xfId="0" applyFont="1" applyFill="1" applyBorder="1"/>
    <xf numFmtId="44" fontId="1" fillId="6" borderId="7" xfId="1" applyNumberFormat="1" applyFont="1" applyFill="1" applyBorder="1" applyAlignment="1">
      <alignment horizontal="left"/>
    </xf>
    <xf numFmtId="0" fontId="0" fillId="0" borderId="0" xfId="0" applyAlignment="1">
      <alignment wrapText="1"/>
    </xf>
    <xf numFmtId="0" fontId="1" fillId="0" borderId="0" xfId="0" applyFont="1" applyFill="1" applyBorder="1"/>
    <xf numFmtId="0" fontId="0" fillId="0" borderId="0" xfId="0" applyFill="1" applyBorder="1" applyAlignment="1"/>
    <xf numFmtId="44" fontId="1" fillId="0" borderId="0" xfId="1" applyNumberFormat="1" applyFont="1" applyFill="1" applyBorder="1" applyAlignment="1">
      <alignment horizontal="left"/>
    </xf>
    <xf numFmtId="0" fontId="1" fillId="0" borderId="0" xfId="0" applyFont="1" applyFill="1" applyBorder="1" applyAlignment="1">
      <alignment horizontal="right"/>
    </xf>
    <xf numFmtId="0" fontId="2" fillId="0" borderId="0" xfId="0" applyFont="1" applyFill="1" applyBorder="1" applyAlignment="1">
      <alignment horizontal="left" indent="1"/>
    </xf>
    <xf numFmtId="0" fontId="1" fillId="0" borderId="0" xfId="0" applyFont="1" applyFill="1" applyBorder="1" applyAlignment="1">
      <alignment horizontal="left" indent="1"/>
    </xf>
    <xf numFmtId="44" fontId="1" fillId="0" borderId="0" xfId="1" applyFont="1" applyFill="1" applyBorder="1" applyAlignment="1">
      <alignment horizontal="left"/>
    </xf>
    <xf numFmtId="0" fontId="0" fillId="0" borderId="0" xfId="0" applyBorder="1"/>
    <xf numFmtId="164" fontId="4" fillId="0" borderId="0" xfId="1" applyNumberFormat="1" applyFont="1" applyFill="1" applyBorder="1" applyAlignment="1"/>
    <xf numFmtId="0" fontId="9" fillId="0" borderId="0" xfId="0" applyFont="1" applyBorder="1" applyAlignment="1">
      <alignment horizontal="left" vertical="center"/>
    </xf>
    <xf numFmtId="0" fontId="9" fillId="0" borderId="0" xfId="0" applyFont="1" applyAlignment="1">
      <alignment horizontal="left" vertical="center"/>
    </xf>
    <xf numFmtId="0" fontId="10" fillId="0" borderId="0" xfId="0" applyFont="1"/>
    <xf numFmtId="0" fontId="11" fillId="0" borderId="0" xfId="0" applyFont="1" applyBorder="1" applyAlignment="1"/>
    <xf numFmtId="0" fontId="5" fillId="0" borderId="0" xfId="0" applyFont="1"/>
    <xf numFmtId="0" fontId="8" fillId="0" borderId="0" xfId="0" applyFont="1" applyAlignment="1"/>
    <xf numFmtId="0" fontId="12" fillId="0" borderId="0" xfId="0" applyFont="1" applyAlignment="1"/>
    <xf numFmtId="0" fontId="9" fillId="0" borderId="0" xfId="0" applyFont="1" applyBorder="1" applyAlignment="1">
      <alignment horizontal="left"/>
    </xf>
    <xf numFmtId="164" fontId="4" fillId="0" borderId="0" xfId="1" applyNumberFormat="1" applyFont="1" applyFill="1" applyBorder="1" applyAlignment="1">
      <alignment horizontal="center"/>
    </xf>
    <xf numFmtId="0" fontId="16" fillId="0" borderId="0" xfId="0" applyFont="1"/>
    <xf numFmtId="0" fontId="17" fillId="9" borderId="8" xfId="0" applyFont="1" applyFill="1" applyBorder="1" applyAlignment="1">
      <alignment horizontal="center"/>
    </xf>
    <xf numFmtId="0" fontId="17" fillId="9" borderId="9" xfId="0" applyFont="1" applyFill="1" applyBorder="1" applyAlignment="1">
      <alignment horizontal="center"/>
    </xf>
    <xf numFmtId="0" fontId="17" fillId="9" borderId="10" xfId="0" quotePrefix="1" applyFont="1" applyFill="1" applyBorder="1" applyAlignment="1">
      <alignment horizontal="center"/>
    </xf>
    <xf numFmtId="0" fontId="17" fillId="9" borderId="11" xfId="0" applyFont="1" applyFill="1" applyBorder="1" applyAlignment="1">
      <alignment horizontal="center"/>
    </xf>
    <xf numFmtId="0" fontId="17" fillId="9" borderId="12" xfId="0" applyFont="1" applyFill="1" applyBorder="1" applyAlignment="1">
      <alignment horizontal="center"/>
    </xf>
    <xf numFmtId="0" fontId="17" fillId="3" borderId="13" xfId="0" applyFont="1" applyFill="1" applyBorder="1" applyAlignment="1">
      <alignment horizontal="center" vertical="center" wrapText="1"/>
    </xf>
    <xf numFmtId="164" fontId="17" fillId="0" borderId="14" xfId="1" applyNumberFormat="1" applyFont="1" applyFill="1" applyBorder="1" applyAlignment="1"/>
    <xf numFmtId="164" fontId="17" fillId="0" borderId="9" xfId="1" applyNumberFormat="1" applyFont="1" applyFill="1" applyBorder="1" applyAlignment="1"/>
    <xf numFmtId="164" fontId="17" fillId="0" borderId="11" xfId="1" applyNumberFormat="1" applyFont="1" applyFill="1" applyBorder="1" applyAlignment="1"/>
    <xf numFmtId="164" fontId="17" fillId="0" borderId="15" xfId="1" applyNumberFormat="1" applyFont="1" applyFill="1" applyBorder="1" applyAlignment="1"/>
    <xf numFmtId="0" fontId="17" fillId="3" borderId="16" xfId="0" applyFont="1" applyFill="1" applyBorder="1" applyAlignment="1">
      <alignment horizontal="center" vertical="center" wrapText="1"/>
    </xf>
    <xf numFmtId="164" fontId="17" fillId="0" borderId="17" xfId="1" applyNumberFormat="1" applyFont="1" applyFill="1" applyBorder="1" applyAlignment="1"/>
    <xf numFmtId="164" fontId="17" fillId="0" borderId="18" xfId="1" applyNumberFormat="1" applyFont="1" applyFill="1" applyBorder="1" applyAlignment="1"/>
    <xf numFmtId="164" fontId="17" fillId="0" borderId="19" xfId="1" applyNumberFormat="1" applyFont="1" applyFill="1" applyBorder="1" applyAlignment="1"/>
    <xf numFmtId="164" fontId="17" fillId="0" borderId="20" xfId="1" applyNumberFormat="1" applyFont="1" applyFill="1" applyBorder="1" applyAlignment="1"/>
    <xf numFmtId="164" fontId="17" fillId="0" borderId="6" xfId="1" applyNumberFormat="1" applyFont="1" applyFill="1" applyBorder="1" applyAlignment="1"/>
    <xf numFmtId="164" fontId="17" fillId="0" borderId="21" xfId="1" applyNumberFormat="1" applyFont="1" applyFill="1" applyBorder="1" applyAlignment="1"/>
    <xf numFmtId="164" fontId="17" fillId="0" borderId="22" xfId="1" applyNumberFormat="1" applyFont="1" applyFill="1" applyBorder="1" applyAlignment="1"/>
    <xf numFmtId="164" fontId="7" fillId="0" borderId="0" xfId="1" applyNumberFormat="1" applyFont="1" applyFill="1" applyBorder="1" applyAlignment="1">
      <alignment horizontal="center"/>
    </xf>
    <xf numFmtId="164" fontId="17" fillId="0" borderId="21" xfId="0" applyNumberFormat="1" applyFont="1" applyBorder="1"/>
    <xf numFmtId="164" fontId="17" fillId="0" borderId="19" xfId="0" applyNumberFormat="1" applyFont="1" applyBorder="1"/>
    <xf numFmtId="165" fontId="0" fillId="0" borderId="0" xfId="1" applyNumberFormat="1" applyFont="1" applyAlignment="1">
      <alignment horizontal="left"/>
    </xf>
    <xf numFmtId="0" fontId="14" fillId="0" borderId="0" xfId="0" applyFont="1" applyAlignment="1">
      <alignment horizontal="center" wrapText="1"/>
    </xf>
    <xf numFmtId="0" fontId="15" fillId="0" borderId="0" xfId="0" applyFont="1" applyAlignment="1">
      <alignment horizontal="center" wrapText="1"/>
    </xf>
    <xf numFmtId="0" fontId="17" fillId="9" borderId="4" xfId="0" applyFont="1" applyFill="1" applyBorder="1" applyAlignment="1">
      <alignment horizontal="center"/>
    </xf>
    <xf numFmtId="0" fontId="17" fillId="9" borderId="6" xfId="0" applyFont="1" applyFill="1" applyBorder="1" applyAlignment="1">
      <alignment horizontal="center"/>
    </xf>
    <xf numFmtId="0" fontId="17" fillId="9" borderId="24" xfId="0" quotePrefix="1" applyFont="1" applyFill="1" applyBorder="1" applyAlignment="1">
      <alignment horizontal="center"/>
    </xf>
    <xf numFmtId="0" fontId="17" fillId="9" borderId="25" xfId="0" quotePrefix="1" applyFont="1" applyFill="1" applyBorder="1" applyAlignment="1">
      <alignment horizontal="center"/>
    </xf>
    <xf numFmtId="0" fontId="9" fillId="5" borderId="0" xfId="0" applyFont="1" applyFill="1" applyBorder="1" applyAlignment="1">
      <alignment horizontal="left" vertical="center" wrapText="1"/>
    </xf>
    <xf numFmtId="0" fontId="13" fillId="0" borderId="0" xfId="0" applyFont="1" applyBorder="1" applyAlignment="1">
      <alignment horizontal="center" wrapText="1"/>
    </xf>
    <xf numFmtId="0" fontId="14" fillId="0" borderId="0" xfId="0" applyFont="1"/>
    <xf numFmtId="0" fontId="17" fillId="9" borderId="24" xfId="0" applyFont="1" applyFill="1" applyBorder="1" applyAlignment="1">
      <alignment horizontal="center"/>
    </xf>
    <xf numFmtId="0" fontId="18" fillId="0" borderId="25" xfId="0" applyFont="1" applyBorder="1" applyAlignment="1">
      <alignment horizontal="center"/>
    </xf>
    <xf numFmtId="0" fontId="6" fillId="0" borderId="0" xfId="0" applyFont="1" applyBorder="1" applyAlignment="1">
      <alignment horizontal="left"/>
    </xf>
    <xf numFmtId="0" fontId="11" fillId="0" borderId="0" xfId="0" applyFont="1" applyBorder="1" applyAlignment="1">
      <alignment horizontal="left"/>
    </xf>
    <xf numFmtId="0" fontId="17" fillId="9" borderId="25" xfId="0" applyFont="1" applyFill="1" applyBorder="1" applyAlignment="1">
      <alignment horizontal="center"/>
    </xf>
    <xf numFmtId="0" fontId="17" fillId="10" borderId="23" xfId="0" applyFont="1" applyFill="1" applyBorder="1" applyAlignment="1">
      <alignment horizontal="center" vertical="center" wrapText="1"/>
    </xf>
    <xf numFmtId="0" fontId="18" fillId="10" borderId="1" xfId="0" applyFont="1" applyFill="1" applyBorder="1" applyAlignment="1">
      <alignment horizontal="center" vertical="center"/>
    </xf>
    <xf numFmtId="0" fontId="18" fillId="10" borderId="5" xfId="0" applyFont="1" applyFill="1" applyBorder="1" applyAlignment="1">
      <alignment horizontal="center" vertical="center"/>
    </xf>
    <xf numFmtId="164" fontId="17" fillId="9" borderId="26" xfId="1" applyNumberFormat="1" applyFont="1" applyFill="1" applyBorder="1" applyAlignment="1">
      <alignment horizontal="center"/>
    </xf>
    <xf numFmtId="164" fontId="17" fillId="9" borderId="25" xfId="1" applyNumberFormat="1" applyFont="1" applyFill="1" applyBorder="1" applyAlignment="1">
      <alignment horizontal="center"/>
    </xf>
    <xf numFmtId="164" fontId="17" fillId="9" borderId="4" xfId="1" applyNumberFormat="1" applyFont="1" applyFill="1" applyBorder="1" applyAlignment="1">
      <alignment horizontal="center"/>
    </xf>
    <xf numFmtId="164" fontId="17" fillId="9" borderId="6" xfId="1" applyNumberFormat="1" applyFont="1" applyFill="1" applyBorder="1" applyAlignment="1">
      <alignment horizontal="center"/>
    </xf>
    <xf numFmtId="164" fontId="17" fillId="9" borderId="27" xfId="1" applyNumberFormat="1" applyFont="1" applyFill="1" applyBorder="1" applyAlignment="1">
      <alignment horizontal="center"/>
    </xf>
    <xf numFmtId="164" fontId="17" fillId="9" borderId="24" xfId="1"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457200</xdr:colOff>
      <xdr:row>0</xdr:row>
      <xdr:rowOff>0</xdr:rowOff>
    </xdr:from>
    <xdr:to>
      <xdr:col>3</xdr:col>
      <xdr:colOff>590550</xdr:colOff>
      <xdr:row>2</xdr:row>
      <xdr:rowOff>0</xdr:rowOff>
    </xdr:to>
    <xdr:pic>
      <xdr:nvPicPr>
        <xdr:cNvPr id="102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371850" y="0"/>
          <a:ext cx="1076325" cy="1085850"/>
        </a:xfrm>
        <a:prstGeom prst="rect">
          <a:avLst/>
        </a:prstGeom>
        <a:noFill/>
        <a:ln w="9525">
          <a:noFill/>
          <a:miter lim="800000"/>
          <a:headEnd/>
          <a:tailEnd/>
        </a:ln>
      </xdr:spPr>
    </xdr:pic>
    <xdr:clientData/>
  </xdr:twoCellAnchor>
  <xdr:twoCellAnchor>
    <xdr:from>
      <xdr:col>2</xdr:col>
      <xdr:colOff>304800</xdr:colOff>
      <xdr:row>1</xdr:row>
      <xdr:rowOff>323850</xdr:rowOff>
    </xdr:from>
    <xdr:to>
      <xdr:col>3</xdr:col>
      <xdr:colOff>742950</xdr:colOff>
      <xdr:row>2</xdr:row>
      <xdr:rowOff>685800</xdr:rowOff>
    </xdr:to>
    <xdr:sp macro="" textlink="">
      <xdr:nvSpPr>
        <xdr:cNvPr id="2050" name="Text Box 2"/>
        <xdr:cNvSpPr txBox="1">
          <a:spLocks noChangeArrowheads="1"/>
        </xdr:cNvSpPr>
      </xdr:nvSpPr>
      <xdr:spPr bwMode="auto">
        <a:xfrm>
          <a:off x="3219450" y="962025"/>
          <a:ext cx="1381125" cy="809625"/>
        </a:xfrm>
        <a:prstGeom prst="rect">
          <a:avLst/>
        </a:prstGeom>
        <a:noFill/>
        <a:ln w="9525">
          <a:noFill/>
          <a:miter lim="800000"/>
          <a:headEnd/>
          <a:tailEnd/>
        </a:ln>
      </xdr:spPr>
      <xdr:txBody>
        <a:bodyPr vertOverflow="clip" wrap="square" lIns="91440" tIns="45720" rIns="91440" bIns="45720" anchor="t" upright="1"/>
        <a:lstStyle/>
        <a:p>
          <a:pPr algn="ctr" rtl="0">
            <a:defRPr sz="1000"/>
          </a:pPr>
          <a:endParaRPr lang="en-US" sz="800" b="0" i="0" strike="noStrike">
            <a:solidFill>
              <a:srgbClr val="000000"/>
            </a:solidFill>
            <a:latin typeface="Arial"/>
            <a:cs typeface="Arial"/>
          </a:endParaRPr>
        </a:p>
        <a:p>
          <a:pPr algn="ctr" rtl="0">
            <a:defRPr sz="1000"/>
          </a:pPr>
          <a:r>
            <a:rPr lang="en-US" sz="1000" b="0" i="0" strike="noStrike">
              <a:solidFill>
                <a:srgbClr val="000000"/>
              </a:solidFill>
              <a:latin typeface="Arial"/>
              <a:cs typeface="Arial"/>
            </a:rPr>
            <a:t>Thomas Weber</a:t>
          </a:r>
        </a:p>
        <a:p>
          <a:pPr algn="ctr" rtl="0">
            <a:defRPr sz="1000"/>
          </a:pPr>
          <a:r>
            <a:rPr lang="en-US" sz="1000" b="0" i="0" strike="noStrike">
              <a:solidFill>
                <a:srgbClr val="000000"/>
              </a:solidFill>
              <a:latin typeface="Arial"/>
              <a:cs typeface="Arial"/>
            </a:rPr>
            <a:t>COMMISSIONER</a:t>
          </a:r>
          <a:endParaRPr lang="en-US" sz="800" b="0" i="0" strike="noStrike">
            <a:solidFill>
              <a:srgbClr val="000000"/>
            </a:solidFill>
            <a:latin typeface="Arial"/>
            <a:cs typeface="Arial"/>
          </a:endParaRPr>
        </a:p>
        <a:p>
          <a:pPr algn="ctr" rtl="0">
            <a:defRPr sz="1000"/>
          </a:pPr>
          <a:endParaRPr lang="en-US" sz="8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tabSelected="1" zoomScale="50" zoomScaleNormal="50" workbookViewId="0">
      <selection activeCell="AD12" sqref="AD12"/>
    </sheetView>
  </sheetViews>
  <sheetFormatPr defaultRowHeight="12.75" x14ac:dyDescent="0.2"/>
  <cols>
    <col min="1" max="1" width="24.42578125" style="25" customWidth="1"/>
    <col min="2" max="2" width="19.28515625" customWidth="1"/>
    <col min="3" max="3" width="14.140625" customWidth="1"/>
    <col min="4" max="4" width="17.5703125" customWidth="1"/>
    <col min="5" max="5" width="15.140625" customWidth="1"/>
    <col min="6" max="6" width="15.28515625" customWidth="1"/>
    <col min="7" max="7" width="14.42578125" customWidth="1"/>
    <col min="8" max="8" width="14.7109375" bestFit="1" customWidth="1"/>
    <col min="9" max="9" width="14.42578125" bestFit="1" customWidth="1"/>
    <col min="10" max="10" width="14.42578125" customWidth="1"/>
    <col min="11" max="11" width="13.28515625" customWidth="1"/>
    <col min="12" max="12" width="15.85546875" customWidth="1"/>
    <col min="13" max="13" width="14.42578125" bestFit="1" customWidth="1"/>
    <col min="14" max="14" width="15" bestFit="1" customWidth="1"/>
    <col min="15" max="15" width="14.7109375" bestFit="1" customWidth="1"/>
    <col min="16" max="16" width="15" bestFit="1" customWidth="1"/>
    <col min="17" max="17" width="13" bestFit="1" customWidth="1"/>
    <col min="18" max="18" width="0.42578125" customWidth="1"/>
    <col min="19" max="19" width="7.7109375" hidden="1" customWidth="1"/>
    <col min="20" max="20" width="8.42578125" hidden="1" customWidth="1"/>
    <col min="21" max="21" width="8.5703125" hidden="1" customWidth="1"/>
    <col min="22" max="22" width="10" hidden="1" customWidth="1"/>
  </cols>
  <sheetData>
    <row r="1" spans="1:23" ht="50.25" customHeight="1" x14ac:dyDescent="0.45">
      <c r="A1" s="67" t="s">
        <v>17</v>
      </c>
      <c r="B1" s="67"/>
      <c r="C1" s="67"/>
      <c r="D1" s="67"/>
      <c r="E1" s="67"/>
      <c r="F1" s="67"/>
      <c r="G1" s="67"/>
      <c r="H1" s="67"/>
      <c r="I1" s="67"/>
      <c r="J1" s="67"/>
      <c r="K1" s="67"/>
      <c r="L1" s="67"/>
      <c r="M1" s="67"/>
      <c r="N1" s="67"/>
      <c r="O1" s="67"/>
      <c r="P1" s="67"/>
      <c r="Q1" s="67"/>
      <c r="R1" s="39"/>
      <c r="S1" s="39"/>
      <c r="T1" s="39"/>
      <c r="U1" s="39"/>
      <c r="V1" s="39"/>
    </row>
    <row r="2" spans="1:23" ht="35.25" customHeight="1" x14ac:dyDescent="0.55000000000000004">
      <c r="A2" s="68" t="s">
        <v>18</v>
      </c>
      <c r="B2" s="68"/>
      <c r="C2" s="68"/>
      <c r="D2" s="68"/>
      <c r="E2" s="68"/>
      <c r="F2" s="68"/>
      <c r="G2" s="68"/>
      <c r="H2" s="68"/>
      <c r="I2" s="68"/>
      <c r="J2" s="68"/>
      <c r="K2" s="68"/>
      <c r="L2" s="68"/>
      <c r="M2" s="68"/>
      <c r="N2" s="68"/>
      <c r="O2" s="68"/>
      <c r="P2" s="68"/>
      <c r="Q2" s="68"/>
      <c r="R2" s="39"/>
      <c r="S2" s="39"/>
      <c r="T2" s="39"/>
      <c r="U2" s="39"/>
      <c r="V2" s="39"/>
    </row>
    <row r="3" spans="1:23" s="37" customFormat="1" ht="61.5" customHeight="1" x14ac:dyDescent="0.45">
      <c r="A3" s="74" t="s">
        <v>19</v>
      </c>
      <c r="B3" s="75"/>
      <c r="C3" s="75"/>
      <c r="D3" s="75"/>
      <c r="E3" s="75"/>
      <c r="F3" s="75"/>
      <c r="G3" s="75"/>
      <c r="H3" s="75"/>
      <c r="I3" s="75"/>
      <c r="J3" s="75"/>
      <c r="K3" s="75"/>
      <c r="L3" s="75"/>
      <c r="M3" s="75"/>
      <c r="N3" s="75"/>
      <c r="O3" s="75"/>
      <c r="P3" s="75"/>
      <c r="Q3" s="75"/>
      <c r="R3" s="75"/>
      <c r="S3" s="75"/>
      <c r="T3" s="75"/>
      <c r="U3" s="75"/>
      <c r="V3" s="75"/>
    </row>
    <row r="4" spans="1:23" s="37" customFormat="1" ht="41.25" customHeight="1" x14ac:dyDescent="0.45">
      <c r="A4" s="78" t="s">
        <v>26</v>
      </c>
      <c r="B4" s="79"/>
      <c r="C4" s="79"/>
      <c r="D4" s="79"/>
      <c r="E4" s="79"/>
      <c r="F4" s="79"/>
      <c r="G4" s="79"/>
      <c r="H4" s="79"/>
      <c r="I4" s="79"/>
      <c r="J4" s="79"/>
      <c r="K4" s="79"/>
      <c r="L4" s="79"/>
      <c r="M4" s="79"/>
      <c r="N4" s="79"/>
      <c r="O4" s="79"/>
      <c r="P4" s="79"/>
      <c r="Q4" s="79"/>
      <c r="R4" s="79"/>
      <c r="S4" s="79"/>
      <c r="T4" s="79"/>
      <c r="U4" s="79"/>
      <c r="V4" s="38"/>
    </row>
    <row r="5" spans="1:23" s="36" customFormat="1" ht="93.75" customHeight="1" thickBot="1" x14ac:dyDescent="0.25">
      <c r="A5" s="73" t="s">
        <v>27</v>
      </c>
      <c r="B5" s="73"/>
      <c r="C5" s="73"/>
      <c r="D5" s="73"/>
      <c r="E5" s="73"/>
      <c r="F5" s="73"/>
      <c r="G5" s="73"/>
      <c r="H5" s="73"/>
      <c r="I5" s="73"/>
      <c r="J5" s="73"/>
      <c r="K5" s="73"/>
      <c r="L5" s="73"/>
      <c r="M5" s="73"/>
      <c r="N5" s="73"/>
      <c r="O5" s="73"/>
      <c r="P5" s="73"/>
      <c r="Q5" s="73"/>
      <c r="R5" s="35"/>
      <c r="S5" s="35"/>
      <c r="T5" s="35"/>
      <c r="U5" s="35"/>
    </row>
    <row r="6" spans="1:23" ht="33" customHeight="1" thickTop="1" x14ac:dyDescent="0.3">
      <c r="A6" s="81" t="s">
        <v>15</v>
      </c>
      <c r="B6" s="76" t="s">
        <v>1</v>
      </c>
      <c r="C6" s="77"/>
      <c r="D6" s="76" t="s">
        <v>0</v>
      </c>
      <c r="E6" s="80"/>
      <c r="F6" s="71" t="s">
        <v>0</v>
      </c>
      <c r="G6" s="72"/>
      <c r="H6" s="71" t="s">
        <v>0</v>
      </c>
      <c r="I6" s="72"/>
      <c r="J6" s="76" t="s">
        <v>1</v>
      </c>
      <c r="K6" s="80"/>
      <c r="L6" s="71" t="s">
        <v>0</v>
      </c>
      <c r="M6" s="72"/>
      <c r="N6" s="71" t="s">
        <v>1</v>
      </c>
      <c r="O6" s="72"/>
      <c r="P6" s="71" t="s">
        <v>0</v>
      </c>
      <c r="Q6" s="72"/>
      <c r="R6" s="27"/>
      <c r="S6" s="27"/>
      <c r="T6" s="27"/>
      <c r="U6" s="28"/>
    </row>
    <row r="7" spans="1:23" ht="22.5" customHeight="1" thickBot="1" x14ac:dyDescent="0.35">
      <c r="A7" s="82"/>
      <c r="B7" s="69" t="s">
        <v>2</v>
      </c>
      <c r="C7" s="70"/>
      <c r="D7" s="69" t="s">
        <v>14</v>
      </c>
      <c r="E7" s="70"/>
      <c r="F7" s="69" t="s">
        <v>3</v>
      </c>
      <c r="G7" s="70"/>
      <c r="H7" s="69" t="s">
        <v>4</v>
      </c>
      <c r="I7" s="70"/>
      <c r="J7" s="69" t="s">
        <v>5</v>
      </c>
      <c r="K7" s="70"/>
      <c r="L7" s="69" t="s">
        <v>6</v>
      </c>
      <c r="M7" s="70"/>
      <c r="N7" s="69" t="s">
        <v>7</v>
      </c>
      <c r="O7" s="70"/>
      <c r="P7" s="69" t="s">
        <v>8</v>
      </c>
      <c r="Q7" s="70"/>
      <c r="R7" s="27"/>
      <c r="S7" s="27"/>
      <c r="T7" s="27"/>
      <c r="U7" s="28"/>
    </row>
    <row r="8" spans="1:23" ht="25.5" customHeight="1" thickTop="1" thickBot="1" x14ac:dyDescent="0.35">
      <c r="A8" s="83"/>
      <c r="B8" s="45" t="s">
        <v>13</v>
      </c>
      <c r="C8" s="46" t="s">
        <v>16</v>
      </c>
      <c r="D8" s="45" t="s">
        <v>13</v>
      </c>
      <c r="E8" s="47" t="s">
        <v>12</v>
      </c>
      <c r="F8" s="45" t="s">
        <v>13</v>
      </c>
      <c r="G8" s="46" t="s">
        <v>12</v>
      </c>
      <c r="H8" s="48" t="s">
        <v>13</v>
      </c>
      <c r="I8" s="46" t="s">
        <v>12</v>
      </c>
      <c r="J8" s="49" t="s">
        <v>13</v>
      </c>
      <c r="K8" s="46" t="s">
        <v>12</v>
      </c>
      <c r="L8" s="45" t="s">
        <v>13</v>
      </c>
      <c r="M8" s="46" t="s">
        <v>12</v>
      </c>
      <c r="N8" s="45" t="s">
        <v>13</v>
      </c>
      <c r="O8" s="46" t="s">
        <v>12</v>
      </c>
      <c r="P8" s="49" t="s">
        <v>13</v>
      </c>
      <c r="Q8" s="46" t="s">
        <v>12</v>
      </c>
      <c r="R8" s="27"/>
      <c r="S8" s="27"/>
      <c r="T8" s="27"/>
      <c r="U8" s="28"/>
    </row>
    <row r="9" spans="1:23" ht="74.25" customHeight="1" thickTop="1" thickBot="1" x14ac:dyDescent="0.35">
      <c r="A9" s="50" t="s">
        <v>9</v>
      </c>
      <c r="B9" s="53">
        <f>+B11*0.5</f>
        <v>37464.94</v>
      </c>
      <c r="C9" s="51">
        <f>+B9/12</f>
        <v>3122.0783333333334</v>
      </c>
      <c r="D9" s="53">
        <f>+D11*0.5</f>
        <v>46280.22</v>
      </c>
      <c r="E9" s="51">
        <f>+D9/12</f>
        <v>3856.6849999999999</v>
      </c>
      <c r="F9" s="53">
        <f>+F11*0.5</f>
        <v>55095.5</v>
      </c>
      <c r="G9" s="52">
        <f>+F9/12</f>
        <v>4591.291666666667</v>
      </c>
      <c r="H9" s="53">
        <f>+H11*0.5</f>
        <v>63910.78</v>
      </c>
      <c r="I9" s="52">
        <f>+H9/12</f>
        <v>5325.8983333333335</v>
      </c>
      <c r="J9" s="53">
        <f>+J11*0.5</f>
        <v>72726.06</v>
      </c>
      <c r="K9" s="52">
        <f>+J9/12</f>
        <v>6060.5050000000001</v>
      </c>
      <c r="L9" s="53">
        <f>+L11*0.5</f>
        <v>74378.925000000003</v>
      </c>
      <c r="M9" s="54">
        <f>+L9/12</f>
        <v>6198.2437500000005</v>
      </c>
      <c r="N9" s="53">
        <f>+N11*0.5</f>
        <v>76031.789999999994</v>
      </c>
      <c r="O9" s="52">
        <f>+N9/12</f>
        <v>6335.9824999999992</v>
      </c>
      <c r="P9" s="53">
        <f>+P11*0.5</f>
        <v>77684.654999999999</v>
      </c>
      <c r="Q9" s="52">
        <f>+P9/12</f>
        <v>6473.7212499999996</v>
      </c>
      <c r="R9" s="26"/>
      <c r="S9" s="29"/>
      <c r="T9" s="29"/>
      <c r="U9" s="29"/>
      <c r="W9" s="44"/>
    </row>
    <row r="10" spans="1:23" ht="74.25" customHeight="1" thickTop="1" thickBot="1" x14ac:dyDescent="0.35">
      <c r="A10" s="55" t="s">
        <v>10</v>
      </c>
      <c r="B10" s="53">
        <f>+B11*0.85</f>
        <v>63690.398000000001</v>
      </c>
      <c r="C10" s="51">
        <f>+B10/12</f>
        <v>5307.5331666666671</v>
      </c>
      <c r="D10" s="53">
        <f>+D11*0.85</f>
        <v>78676.373999999996</v>
      </c>
      <c r="E10" s="51">
        <f>+D10/12</f>
        <v>6556.3644999999997</v>
      </c>
      <c r="F10" s="53">
        <f>+F11*0.85</f>
        <v>93662.349999999991</v>
      </c>
      <c r="G10" s="52">
        <f>+F10/12</f>
        <v>7805.1958333333323</v>
      </c>
      <c r="H10" s="53">
        <f>+H11*0.85</f>
        <v>108648.326</v>
      </c>
      <c r="I10" s="52">
        <f>+H10/12</f>
        <v>9054.0271666666667</v>
      </c>
      <c r="J10" s="53">
        <f>+J11*0.85</f>
        <v>123634.302</v>
      </c>
      <c r="K10" s="52">
        <f>+J10/12</f>
        <v>10302.8585</v>
      </c>
      <c r="L10" s="53">
        <f>+L11*0.85</f>
        <v>126444.1725</v>
      </c>
      <c r="M10" s="54">
        <f>+L10/12</f>
        <v>10537.014375000001</v>
      </c>
      <c r="N10" s="53">
        <f>+N11*0.85</f>
        <v>129254.04299999999</v>
      </c>
      <c r="O10" s="52">
        <f>+N10/12</f>
        <v>10771.170249999999</v>
      </c>
      <c r="P10" s="53">
        <f>+P11*0.85</f>
        <v>132063.9135</v>
      </c>
      <c r="Q10" s="52">
        <f>+P10/12</f>
        <v>11005.326125</v>
      </c>
      <c r="R10" s="26"/>
      <c r="S10" s="29"/>
      <c r="T10" s="29"/>
      <c r="U10" s="29"/>
    </row>
    <row r="11" spans="1:23" ht="75" customHeight="1" thickTop="1" thickBot="1" x14ac:dyDescent="0.35">
      <c r="A11" s="55" t="s">
        <v>24</v>
      </c>
      <c r="B11" s="56">
        <f>'Curren SMI Family of 4'!A1*0.68</f>
        <v>74929.88</v>
      </c>
      <c r="C11" s="57">
        <f>+B11/12</f>
        <v>6244.1566666666668</v>
      </c>
      <c r="D11" s="58">
        <f>'Curren SMI Family of 4'!A1*0.84</f>
        <v>92560.44</v>
      </c>
      <c r="E11" s="57">
        <f>+D11/12</f>
        <v>7713.37</v>
      </c>
      <c r="F11" s="59">
        <f>'Curren SMI Family of 4'!A1</f>
        <v>110191</v>
      </c>
      <c r="G11" s="60">
        <f>+F11/12</f>
        <v>9182.5833333333339</v>
      </c>
      <c r="H11" s="61">
        <f>'Curren SMI Family of 4'!A1*1.16</f>
        <v>127821.56</v>
      </c>
      <c r="I11" s="60">
        <f>H11/12</f>
        <v>10651.796666666667</v>
      </c>
      <c r="J11" s="61">
        <f>'Curren SMI Family of 4'!A1*1.32</f>
        <v>145452.12</v>
      </c>
      <c r="K11" s="60">
        <f>+J11/12</f>
        <v>12121.01</v>
      </c>
      <c r="L11" s="61">
        <f>'Curren SMI Family of 4'!A1*1.35</f>
        <v>148757.85</v>
      </c>
      <c r="M11" s="62">
        <f>+L11/12</f>
        <v>12396.487500000001</v>
      </c>
      <c r="N11" s="59">
        <f>'Curren SMI Family of 4'!A1*1.38</f>
        <v>152063.57999999999</v>
      </c>
      <c r="O11" s="60">
        <f>N11/12</f>
        <v>12671.964999999998</v>
      </c>
      <c r="P11" s="61">
        <f>'Curren SMI Family of 4'!A1*1.41</f>
        <v>155369.31</v>
      </c>
      <c r="Q11" s="60">
        <f>+P11/12</f>
        <v>12947.442499999999</v>
      </c>
      <c r="R11" s="30"/>
      <c r="S11" s="31"/>
      <c r="T11" s="31"/>
      <c r="U11" s="32"/>
    </row>
    <row r="12" spans="1:23" ht="20.25" thickTop="1" thickBot="1" x14ac:dyDescent="0.35">
      <c r="A12" s="34"/>
      <c r="B12" s="34"/>
      <c r="C12" s="34"/>
      <c r="D12" s="34"/>
      <c r="E12" s="34"/>
      <c r="F12" s="34"/>
      <c r="G12" s="34"/>
      <c r="H12" s="34"/>
      <c r="I12" s="34"/>
      <c r="J12" s="34"/>
      <c r="K12" s="34"/>
      <c r="L12" s="34"/>
      <c r="M12" s="34"/>
      <c r="N12" s="34"/>
      <c r="O12" s="34"/>
      <c r="P12" s="34"/>
      <c r="Q12" s="34"/>
      <c r="R12" s="30"/>
      <c r="S12" s="31"/>
      <c r="T12" s="31"/>
      <c r="U12" s="32"/>
    </row>
    <row r="13" spans="1:23" ht="48.75" customHeight="1" thickTop="1" x14ac:dyDescent="0.4">
      <c r="A13" s="81" t="s">
        <v>15</v>
      </c>
      <c r="B13" s="89" t="s">
        <v>0</v>
      </c>
      <c r="C13" s="85"/>
      <c r="D13" s="84" t="s">
        <v>0</v>
      </c>
      <c r="E13" s="85"/>
      <c r="F13" s="84" t="s">
        <v>0</v>
      </c>
      <c r="G13" s="85"/>
      <c r="H13" s="63"/>
      <c r="I13" s="63"/>
      <c r="J13" s="63"/>
      <c r="K13" s="63"/>
      <c r="L13" s="63"/>
      <c r="M13" s="63"/>
      <c r="N13" s="33"/>
      <c r="O13" s="33"/>
      <c r="P13" s="33"/>
      <c r="Q13" s="33"/>
      <c r="R13" s="33"/>
      <c r="S13" s="33"/>
      <c r="T13" s="33"/>
      <c r="U13" s="33"/>
      <c r="V13" s="33"/>
    </row>
    <row r="14" spans="1:23" ht="36.75" customHeight="1" thickBot="1" x14ac:dyDescent="0.35">
      <c r="A14" s="82"/>
      <c r="B14" s="86" t="s">
        <v>20</v>
      </c>
      <c r="C14" s="87"/>
      <c r="D14" s="88" t="s">
        <v>21</v>
      </c>
      <c r="E14" s="87"/>
      <c r="F14" s="88" t="s">
        <v>22</v>
      </c>
      <c r="G14" s="87"/>
      <c r="H14" s="43"/>
      <c r="I14" s="43" t="s">
        <v>25</v>
      </c>
      <c r="J14" s="43"/>
      <c r="K14" s="43"/>
      <c r="L14" s="43"/>
      <c r="M14" s="43"/>
      <c r="N14" s="33"/>
      <c r="O14" s="33"/>
      <c r="P14" s="33"/>
      <c r="Q14" s="33"/>
      <c r="R14" s="33"/>
      <c r="S14" s="33"/>
      <c r="T14" s="33"/>
      <c r="U14" s="33"/>
      <c r="V14" s="33"/>
    </row>
    <row r="15" spans="1:23" ht="54.75" customHeight="1" thickTop="1" thickBot="1" x14ac:dyDescent="0.35">
      <c r="A15" s="83"/>
      <c r="B15" s="45" t="s">
        <v>13</v>
      </c>
      <c r="C15" s="46" t="s">
        <v>12</v>
      </c>
      <c r="D15" s="49" t="s">
        <v>23</v>
      </c>
      <c r="E15" s="46" t="s">
        <v>12</v>
      </c>
      <c r="F15" s="49" t="s">
        <v>13</v>
      </c>
      <c r="G15" s="46" t="s">
        <v>12</v>
      </c>
    </row>
    <row r="16" spans="1:23" ht="48.75" customHeight="1" thickTop="1" thickBot="1" x14ac:dyDescent="0.4">
      <c r="A16" s="50" t="s">
        <v>9</v>
      </c>
      <c r="B16" s="53">
        <f>+B18*0.5</f>
        <v>79337.52</v>
      </c>
      <c r="C16" s="60">
        <f>+B16/12</f>
        <v>6611.46</v>
      </c>
      <c r="D16" s="53">
        <f>+D18*0.5</f>
        <v>80990.384999999995</v>
      </c>
      <c r="E16" s="60">
        <f>+D16/12</f>
        <v>6749.1987499999996</v>
      </c>
      <c r="F16" s="53">
        <f>+F18*0.5</f>
        <v>82643.25</v>
      </c>
      <c r="G16" s="60">
        <f>+F16/12</f>
        <v>6886.9375</v>
      </c>
      <c r="M16" s="42"/>
      <c r="N16" s="40"/>
      <c r="O16" s="40"/>
    </row>
    <row r="17" spans="1:22" ht="48.75" customHeight="1" thickTop="1" thickBot="1" x14ac:dyDescent="0.4">
      <c r="A17" s="55" t="s">
        <v>10</v>
      </c>
      <c r="B17" s="53">
        <f>+B18*0.85</f>
        <v>134873.78400000001</v>
      </c>
      <c r="C17" s="60">
        <f>+B17/12</f>
        <v>11239.482000000002</v>
      </c>
      <c r="D17" s="53">
        <f>+D18*0.85</f>
        <v>137683.65449999998</v>
      </c>
      <c r="E17" s="60">
        <f>+D17/12</f>
        <v>11473.637874999999</v>
      </c>
      <c r="F17" s="53">
        <f>+F18*0.85</f>
        <v>140493.52499999999</v>
      </c>
      <c r="G17" s="60">
        <f>+F17/12</f>
        <v>11707.793749999999</v>
      </c>
      <c r="M17" s="42"/>
      <c r="N17" s="40"/>
      <c r="O17" s="40"/>
    </row>
    <row r="18" spans="1:22" ht="56.25" customHeight="1" thickTop="1" thickBot="1" x14ac:dyDescent="0.4">
      <c r="A18" s="55" t="s">
        <v>11</v>
      </c>
      <c r="B18" s="64">
        <f>'Curren SMI Family of 4'!A1*1.44</f>
        <v>158675.04</v>
      </c>
      <c r="C18" s="60">
        <f>+B18/12</f>
        <v>13222.92</v>
      </c>
      <c r="D18" s="65">
        <f>'Curren SMI Family of 4'!A1*1.47</f>
        <v>161980.76999999999</v>
      </c>
      <c r="E18" s="60">
        <f>+D18/12</f>
        <v>13498.397499999999</v>
      </c>
      <c r="F18" s="65">
        <f>'Curren SMI Family of 4'!A1*1.5</f>
        <v>165286.5</v>
      </c>
      <c r="G18" s="60">
        <f>+F18/12</f>
        <v>13773.875</v>
      </c>
      <c r="M18" s="42"/>
      <c r="N18" s="41"/>
      <c r="O18" s="41"/>
    </row>
    <row r="19" spans="1:22" ht="24.95" customHeight="1" thickTop="1" x14ac:dyDescent="0.25">
      <c r="H19" s="40"/>
      <c r="I19" s="40"/>
      <c r="N19" s="40"/>
      <c r="O19" s="40"/>
      <c r="P19" s="40"/>
      <c r="Q19" s="40"/>
      <c r="S19" s="1">
        <v>0</v>
      </c>
      <c r="T19" s="2">
        <f t="shared" ref="T19:T44" si="0">+S19*5</f>
        <v>0</v>
      </c>
      <c r="U19" s="1">
        <f t="shared" ref="U19:U44" si="1">+S19*0.6</f>
        <v>0</v>
      </c>
      <c r="V19" s="3">
        <f t="shared" ref="V19:V44" si="2">+U19*5</f>
        <v>0</v>
      </c>
    </row>
    <row r="20" spans="1:22" ht="15" customHeight="1" x14ac:dyDescent="0.2">
      <c r="S20" s="4">
        <v>4.5</v>
      </c>
      <c r="T20" s="5">
        <f t="shared" si="0"/>
        <v>22.5</v>
      </c>
      <c r="U20" s="4">
        <f t="shared" si="1"/>
        <v>2.6999999999999997</v>
      </c>
      <c r="V20" s="6">
        <f t="shared" si="2"/>
        <v>13.499999999999998</v>
      </c>
    </row>
    <row r="21" spans="1:22" x14ac:dyDescent="0.2">
      <c r="S21" s="1">
        <v>5.5</v>
      </c>
      <c r="T21" s="2">
        <f t="shared" si="0"/>
        <v>27.5</v>
      </c>
      <c r="U21" s="1">
        <f t="shared" si="1"/>
        <v>3.3</v>
      </c>
      <c r="V21" s="3">
        <f t="shared" si="2"/>
        <v>16.5</v>
      </c>
    </row>
    <row r="22" spans="1:22" x14ac:dyDescent="0.2">
      <c r="S22" s="4">
        <v>6.5</v>
      </c>
      <c r="T22" s="5">
        <f t="shared" si="0"/>
        <v>32.5</v>
      </c>
      <c r="U22" s="4">
        <f t="shared" si="1"/>
        <v>3.9</v>
      </c>
      <c r="V22" s="6">
        <f t="shared" si="2"/>
        <v>19.5</v>
      </c>
    </row>
    <row r="23" spans="1:22" x14ac:dyDescent="0.2">
      <c r="S23" s="1">
        <v>7.5</v>
      </c>
      <c r="T23" s="2">
        <f t="shared" si="0"/>
        <v>37.5</v>
      </c>
      <c r="U23" s="1">
        <f t="shared" si="1"/>
        <v>4.5</v>
      </c>
      <c r="V23" s="3">
        <f t="shared" si="2"/>
        <v>22.5</v>
      </c>
    </row>
    <row r="24" spans="1:22" x14ac:dyDescent="0.2">
      <c r="S24" s="4">
        <v>8</v>
      </c>
      <c r="T24" s="5">
        <f t="shared" si="0"/>
        <v>40</v>
      </c>
      <c r="U24" s="4">
        <f t="shared" si="1"/>
        <v>4.8</v>
      </c>
      <c r="V24" s="6">
        <f t="shared" si="2"/>
        <v>24</v>
      </c>
    </row>
    <row r="25" spans="1:22" x14ac:dyDescent="0.2">
      <c r="S25" s="1">
        <v>8.5</v>
      </c>
      <c r="T25" s="2">
        <f t="shared" si="0"/>
        <v>42.5</v>
      </c>
      <c r="U25" s="1">
        <f t="shared" si="1"/>
        <v>5.0999999999999996</v>
      </c>
      <c r="V25" s="3">
        <f t="shared" si="2"/>
        <v>25.5</v>
      </c>
    </row>
    <row r="26" spans="1:22" x14ac:dyDescent="0.2">
      <c r="S26" s="4">
        <v>9</v>
      </c>
      <c r="T26" s="5">
        <f t="shared" si="0"/>
        <v>45</v>
      </c>
      <c r="U26" s="4">
        <f t="shared" si="1"/>
        <v>5.3999999999999995</v>
      </c>
      <c r="V26" s="6">
        <f t="shared" si="2"/>
        <v>26.999999999999996</v>
      </c>
    </row>
    <row r="27" spans="1:22" x14ac:dyDescent="0.2">
      <c r="S27" s="7">
        <v>12.5</v>
      </c>
      <c r="T27" s="8">
        <f t="shared" si="0"/>
        <v>62.5</v>
      </c>
      <c r="U27" s="7">
        <f t="shared" si="1"/>
        <v>7.5</v>
      </c>
      <c r="V27" s="9">
        <f t="shared" si="2"/>
        <v>37.5</v>
      </c>
    </row>
    <row r="28" spans="1:22" x14ac:dyDescent="0.2">
      <c r="S28" s="4">
        <v>15</v>
      </c>
      <c r="T28" s="5">
        <f t="shared" si="0"/>
        <v>75</v>
      </c>
      <c r="U28" s="4">
        <f t="shared" si="1"/>
        <v>9</v>
      </c>
      <c r="V28" s="6">
        <f t="shared" si="2"/>
        <v>45</v>
      </c>
    </row>
    <row r="29" spans="1:22" x14ac:dyDescent="0.2">
      <c r="G29" s="25"/>
      <c r="S29" s="7">
        <v>16.5</v>
      </c>
      <c r="T29" s="8">
        <f t="shared" si="0"/>
        <v>82.5</v>
      </c>
      <c r="U29" s="7">
        <f t="shared" si="1"/>
        <v>9.9</v>
      </c>
      <c r="V29" s="9">
        <f t="shared" si="2"/>
        <v>49.5</v>
      </c>
    </row>
    <row r="30" spans="1:22" x14ac:dyDescent="0.2">
      <c r="S30" s="4">
        <v>17.5</v>
      </c>
      <c r="T30" s="5">
        <f t="shared" si="0"/>
        <v>87.5</v>
      </c>
      <c r="U30" s="4">
        <f t="shared" si="1"/>
        <v>10.5</v>
      </c>
      <c r="V30" s="6">
        <f t="shared" si="2"/>
        <v>52.5</v>
      </c>
    </row>
    <row r="31" spans="1:22" x14ac:dyDescent="0.2">
      <c r="S31" s="7">
        <v>19</v>
      </c>
      <c r="T31" s="8">
        <f t="shared" si="0"/>
        <v>95</v>
      </c>
      <c r="U31" s="7">
        <f t="shared" si="1"/>
        <v>11.4</v>
      </c>
      <c r="V31" s="9">
        <f t="shared" si="2"/>
        <v>57</v>
      </c>
    </row>
    <row r="32" spans="1:22" x14ac:dyDescent="0.2">
      <c r="S32" s="4">
        <v>20.5</v>
      </c>
      <c r="T32" s="5">
        <f t="shared" si="0"/>
        <v>102.5</v>
      </c>
      <c r="U32" s="4">
        <f t="shared" si="1"/>
        <v>12.299999999999999</v>
      </c>
      <c r="V32" s="6">
        <f t="shared" si="2"/>
        <v>61.499999999999993</v>
      </c>
    </row>
    <row r="33" spans="19:22" x14ac:dyDescent="0.2">
      <c r="S33" s="7">
        <v>22</v>
      </c>
      <c r="T33" s="8">
        <f t="shared" si="0"/>
        <v>110</v>
      </c>
      <c r="U33" s="7">
        <f t="shared" si="1"/>
        <v>13.2</v>
      </c>
      <c r="V33" s="9">
        <f t="shared" si="2"/>
        <v>66</v>
      </c>
    </row>
    <row r="34" spans="19:22" x14ac:dyDescent="0.2">
      <c r="S34" s="4">
        <v>23</v>
      </c>
      <c r="T34" s="10">
        <f t="shared" si="0"/>
        <v>115</v>
      </c>
      <c r="U34" s="11">
        <f t="shared" si="1"/>
        <v>13.799999999999999</v>
      </c>
      <c r="V34" s="4">
        <f t="shared" si="2"/>
        <v>69</v>
      </c>
    </row>
    <row r="35" spans="19:22" ht="13.5" thickBot="1" x14ac:dyDescent="0.25">
      <c r="S35" s="12">
        <v>24</v>
      </c>
      <c r="T35" s="13">
        <f t="shared" si="0"/>
        <v>120</v>
      </c>
      <c r="U35" s="14">
        <f t="shared" si="1"/>
        <v>14.399999999999999</v>
      </c>
      <c r="V35" s="15">
        <f t="shared" si="2"/>
        <v>72</v>
      </c>
    </row>
    <row r="36" spans="19:22" ht="13.5" thickTop="1" x14ac:dyDescent="0.2">
      <c r="S36" s="4">
        <v>25</v>
      </c>
      <c r="T36" s="5">
        <f t="shared" si="0"/>
        <v>125</v>
      </c>
      <c r="U36" s="4">
        <f t="shared" si="1"/>
        <v>15</v>
      </c>
      <c r="V36" s="6">
        <f t="shared" si="2"/>
        <v>75</v>
      </c>
    </row>
    <row r="37" spans="19:22" x14ac:dyDescent="0.2">
      <c r="S37" s="1">
        <v>26</v>
      </c>
      <c r="T37" s="2">
        <f t="shared" si="0"/>
        <v>130</v>
      </c>
      <c r="U37" s="1">
        <f t="shared" si="1"/>
        <v>15.6</v>
      </c>
      <c r="V37" s="3">
        <f t="shared" si="2"/>
        <v>78</v>
      </c>
    </row>
    <row r="38" spans="19:22" x14ac:dyDescent="0.2">
      <c r="S38" s="4">
        <v>27</v>
      </c>
      <c r="T38" s="5">
        <f t="shared" si="0"/>
        <v>135</v>
      </c>
      <c r="U38" s="4">
        <f t="shared" si="1"/>
        <v>16.2</v>
      </c>
      <c r="V38" s="6">
        <f t="shared" si="2"/>
        <v>81</v>
      </c>
    </row>
    <row r="39" spans="19:22" x14ac:dyDescent="0.2">
      <c r="S39" s="1">
        <v>28</v>
      </c>
      <c r="T39" s="2">
        <f t="shared" si="0"/>
        <v>140</v>
      </c>
      <c r="U39" s="1">
        <f t="shared" si="1"/>
        <v>16.8</v>
      </c>
      <c r="V39" s="3">
        <f t="shared" si="2"/>
        <v>84</v>
      </c>
    </row>
    <row r="40" spans="19:22" x14ac:dyDescent="0.2">
      <c r="S40" s="17">
        <v>29</v>
      </c>
      <c r="T40" s="5">
        <f t="shared" si="0"/>
        <v>145</v>
      </c>
      <c r="U40" s="4">
        <f t="shared" si="1"/>
        <v>17.399999999999999</v>
      </c>
      <c r="V40" s="6">
        <f t="shared" si="2"/>
        <v>87</v>
      </c>
    </row>
    <row r="41" spans="19:22" x14ac:dyDescent="0.2">
      <c r="S41" s="18">
        <v>32</v>
      </c>
      <c r="T41" s="16">
        <f t="shared" si="0"/>
        <v>160</v>
      </c>
      <c r="U41" s="19">
        <f t="shared" si="1"/>
        <v>19.2</v>
      </c>
      <c r="V41" s="20">
        <f t="shared" si="2"/>
        <v>96</v>
      </c>
    </row>
    <row r="42" spans="19:22" x14ac:dyDescent="0.2">
      <c r="S42" s="22">
        <v>35</v>
      </c>
      <c r="T42" s="21">
        <f t="shared" si="0"/>
        <v>175</v>
      </c>
      <c r="U42" s="23">
        <f t="shared" si="1"/>
        <v>21</v>
      </c>
      <c r="V42" s="21">
        <f t="shared" si="2"/>
        <v>105</v>
      </c>
    </row>
    <row r="43" spans="19:22" x14ac:dyDescent="0.2">
      <c r="S43" s="18">
        <v>38</v>
      </c>
      <c r="T43" s="16">
        <f t="shared" si="0"/>
        <v>190</v>
      </c>
      <c r="U43" s="19">
        <f t="shared" si="1"/>
        <v>22.8</v>
      </c>
      <c r="V43" s="20">
        <f t="shared" si="2"/>
        <v>114</v>
      </c>
    </row>
    <row r="44" spans="19:22" ht="13.5" thickBot="1" x14ac:dyDescent="0.25">
      <c r="S44" s="22">
        <v>41</v>
      </c>
      <c r="T44" s="21">
        <f t="shared" si="0"/>
        <v>205</v>
      </c>
      <c r="U44" s="23">
        <f t="shared" si="1"/>
        <v>24.599999999999998</v>
      </c>
      <c r="V44" s="24">
        <f t="shared" si="2"/>
        <v>122.99999999999999</v>
      </c>
    </row>
    <row r="45" spans="19:22" ht="13.5" thickTop="1" x14ac:dyDescent="0.2"/>
  </sheetData>
  <mergeCells count="29">
    <mergeCell ref="F13:G13"/>
    <mergeCell ref="B14:C14"/>
    <mergeCell ref="D14:E14"/>
    <mergeCell ref="F14:G14"/>
    <mergeCell ref="A13:A15"/>
    <mergeCell ref="B13:C13"/>
    <mergeCell ref="D13:E13"/>
    <mergeCell ref="J6:K6"/>
    <mergeCell ref="J7:K7"/>
    <mergeCell ref="A6:A8"/>
    <mergeCell ref="H6:I6"/>
    <mergeCell ref="L6:M6"/>
    <mergeCell ref="L7:M7"/>
    <mergeCell ref="A1:Q1"/>
    <mergeCell ref="A2:Q2"/>
    <mergeCell ref="H7:I7"/>
    <mergeCell ref="P6:Q6"/>
    <mergeCell ref="P7:Q7"/>
    <mergeCell ref="A5:Q5"/>
    <mergeCell ref="A3:V3"/>
    <mergeCell ref="B6:C6"/>
    <mergeCell ref="F7:G7"/>
    <mergeCell ref="A4:U4"/>
    <mergeCell ref="B7:C7"/>
    <mergeCell ref="D6:E6"/>
    <mergeCell ref="D7:E7"/>
    <mergeCell ref="N6:O6"/>
    <mergeCell ref="N7:O7"/>
    <mergeCell ref="F6:G6"/>
  </mergeCells>
  <phoneticPr fontId="3" type="noConversion"/>
  <pageMargins left="0.67" right="0.5" top="0.5" bottom="0.5" header="0.5" footer="0.5"/>
  <pageSetup scale="48" orientation="landscape" r:id="rId1"/>
  <headerFooter alignWithMargins="0">
    <oddFooter>&amp;L&amp;"Garamond,Regular"&amp;16*To calculate a monthly income from a weekly income multiply by 4.33.
*To calculate a monthly income from a bi-weekly income multiply by 2.17.
Page 1&amp;R&amp;"Garamond,Regular"&amp;18EFFECTIVE 11/1/17
ISSUED 11/1/17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5" sqref="F15"/>
    </sheetView>
  </sheetViews>
  <sheetFormatPr defaultRowHeight="12.75" x14ac:dyDescent="0.2"/>
  <cols>
    <col min="1" max="1" width="14.140625" bestFit="1" customWidth="1"/>
  </cols>
  <sheetData>
    <row r="1" spans="1:1" x14ac:dyDescent="0.2">
      <c r="A1" s="66">
        <v>110191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A</vt:lpstr>
      <vt:lpstr>Curren SMI Family of 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2008-06-20T20:00:50Z</cp:lastPrinted>
  <dcterms:created xsi:type="dcterms:W3CDTF">1901-01-01T04:00:00Z</dcterms:created>
  <dcterms:modified xsi:type="dcterms:W3CDTF">2018-01-03T20:22:28Z</dcterms:modified>
</cp:coreProperties>
</file>