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john_fischer_mass_gov/Documents/Desktop/"/>
    </mc:Choice>
  </mc:AlternateContent>
  <xr:revisionPtr revIDLastSave="0" documentId="8_{121AAF64-1AE9-48F8-A824-452382D53942}" xr6:coauthVersionLast="47" xr6:coauthVersionMax="47" xr10:uidLastSave="{00000000-0000-0000-0000-000000000000}"/>
  <bookViews>
    <workbookView xWindow="28680" yWindow="-120" windowWidth="29040" windowHeight="15720" activeTab="3" xr2:uid="{40CEDD19-BDE4-4CF1-9E60-D9FB11918F87}"/>
  </bookViews>
  <sheets>
    <sheet name="Multi-Year Summary Comparison" sheetId="1" r:id="rId1"/>
    <sheet name="2025 WCS Summary Data" sheetId="2" r:id="rId2"/>
    <sheet name="2025 Residential Summary" sheetId="4" r:id="rId3"/>
    <sheet name="2025 ICI Summary" sheetId="5" r:id="rId4"/>
    <sheet name="Facility Tonnage" sheetId="3" r:id="rId5"/>
  </sheets>
  <definedNames>
    <definedName name="_WTA10">#REF!</definedName>
    <definedName name="_WTA13">#REF!</definedName>
    <definedName name="_WTA16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5" l="1"/>
  <c r="G72" i="5"/>
  <c r="H71" i="5"/>
  <c r="G71" i="5"/>
  <c r="H70" i="5"/>
  <c r="G70" i="5"/>
  <c r="H69" i="5"/>
  <c r="G69" i="5"/>
  <c r="H68" i="5"/>
  <c r="G68" i="5"/>
  <c r="H67" i="5"/>
  <c r="G67" i="5"/>
  <c r="H66" i="5"/>
  <c r="G66" i="5"/>
  <c r="H65" i="5"/>
  <c r="G65" i="5"/>
  <c r="H64" i="5"/>
  <c r="G64" i="5"/>
  <c r="H63" i="5"/>
  <c r="G63" i="5"/>
  <c r="H62" i="5"/>
  <c r="G62" i="5"/>
  <c r="H61" i="5"/>
  <c r="G61" i="5"/>
  <c r="H60" i="5"/>
  <c r="G60" i="5"/>
  <c r="H59" i="5"/>
  <c r="G59" i="5"/>
  <c r="H58" i="5"/>
  <c r="G58" i="5"/>
  <c r="H57" i="5"/>
  <c r="G57" i="5"/>
  <c r="H56" i="5"/>
  <c r="G56" i="5"/>
  <c r="H55" i="5"/>
  <c r="G55" i="5"/>
  <c r="H54" i="5"/>
  <c r="G54" i="5"/>
  <c r="H53" i="5"/>
  <c r="G53" i="5"/>
  <c r="H52" i="5"/>
  <c r="G52" i="5"/>
  <c r="H51" i="5"/>
  <c r="G51" i="5"/>
  <c r="H50" i="5"/>
  <c r="G50" i="5"/>
  <c r="H49" i="5"/>
  <c r="G49" i="5"/>
  <c r="H48" i="5"/>
  <c r="G48" i="5"/>
  <c r="H47" i="5"/>
  <c r="G47" i="5"/>
  <c r="H46" i="5"/>
  <c r="G46" i="5"/>
  <c r="H45" i="5"/>
  <c r="G45" i="5"/>
  <c r="H44" i="5"/>
  <c r="G44" i="5"/>
  <c r="H43" i="5"/>
  <c r="G43" i="5"/>
  <c r="H42" i="5"/>
  <c r="G42" i="5"/>
  <c r="H41" i="5"/>
  <c r="G41" i="5"/>
  <c r="H40" i="5"/>
  <c r="G40" i="5"/>
  <c r="H39" i="5"/>
  <c r="G39" i="5"/>
  <c r="H38" i="5"/>
  <c r="G38" i="5"/>
  <c r="H37" i="5"/>
  <c r="G37" i="5"/>
  <c r="H36" i="5"/>
  <c r="G36" i="5"/>
  <c r="H35" i="5"/>
  <c r="G35" i="5"/>
  <c r="H34" i="5"/>
  <c r="G34" i="5"/>
  <c r="H33" i="5"/>
  <c r="G33" i="5"/>
  <c r="H32" i="5"/>
  <c r="G32" i="5"/>
  <c r="H31" i="5"/>
  <c r="G31" i="5"/>
  <c r="H30" i="5"/>
  <c r="G30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H7" i="5"/>
  <c r="G7" i="5"/>
  <c r="H6" i="5"/>
  <c r="G6" i="5"/>
  <c r="H5" i="5"/>
  <c r="G5" i="5"/>
  <c r="H4" i="5"/>
  <c r="G4" i="5"/>
  <c r="H3" i="5"/>
  <c r="G3" i="5"/>
  <c r="H2" i="5"/>
  <c r="G2" i="5"/>
  <c r="H3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2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66" i="1"/>
  <c r="G67" i="1"/>
  <c r="G68" i="1"/>
  <c r="G69" i="1"/>
  <c r="G70" i="1"/>
  <c r="G71" i="1"/>
  <c r="G72" i="1"/>
  <c r="G73" i="1"/>
  <c r="G74" i="1"/>
  <c r="G75" i="1"/>
  <c r="G65" i="1"/>
  <c r="G64" i="1"/>
  <c r="G56" i="1"/>
  <c r="G57" i="1"/>
  <c r="G58" i="1"/>
  <c r="G59" i="1"/>
  <c r="G60" i="1"/>
  <c r="G61" i="1"/>
  <c r="G62" i="1"/>
  <c r="G55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7" i="1"/>
  <c r="G20" i="1"/>
  <c r="G21" i="1"/>
  <c r="G22" i="1"/>
  <c r="G23" i="1"/>
  <c r="G24" i="1"/>
  <c r="G25" i="1"/>
  <c r="G26" i="1"/>
  <c r="G19" i="1"/>
  <c r="G17" i="1"/>
  <c r="G12" i="1"/>
  <c r="G13" i="1"/>
  <c r="G14" i="1"/>
  <c r="G15" i="1"/>
  <c r="G11" i="1"/>
  <c r="G3" i="1"/>
  <c r="G4" i="1"/>
  <c r="G5" i="1"/>
  <c r="G6" i="1"/>
  <c r="G7" i="1"/>
  <c r="G8" i="1"/>
  <c r="G9" i="1"/>
  <c r="G10" i="1"/>
  <c r="G2" i="1"/>
  <c r="J12" i="2"/>
  <c r="J13" i="2"/>
  <c r="J14" i="2"/>
  <c r="J16" i="2"/>
  <c r="J20" i="2"/>
  <c r="J21" i="2"/>
  <c r="J22" i="2"/>
  <c r="J24" i="2"/>
  <c r="J28" i="2"/>
  <c r="J29" i="2"/>
  <c r="J30" i="2"/>
  <c r="J32" i="2"/>
  <c r="J36" i="2"/>
  <c r="J37" i="2"/>
  <c r="J38" i="2"/>
  <c r="J40" i="2"/>
  <c r="J44" i="2"/>
  <c r="J45" i="2"/>
  <c r="J46" i="2"/>
  <c r="J48" i="2"/>
  <c r="J52" i="2"/>
  <c r="J54" i="2"/>
  <c r="J56" i="2"/>
  <c r="J60" i="2"/>
  <c r="J62" i="2"/>
  <c r="J64" i="2"/>
  <c r="J68" i="2"/>
  <c r="J70" i="2"/>
  <c r="J72" i="2"/>
  <c r="H12" i="2"/>
  <c r="H13" i="2"/>
  <c r="H14" i="2"/>
  <c r="I14" i="2" s="1"/>
  <c r="H15" i="2"/>
  <c r="J15" i="2" s="1"/>
  <c r="H16" i="2"/>
  <c r="H17" i="2"/>
  <c r="I17" i="2" s="1"/>
  <c r="H18" i="2"/>
  <c r="I18" i="2" s="1"/>
  <c r="H19" i="2"/>
  <c r="J19" i="2" s="1"/>
  <c r="H20" i="2"/>
  <c r="H21" i="2"/>
  <c r="H22" i="2"/>
  <c r="I22" i="2" s="1"/>
  <c r="H23" i="2"/>
  <c r="J23" i="2" s="1"/>
  <c r="H24" i="2"/>
  <c r="H25" i="2"/>
  <c r="I25" i="2" s="1"/>
  <c r="H26" i="2"/>
  <c r="I26" i="2" s="1"/>
  <c r="H27" i="2"/>
  <c r="I27" i="2" s="1"/>
  <c r="H28" i="2"/>
  <c r="H29" i="2"/>
  <c r="H30" i="2"/>
  <c r="I30" i="2" s="1"/>
  <c r="H31" i="2"/>
  <c r="J31" i="2" s="1"/>
  <c r="H32" i="2"/>
  <c r="H33" i="2"/>
  <c r="I33" i="2" s="1"/>
  <c r="H34" i="2"/>
  <c r="I34" i="2" s="1"/>
  <c r="H35" i="2"/>
  <c r="J35" i="2" s="1"/>
  <c r="H36" i="2"/>
  <c r="H37" i="2"/>
  <c r="H38" i="2"/>
  <c r="I38" i="2" s="1"/>
  <c r="H39" i="2"/>
  <c r="J39" i="2" s="1"/>
  <c r="H40" i="2"/>
  <c r="H41" i="2"/>
  <c r="I41" i="2" s="1"/>
  <c r="H42" i="2"/>
  <c r="I42" i="2" s="1"/>
  <c r="H43" i="2"/>
  <c r="I43" i="2" s="1"/>
  <c r="H44" i="2"/>
  <c r="H45" i="2"/>
  <c r="H46" i="2"/>
  <c r="I46" i="2" s="1"/>
  <c r="H47" i="2"/>
  <c r="J47" i="2" s="1"/>
  <c r="H48" i="2"/>
  <c r="H49" i="2"/>
  <c r="I49" i="2" s="1"/>
  <c r="H50" i="2"/>
  <c r="I50" i="2" s="1"/>
  <c r="H51" i="2"/>
  <c r="J51" i="2" s="1"/>
  <c r="H52" i="2"/>
  <c r="H53" i="2"/>
  <c r="J53" i="2" s="1"/>
  <c r="H54" i="2"/>
  <c r="I54" i="2" s="1"/>
  <c r="H55" i="2"/>
  <c r="J55" i="2" s="1"/>
  <c r="H56" i="2"/>
  <c r="H57" i="2"/>
  <c r="I57" i="2" s="1"/>
  <c r="H58" i="2"/>
  <c r="I58" i="2" s="1"/>
  <c r="H59" i="2"/>
  <c r="I59" i="2" s="1"/>
  <c r="H60" i="2"/>
  <c r="H61" i="2"/>
  <c r="J61" i="2" s="1"/>
  <c r="H62" i="2"/>
  <c r="I62" i="2" s="1"/>
  <c r="H63" i="2"/>
  <c r="J63" i="2" s="1"/>
  <c r="H64" i="2"/>
  <c r="H65" i="2"/>
  <c r="I65" i="2" s="1"/>
  <c r="H66" i="2"/>
  <c r="I66" i="2" s="1"/>
  <c r="H67" i="2"/>
  <c r="J67" i="2" s="1"/>
  <c r="H68" i="2"/>
  <c r="H69" i="2"/>
  <c r="J69" i="2" s="1"/>
  <c r="H70" i="2"/>
  <c r="I70" i="2" s="1"/>
  <c r="H71" i="2"/>
  <c r="J71" i="2" s="1"/>
  <c r="H72" i="2"/>
  <c r="H11" i="2"/>
  <c r="I11" i="2" s="1"/>
  <c r="H3" i="2"/>
  <c r="J3" i="2" s="1"/>
  <c r="H4" i="2"/>
  <c r="J4" i="2" s="1"/>
  <c r="H5" i="2"/>
  <c r="J5" i="2" s="1"/>
  <c r="H6" i="2"/>
  <c r="I6" i="2" s="1"/>
  <c r="H7" i="2"/>
  <c r="J7" i="2" s="1"/>
  <c r="H8" i="2"/>
  <c r="I8" i="2" s="1"/>
  <c r="H9" i="2"/>
  <c r="J9" i="2" s="1"/>
  <c r="H10" i="2"/>
  <c r="I10" i="2" s="1"/>
  <c r="H2" i="2"/>
  <c r="I2" i="2" s="1"/>
  <c r="C3" i="3"/>
  <c r="C4" i="3"/>
  <c r="C5" i="3"/>
  <c r="C6" i="3"/>
  <c r="C7" i="3"/>
  <c r="C2" i="3"/>
  <c r="B76" i="2"/>
  <c r="I13" i="2" s="1"/>
  <c r="B8" i="3"/>
  <c r="B7" i="3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2" i="2"/>
  <c r="C2" i="1"/>
  <c r="D2" i="1"/>
  <c r="E2" i="1"/>
  <c r="F2" i="1"/>
  <c r="B2" i="1"/>
  <c r="C11" i="1"/>
  <c r="D11" i="1"/>
  <c r="E11" i="1"/>
  <c r="F11" i="1"/>
  <c r="B11" i="1"/>
  <c r="C27" i="1"/>
  <c r="D27" i="1"/>
  <c r="E27" i="1"/>
  <c r="F27" i="1"/>
  <c r="B27" i="1"/>
  <c r="C35" i="1"/>
  <c r="D35" i="1"/>
  <c r="E35" i="1"/>
  <c r="F35" i="1"/>
  <c r="B35" i="1"/>
  <c r="C40" i="1"/>
  <c r="D40" i="1"/>
  <c r="E40" i="1"/>
  <c r="F40" i="1"/>
  <c r="B40" i="1"/>
  <c r="C46" i="1"/>
  <c r="D46" i="1"/>
  <c r="E46" i="1"/>
  <c r="F46" i="1"/>
  <c r="B46" i="1"/>
  <c r="C55" i="1"/>
  <c r="D55" i="1"/>
  <c r="E55" i="1"/>
  <c r="F55" i="1"/>
  <c r="B55" i="1"/>
  <c r="C65" i="1"/>
  <c r="D65" i="1"/>
  <c r="E65" i="1"/>
  <c r="F65" i="1"/>
  <c r="B65" i="1"/>
  <c r="C69" i="1"/>
  <c r="D69" i="1"/>
  <c r="E69" i="1"/>
  <c r="F69" i="1"/>
  <c r="B69" i="1"/>
  <c r="I55" i="2" l="1"/>
  <c r="I39" i="2"/>
  <c r="I23" i="2"/>
  <c r="I7" i="2"/>
  <c r="I45" i="2"/>
  <c r="I60" i="2"/>
  <c r="I44" i="2"/>
  <c r="I28" i="2"/>
  <c r="I20" i="2"/>
  <c r="I4" i="2"/>
  <c r="J59" i="2"/>
  <c r="J43" i="2"/>
  <c r="J27" i="2"/>
  <c r="J11" i="2"/>
  <c r="I67" i="2"/>
  <c r="I51" i="2"/>
  <c r="I35" i="2"/>
  <c r="I19" i="2"/>
  <c r="I3" i="2"/>
  <c r="J66" i="2"/>
  <c r="J58" i="2"/>
  <c r="J50" i="2"/>
  <c r="J42" i="2"/>
  <c r="J34" i="2"/>
  <c r="J26" i="2"/>
  <c r="J18" i="2"/>
  <c r="J10" i="2"/>
  <c r="I63" i="2"/>
  <c r="I47" i="2"/>
  <c r="I31" i="2"/>
  <c r="I15" i="2"/>
  <c r="I61" i="2"/>
  <c r="I53" i="2"/>
  <c r="I37" i="2"/>
  <c r="I29" i="2"/>
  <c r="I21" i="2"/>
  <c r="I5" i="2"/>
  <c r="I68" i="2"/>
  <c r="I52" i="2"/>
  <c r="I36" i="2"/>
  <c r="I12" i="2"/>
  <c r="J2" i="2"/>
  <c r="J65" i="2"/>
  <c r="J57" i="2"/>
  <c r="J49" i="2"/>
  <c r="J41" i="2"/>
  <c r="J33" i="2"/>
  <c r="J25" i="2"/>
  <c r="J17" i="2"/>
  <c r="I9" i="2"/>
  <c r="J8" i="2"/>
  <c r="I72" i="2"/>
  <c r="I64" i="2"/>
  <c r="I56" i="2"/>
  <c r="I48" i="2"/>
  <c r="I40" i="2"/>
  <c r="I32" i="2"/>
  <c r="I24" i="2"/>
  <c r="I16" i="2"/>
  <c r="J6" i="2"/>
  <c r="I71" i="2"/>
  <c r="I69" i="2"/>
</calcChain>
</file>

<file path=xl/sharedStrings.xml><?xml version="1.0" encoding="utf-8"?>
<sst xmlns="http://schemas.openxmlformats.org/spreadsheetml/2006/main" count="354" uniqueCount="107">
  <si>
    <t>Weighted Average by Material Category</t>
  </si>
  <si>
    <t>2010 Winter/Fall</t>
  </si>
  <si>
    <t>2013 Spring/Summer</t>
  </si>
  <si>
    <t>2016 Winter/Fall</t>
  </si>
  <si>
    <t>2019 Spring/Summer</t>
  </si>
  <si>
    <t>2022 Winter/Fall</t>
  </si>
  <si>
    <t>Paper</t>
  </si>
  <si>
    <t xml:space="preserve">Uncoated Corrugated Cardboard/Kraft Paper </t>
  </si>
  <si>
    <t xml:space="preserve">Waxed Cardboard </t>
  </si>
  <si>
    <t xml:space="preserve">High Grade Office Paper </t>
  </si>
  <si>
    <t xml:space="preserve">Magazines/Catalogs </t>
  </si>
  <si>
    <t xml:space="preserve">Newsprint </t>
  </si>
  <si>
    <t xml:space="preserve">Other Recyclable Paper </t>
  </si>
  <si>
    <t xml:space="preserve">Compostable Paper </t>
  </si>
  <si>
    <t xml:space="preserve">Remainder/Composite Paper </t>
  </si>
  <si>
    <t>Plastic</t>
  </si>
  <si>
    <t xml:space="preserve">PET Beverage Containers (non-MA deposit containers) </t>
  </si>
  <si>
    <t xml:space="preserve">PET Containers other than Beverage Containers (which originally contained non-hazardous material) </t>
  </si>
  <si>
    <t xml:space="preserve">Plastic MA Deposit Beverage Containers </t>
  </si>
  <si>
    <t xml:space="preserve">HDPE Bottles, colored and natural, (which originally contained non-hazardous material) </t>
  </si>
  <si>
    <t xml:space="preserve">Plastic Tubs and lids (HDPE, PP, etc) </t>
  </si>
  <si>
    <t>N/A</t>
  </si>
  <si>
    <t>#5 PP Bottles &amp; Containers</t>
  </si>
  <si>
    <t xml:space="preserve">Plastic Containers #3-#7 (which originally contained non-hazardous material) </t>
  </si>
  <si>
    <t>Other Plastic Bottles &amp; Containers</t>
  </si>
  <si>
    <t xml:space="preserve">Expanded Polystyrene Food Grade </t>
  </si>
  <si>
    <t>Expanded Polystyrene Non-food Grade</t>
  </si>
  <si>
    <t xml:space="preserve">Bulk Rigid Plastic Items </t>
  </si>
  <si>
    <t xml:space="preserve">Film (non-bag clean commercial and industrial packaging film) </t>
  </si>
  <si>
    <t xml:space="preserve">Grocery and other Merchandise Bags </t>
  </si>
  <si>
    <t xml:space="preserve">Other Film means plastic film  </t>
  </si>
  <si>
    <t xml:space="preserve">Remainder/Composite Plastic </t>
  </si>
  <si>
    <t>Metal</t>
  </si>
  <si>
    <t xml:space="preserve">Aluminum Beverage Containers (non-MA deposit containers) </t>
  </si>
  <si>
    <t xml:space="preserve">Aluminum MA Deposit Beverage Containers </t>
  </si>
  <si>
    <t xml:space="preserve">Tin/Steel Containers </t>
  </si>
  <si>
    <t>Other Aluminum</t>
  </si>
  <si>
    <t xml:space="preserve">Other Ferrous and non-ferrous </t>
  </si>
  <si>
    <t>White Goods</t>
  </si>
  <si>
    <t xml:space="preserve">Remainder/Composite Metal </t>
  </si>
  <si>
    <t>Glass</t>
  </si>
  <si>
    <t xml:space="preserve">Glass Beverage Containers (non-MA deposit containers) </t>
  </si>
  <si>
    <t xml:space="preserve">Other Glass Packaging Containers (non-MA deposit containers)  </t>
  </si>
  <si>
    <t xml:space="preserve">Glass MA Deposit Beverage Containers </t>
  </si>
  <si>
    <t>Remainder/Composite Glass</t>
  </si>
  <si>
    <t>Organic Materials</t>
  </si>
  <si>
    <t xml:space="preserve">Food Waste </t>
  </si>
  <si>
    <t xml:space="preserve">Branches and Stumps </t>
  </si>
  <si>
    <t xml:space="preserve">Prunings, Trimings, Leaves and Grass </t>
  </si>
  <si>
    <t xml:space="preserve">Manures </t>
  </si>
  <si>
    <t xml:space="preserve">Remainder/Composite Organic </t>
  </si>
  <si>
    <t>Construction and Demolition (in the MSW stream)</t>
  </si>
  <si>
    <t xml:space="preserve">Asphalt Pavement, Brick, and Concrete </t>
  </si>
  <si>
    <t>Aggregates, Stone, Rock</t>
  </si>
  <si>
    <t xml:space="preserve">Wood – Treated </t>
  </si>
  <si>
    <t xml:space="preserve">Wood – Untreated </t>
  </si>
  <si>
    <t xml:space="preserve">Asphalt Roofing </t>
  </si>
  <si>
    <t xml:space="preserve">Drywall/Gypsum Board </t>
  </si>
  <si>
    <t xml:space="preserve">Carpet and Carpet Padding </t>
  </si>
  <si>
    <t xml:space="preserve">Remainder/Composite Construction and Demolition </t>
  </si>
  <si>
    <t>Household Hazardous Waste</t>
  </si>
  <si>
    <t xml:space="preserve">Ballasts, CFLs, and Other Fluorescents </t>
  </si>
  <si>
    <t xml:space="preserve">Batteries – Lead Acid </t>
  </si>
  <si>
    <t xml:space="preserve">Batteries – Other </t>
  </si>
  <si>
    <t xml:space="preserve">Paint </t>
  </si>
  <si>
    <t xml:space="preserve">Bio-Hazardous </t>
  </si>
  <si>
    <t xml:space="preserve">Vehicle and Equipment Fluids </t>
  </si>
  <si>
    <t xml:space="preserve">Empty Metal, Glass, and Plastic Containers (that originally contained toxic materials) </t>
  </si>
  <si>
    <t xml:space="preserve">Pesticides and Fertilizers </t>
  </si>
  <si>
    <t xml:space="preserve">Other Hazardous or Household Hazardous Waste </t>
  </si>
  <si>
    <t>Electronics</t>
  </si>
  <si>
    <t xml:space="preserve">Computer-related Electronics </t>
  </si>
  <si>
    <t>Other “brown goods”</t>
  </si>
  <si>
    <t xml:space="preserve">Televisions and Computer Monitors </t>
  </si>
  <si>
    <t>Other Materials</t>
  </si>
  <si>
    <t xml:space="preserve">Tires and other rubber </t>
  </si>
  <si>
    <t xml:space="preserve">Textiles </t>
  </si>
  <si>
    <t xml:space="preserve">Bulky Materials </t>
  </si>
  <si>
    <t>Mattresses</t>
  </si>
  <si>
    <t xml:space="preserve">Restaurant Fats, Oils and Grease </t>
  </si>
  <si>
    <t xml:space="preserve">Other Miscellaneous </t>
  </si>
  <si>
    <t>Note:  Totals may not add to 100% due to rounding.</t>
  </si>
  <si>
    <t xml:space="preserve">Note:  The plastic categories were changed slightly from 2019 to 2022. </t>
  </si>
  <si>
    <t>Note:  Mattresses replaced pesticides and fertilizers beginning in 2016</t>
  </si>
  <si>
    <t>Saugus</t>
  </si>
  <si>
    <t>North Andover</t>
  </si>
  <si>
    <t>Millbury</t>
  </si>
  <si>
    <t>Rochester</t>
  </si>
  <si>
    <t>Haverhill</t>
  </si>
  <si>
    <t>Average</t>
  </si>
  <si>
    <t>Weighted Average</t>
  </si>
  <si>
    <t>MWC Disposal</t>
  </si>
  <si>
    <t>Total MSW Disposal</t>
  </si>
  <si>
    <t>2025 Spring/Summer</t>
  </si>
  <si>
    <t>Total municipal solid waste (MSW) Disposal based on 2024 total.  Will be replaced with 2025 total once available.</t>
  </si>
  <si>
    <t>MWC Disposal, disposal at municipal waste combustors in Massachusetts,  based on 2025 tonnage reported in each facility's waste characterization study.</t>
  </si>
  <si>
    <t>2024 MSW Disposal</t>
  </si>
  <si>
    <t>2025 MWC Disposal</t>
  </si>
  <si>
    <t>Link to Material Category Definitions</t>
  </si>
  <si>
    <t xml:space="preserve">Facility </t>
  </si>
  <si>
    <t xml:space="preserve">% of Total </t>
  </si>
  <si>
    <t>2025 MSW Tons</t>
  </si>
  <si>
    <t xml:space="preserve">Note: Rochester and Haverhill excludes transfer station waste coded and identified separately, as these were not sampled in the study. </t>
  </si>
  <si>
    <t>Total</t>
  </si>
  <si>
    <t>Total including TS</t>
  </si>
  <si>
    <t>Overall Waste Composition By Material Category - Spring &amp; Summer 2025 Sampling</t>
  </si>
  <si>
    <t>Other Plastic Bottles &amp; Containers (non-haz.)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</si>
</sst>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Aptos Display"/>
      <family val="2"/>
    </font>
    <font>
      <b/>
      <sz val="10"/>
      <name val="Aptos Display"/>
      <family val="2"/>
    </font>
    <font>
      <sz val="11"/>
      <color theme="1"/>
      <name val="Aptos Display"/>
      <family val="2"/>
    </font>
    <font>
      <sz val="10"/>
      <name val="Aptos Display"/>
      <family val="2"/>
    </font>
    <font>
      <i/>
      <sz val="11"/>
      <color theme="1"/>
      <name val="Aptos Display"/>
      <family val="2"/>
    </font>
    <font>
      <u/>
      <sz val="11"/>
      <color theme="10"/>
      <name val="Aptos Display"/>
      <family val="2"/>
    </font>
    <font>
      <sz val="11"/>
      <name val="Aptos Display"/>
      <family val="2"/>
    </font>
    <font>
      <b/>
      <sz val="10"/>
      <name val="Franklin Gothic Book"/>
      <family val="2"/>
    </font>
    <font>
      <sz val="10"/>
      <name val="Franklin Gothic Boo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Alignment="1">
      <alignment wrapText="1"/>
    </xf>
    <xf numFmtId="165" fontId="0" fillId="0" borderId="0" xfId="2" applyNumberFormat="1" applyFont="1"/>
    <xf numFmtId="0" fontId="2" fillId="0" borderId="0" xfId="0" applyFont="1"/>
    <xf numFmtId="165" fontId="2" fillId="0" borderId="0" xfId="2" applyNumberFormat="1" applyFont="1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164" fontId="0" fillId="0" borderId="0" xfId="1" applyNumberFormat="1" applyFont="1"/>
    <xf numFmtId="0" fontId="4" fillId="0" borderId="0" xfId="3"/>
    <xf numFmtId="164" fontId="0" fillId="0" borderId="0" xfId="0" applyNumberFormat="1"/>
    <xf numFmtId="165" fontId="1" fillId="0" borderId="0" xfId="2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textRotation="45" wrapText="1"/>
    </xf>
    <xf numFmtId="165" fontId="6" fillId="0" borderId="1" xfId="0" applyNumberFormat="1" applyFont="1" applyBorder="1"/>
    <xf numFmtId="165" fontId="5" fillId="0" borderId="0" xfId="0" applyNumberFormat="1" applyFont="1"/>
    <xf numFmtId="165" fontId="5" fillId="0" borderId="0" xfId="2" applyNumberFormat="1" applyFont="1"/>
    <xf numFmtId="0" fontId="7" fillId="0" borderId="0" xfId="0" applyFont="1" applyAlignment="1">
      <alignment wrapText="1"/>
    </xf>
    <xf numFmtId="165" fontId="8" fillId="0" borderId="0" xfId="0" applyNumberFormat="1" applyFont="1"/>
    <xf numFmtId="165" fontId="7" fillId="0" borderId="0" xfId="0" applyNumberFormat="1" applyFont="1"/>
    <xf numFmtId="165" fontId="7" fillId="0" borderId="0" xfId="2" applyNumberFormat="1" applyFont="1"/>
    <xf numFmtId="43" fontId="7" fillId="0" borderId="0" xfId="0" applyNumberFormat="1" applyFont="1"/>
    <xf numFmtId="164" fontId="7" fillId="0" borderId="0" xfId="1" applyNumberFormat="1" applyFont="1"/>
    <xf numFmtId="0" fontId="7" fillId="0" borderId="0" xfId="0" applyFont="1"/>
    <xf numFmtId="164" fontId="8" fillId="0" borderId="0" xfId="1" applyNumberFormat="1" applyFont="1"/>
    <xf numFmtId="164" fontId="7" fillId="0" borderId="0" xfId="1" applyNumberFormat="1" applyFont="1" applyAlignment="1">
      <alignment horizontal="left"/>
    </xf>
    <xf numFmtId="0" fontId="9" fillId="0" borderId="0" xfId="0" applyFont="1" applyAlignment="1">
      <alignment wrapText="1"/>
    </xf>
    <xf numFmtId="0" fontId="10" fillId="0" borderId="0" xfId="3" applyFont="1" applyAlignment="1">
      <alignment wrapText="1"/>
    </xf>
    <xf numFmtId="164" fontId="5" fillId="0" borderId="0" xfId="0" applyNumberFormat="1" applyFont="1"/>
    <xf numFmtId="164" fontId="7" fillId="0" borderId="0" xfId="0" applyNumberFormat="1" applyFont="1"/>
    <xf numFmtId="0" fontId="11" fillId="0" borderId="0" xfId="0" applyFont="1"/>
    <xf numFmtId="10" fontId="12" fillId="0" borderId="1" xfId="0" applyNumberFormat="1" applyFont="1" applyBorder="1"/>
    <xf numFmtId="10" fontId="13" fillId="0" borderId="0" xfId="0" applyNumberFormat="1" applyFont="1"/>
    <xf numFmtId="165" fontId="2" fillId="0" borderId="0" xfId="0" applyNumberFormat="1" applyFont="1"/>
    <xf numFmtId="165" fontId="0" fillId="0" borderId="0" xfId="2" applyNumberFormat="1" applyFont="1" applyFill="1"/>
    <xf numFmtId="165" fontId="0" fillId="0" borderId="0" xfId="0" applyNumberFormat="1"/>
    <xf numFmtId="165" fontId="2" fillId="0" borderId="0" xfId="2" applyNumberFormat="1" applyFont="1" applyFill="1"/>
    <xf numFmtId="165" fontId="1" fillId="0" borderId="0" xfId="2" applyNumberFormat="1" applyFont="1" applyFill="1"/>
    <xf numFmtId="164" fontId="5" fillId="0" borderId="0" xfId="1" applyNumberFormat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ss.gov/doc/waste-characterization-capacity-studies/downloa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ss.gov/doc/waste-characterization-capacity-studies/download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mass.gov/doc/waste-characterization-capacity-studies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0E300-CA42-4BF1-9502-E0A8A02C7A72}">
  <dimension ref="A1:G79"/>
  <sheetViews>
    <sheetView workbookViewId="0">
      <pane xSplit="1" ySplit="1" topLeftCell="B61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51" customWidth="1"/>
    <col min="2" max="2" width="15.7109375" bestFit="1" customWidth="1"/>
    <col min="3" max="3" width="19.5703125" bestFit="1" customWidth="1"/>
    <col min="4" max="4" width="15.7109375" bestFit="1" customWidth="1"/>
    <col min="5" max="5" width="19.5703125" bestFit="1" customWidth="1"/>
    <col min="6" max="6" width="15.7109375" bestFit="1" customWidth="1"/>
    <col min="7" max="7" width="19.5703125" bestFit="1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93</v>
      </c>
    </row>
    <row r="2" spans="1:7" x14ac:dyDescent="0.25">
      <c r="A2" s="5" t="s">
        <v>6</v>
      </c>
      <c r="B2" s="32">
        <f>SUM(B3:B10)</f>
        <v>0.25788536068921158</v>
      </c>
      <c r="C2" s="32">
        <f t="shared" ref="C2:F2" si="0">SUM(C3:C10)</f>
        <v>0.24707059178229565</v>
      </c>
      <c r="D2" s="32">
        <f t="shared" si="0"/>
        <v>0.21739604530688642</v>
      </c>
      <c r="E2" s="32">
        <f t="shared" si="0"/>
        <v>0.21000000000000002</v>
      </c>
      <c r="F2" s="32">
        <f t="shared" si="0"/>
        <v>0.21837617212513694</v>
      </c>
      <c r="G2" s="32">
        <f>'2025 WCS Summary Data'!H2</f>
        <v>0.23608541212285494</v>
      </c>
    </row>
    <row r="3" spans="1:7" x14ac:dyDescent="0.25">
      <c r="A3" s="5" t="s">
        <v>7</v>
      </c>
      <c r="B3" s="33">
        <v>8.6942001843264713E-2</v>
      </c>
      <c r="C3" s="33">
        <v>7.2972372112739728E-2</v>
      </c>
      <c r="D3" s="33">
        <v>9.2236698278679821E-2</v>
      </c>
      <c r="E3" s="33">
        <v>5.3999999999999999E-2</v>
      </c>
      <c r="F3" s="33">
        <v>5.7852964372042993E-2</v>
      </c>
      <c r="G3" s="34">
        <f>'2025 WCS Summary Data'!H3</f>
        <v>4.2037160908275827E-2</v>
      </c>
    </row>
    <row r="4" spans="1:7" x14ac:dyDescent="0.25">
      <c r="A4" s="5" t="s">
        <v>8</v>
      </c>
      <c r="B4" s="33">
        <v>1.0368204438872989E-2</v>
      </c>
      <c r="C4" s="33">
        <v>6.124280050412401E-3</v>
      </c>
      <c r="D4" s="33">
        <v>2.7467845776730053E-3</v>
      </c>
      <c r="E4" s="33">
        <v>4.0000000000000001E-3</v>
      </c>
      <c r="F4" s="33">
        <v>4.7169589020687351E-3</v>
      </c>
      <c r="G4" s="34">
        <f>'2025 WCS Summary Data'!H4</f>
        <v>3.7570341333222129E-3</v>
      </c>
    </row>
    <row r="5" spans="1:7" x14ac:dyDescent="0.25">
      <c r="A5" s="5" t="s">
        <v>9</v>
      </c>
      <c r="B5" s="33">
        <v>1.098575163600414E-2</v>
      </c>
      <c r="C5" s="33">
        <v>1.0526211296107124E-2</v>
      </c>
      <c r="D5" s="33">
        <v>5.4231682849074205E-3</v>
      </c>
      <c r="E5" s="33">
        <v>5.0000000000000001E-3</v>
      </c>
      <c r="F5" s="33">
        <v>5.3784119852849218E-3</v>
      </c>
      <c r="G5" s="34">
        <f>'2025 WCS Summary Data'!H5</f>
        <v>2.4324869159073376E-3</v>
      </c>
    </row>
    <row r="6" spans="1:7" x14ac:dyDescent="0.25">
      <c r="A6" s="5" t="s">
        <v>10</v>
      </c>
      <c r="B6" s="33">
        <v>1.653940840199062E-2</v>
      </c>
      <c r="C6" s="33">
        <v>1.3167867728484012E-2</v>
      </c>
      <c r="D6" s="33">
        <v>8.3710426454367444E-3</v>
      </c>
      <c r="E6" s="33">
        <v>6.0000000000000001E-3</v>
      </c>
      <c r="F6" s="33">
        <v>4.2465493169024527E-3</v>
      </c>
      <c r="G6" s="34">
        <f>'2025 WCS Summary Data'!H6</f>
        <v>4.021790279196814E-3</v>
      </c>
    </row>
    <row r="7" spans="1:7" x14ac:dyDescent="0.25">
      <c r="A7" s="5" t="s">
        <v>11</v>
      </c>
      <c r="B7" s="33">
        <v>1.8665628038111646E-2</v>
      </c>
      <c r="C7" s="33">
        <v>1.4232330339398337E-2</v>
      </c>
      <c r="D7" s="33">
        <v>7.1469349793393273E-3</v>
      </c>
      <c r="E7" s="33">
        <v>7.0000000000000001E-3</v>
      </c>
      <c r="F7" s="33">
        <v>2.9273239702281408E-3</v>
      </c>
      <c r="G7" s="34">
        <f>'2025 WCS Summary Data'!H7</f>
        <v>4.0104322442085947E-3</v>
      </c>
    </row>
    <row r="8" spans="1:7" x14ac:dyDescent="0.25">
      <c r="A8" s="5" t="s">
        <v>12</v>
      </c>
      <c r="B8" s="33">
        <v>3.6352871589065576E-2</v>
      </c>
      <c r="C8" s="33">
        <v>3.515082336007104E-2</v>
      </c>
      <c r="D8" s="33">
        <v>3.6120131205216642E-2</v>
      </c>
      <c r="E8" s="33">
        <v>0.03</v>
      </c>
      <c r="F8" s="33">
        <v>3.9360553243748035E-2</v>
      </c>
      <c r="G8" s="34">
        <f>'2025 WCS Summary Data'!H8</f>
        <v>4.5076194249254575E-2</v>
      </c>
    </row>
    <row r="9" spans="1:7" x14ac:dyDescent="0.25">
      <c r="A9" s="5" t="s">
        <v>13</v>
      </c>
      <c r="B9" s="33">
        <v>6.1653590015769852E-2</v>
      </c>
      <c r="C9" s="33">
        <v>7.817662550816519E-2</v>
      </c>
      <c r="D9" s="33">
        <v>5.8312916414835145E-2</v>
      </c>
      <c r="E9" s="33">
        <v>8.6999999999999994E-2</v>
      </c>
      <c r="F9" s="33">
        <v>7.234854581650163E-2</v>
      </c>
      <c r="G9" s="34">
        <f>'2025 WCS Summary Data'!H9</f>
        <v>9.6456036197585443E-2</v>
      </c>
    </row>
    <row r="10" spans="1:7" x14ac:dyDescent="0.25">
      <c r="A10" s="5" t="s">
        <v>14</v>
      </c>
      <c r="B10" s="33">
        <v>1.6377904726132039E-2</v>
      </c>
      <c r="C10" s="33">
        <v>1.672008138691786E-2</v>
      </c>
      <c r="D10" s="33">
        <v>7.0383689207983192E-3</v>
      </c>
      <c r="E10" s="33">
        <v>1.7000000000000001E-2</v>
      </c>
      <c r="F10" s="33">
        <v>3.154486451836002E-2</v>
      </c>
      <c r="G10" s="34">
        <f>'2025 WCS Summary Data'!H10</f>
        <v>3.8227495986154839E-2</v>
      </c>
    </row>
    <row r="11" spans="1:7" x14ac:dyDescent="0.25">
      <c r="A11" s="1" t="s">
        <v>15</v>
      </c>
      <c r="B11" s="35">
        <f>SUM(B12:B26)</f>
        <v>0.13946833928547392</v>
      </c>
      <c r="C11" s="35">
        <f t="shared" ref="C11:F11" si="1">SUM(C12:C26)</f>
        <v>0.14407894946887895</v>
      </c>
      <c r="D11" s="35">
        <f t="shared" si="1"/>
        <v>0.13076980161061069</v>
      </c>
      <c r="E11" s="35">
        <f t="shared" si="1"/>
        <v>0.159</v>
      </c>
      <c r="F11" s="35">
        <f t="shared" si="1"/>
        <v>0.14980053763477602</v>
      </c>
      <c r="G11" s="35">
        <f>'2025 WCS Summary Data'!H11</f>
        <v>0.18162017223044685</v>
      </c>
    </row>
    <row r="12" spans="1:7" x14ac:dyDescent="0.25">
      <c r="A12" s="5" t="s">
        <v>16</v>
      </c>
      <c r="B12" s="33">
        <v>5.7353772536406448E-3</v>
      </c>
      <c r="C12" s="33">
        <v>6.0426335583200251E-3</v>
      </c>
      <c r="D12" s="33">
        <v>6.6427977430906894E-3</v>
      </c>
      <c r="E12" s="33">
        <v>8.0000000000000002E-3</v>
      </c>
      <c r="F12" s="33">
        <v>8.0860574429305505E-3</v>
      </c>
      <c r="G12" s="36">
        <f>'2025 WCS Summary Data'!H12</f>
        <v>4.6487199482891633E-3</v>
      </c>
    </row>
    <row r="13" spans="1:7" ht="30" x14ac:dyDescent="0.25">
      <c r="A13" s="5" t="s">
        <v>17</v>
      </c>
      <c r="B13" s="33">
        <v>1.9601698535271074E-3</v>
      </c>
      <c r="C13" s="33">
        <v>1.9172213081602222E-3</v>
      </c>
      <c r="D13" s="33">
        <v>1.8239497817611281E-3</v>
      </c>
      <c r="E13" s="33">
        <v>4.0000000000000001E-3</v>
      </c>
      <c r="F13" s="33">
        <v>5.4894724864532028E-3</v>
      </c>
      <c r="G13" s="36">
        <f>'2025 WCS Summary Data'!H13</f>
        <v>8.3874959861548401E-3</v>
      </c>
    </row>
    <row r="14" spans="1:7" x14ac:dyDescent="0.25">
      <c r="A14" s="5" t="s">
        <v>18</v>
      </c>
      <c r="B14" s="33">
        <v>1.3868570694980404E-3</v>
      </c>
      <c r="C14" s="33">
        <v>1.7572108983615969E-3</v>
      </c>
      <c r="D14" s="33">
        <v>1.2295953542142907E-3</v>
      </c>
      <c r="E14" s="33">
        <v>1E-3</v>
      </c>
      <c r="F14" s="33">
        <v>1.2367038416249733E-3</v>
      </c>
      <c r="G14" s="36">
        <f>'2025 WCS Summary Data'!H14</f>
        <v>7.4159928272065729E-3</v>
      </c>
    </row>
    <row r="15" spans="1:7" ht="30" x14ac:dyDescent="0.25">
      <c r="A15" s="5" t="s">
        <v>19</v>
      </c>
      <c r="B15" s="33">
        <v>6.4100318385071587E-3</v>
      </c>
      <c r="C15" s="33">
        <v>5.6437387274691914E-3</v>
      </c>
      <c r="D15" s="33">
        <v>4.4058195445298787E-3</v>
      </c>
      <c r="E15" s="33">
        <v>5.0000000000000001E-3</v>
      </c>
      <c r="F15" s="33">
        <v>6.0396050328683669E-3</v>
      </c>
      <c r="G15" s="36">
        <f>'2025 WCS Summary Data'!H15</f>
        <v>6.9854884380408256E-3</v>
      </c>
    </row>
    <row r="16" spans="1:7" x14ac:dyDescent="0.25">
      <c r="A16" s="5" t="s">
        <v>20</v>
      </c>
      <c r="B16" s="33">
        <v>4.3042102543173408E-3</v>
      </c>
      <c r="C16" s="33">
        <v>5.656896189758823E-3</v>
      </c>
      <c r="D16" s="33">
        <v>3.6569836949220222E-3</v>
      </c>
      <c r="E16" s="33">
        <v>4.0000000000000001E-3</v>
      </c>
      <c r="F16" s="33" t="s">
        <v>21</v>
      </c>
      <c r="G16" t="s">
        <v>21</v>
      </c>
    </row>
    <row r="17" spans="1:7" x14ac:dyDescent="0.25">
      <c r="A17" s="5" t="s">
        <v>22</v>
      </c>
      <c r="B17" s="33"/>
      <c r="C17" s="33"/>
      <c r="D17" s="33"/>
      <c r="E17" s="33"/>
      <c r="F17" s="33">
        <v>8.7444222185925815E-3</v>
      </c>
      <c r="G17" s="33">
        <f>'2025 WCS Summary Data'!H16</f>
        <v>9.3128889259575885E-3</v>
      </c>
    </row>
    <row r="18" spans="1:7" ht="30" x14ac:dyDescent="0.25">
      <c r="A18" s="5" t="s">
        <v>23</v>
      </c>
      <c r="B18" s="33">
        <v>3.4281804770883908E-3</v>
      </c>
      <c r="C18" s="33">
        <v>6.646037334420817E-3</v>
      </c>
      <c r="D18" s="33">
        <v>5.0500323625476042E-3</v>
      </c>
      <c r="E18" s="33">
        <v>8.9999999999999993E-3</v>
      </c>
      <c r="F18" s="33" t="s">
        <v>21</v>
      </c>
      <c r="G18" t="s">
        <v>21</v>
      </c>
    </row>
    <row r="19" spans="1:7" x14ac:dyDescent="0.25">
      <c r="A19" s="5" t="s">
        <v>24</v>
      </c>
      <c r="B19" s="33"/>
      <c r="C19" s="33"/>
      <c r="D19" s="33"/>
      <c r="E19" s="33"/>
      <c r="F19" s="33">
        <v>2.5610181642236073E-3</v>
      </c>
      <c r="G19" s="33">
        <f>'2025 WCS Summary Data'!H17</f>
        <v>2.5483175212160387E-3</v>
      </c>
    </row>
    <row r="20" spans="1:7" x14ac:dyDescent="0.25">
      <c r="A20" s="5" t="s">
        <v>25</v>
      </c>
      <c r="B20" s="33">
        <v>5.0290663867513467E-3</v>
      </c>
      <c r="C20" s="33">
        <v>9.9553378053434723E-3</v>
      </c>
      <c r="D20" s="33">
        <v>3.5797826080301975E-3</v>
      </c>
      <c r="E20" s="33">
        <v>4.0000000000000001E-3</v>
      </c>
      <c r="F20" s="33">
        <v>4.1642615363902949E-3</v>
      </c>
      <c r="G20" s="33">
        <f>'2025 WCS Summary Data'!H18</f>
        <v>3.0194215892741716E-3</v>
      </c>
    </row>
    <row r="21" spans="1:7" x14ac:dyDescent="0.25">
      <c r="A21" s="5" t="s">
        <v>26</v>
      </c>
      <c r="B21" s="33">
        <v>2.0366295507444473E-3</v>
      </c>
      <c r="C21" s="33">
        <v>2.2765062515804181E-3</v>
      </c>
      <c r="D21" s="33">
        <v>1.8417610871911314E-3</v>
      </c>
      <c r="E21" s="33">
        <v>1E-3</v>
      </c>
      <c r="F21" s="33">
        <v>1.7827079379550198E-3</v>
      </c>
      <c r="G21" s="33">
        <f>'2025 WCS Summary Data'!H19</f>
        <v>3.432486915907338E-3</v>
      </c>
    </row>
    <row r="22" spans="1:7" x14ac:dyDescent="0.25">
      <c r="A22" s="5" t="s">
        <v>27</v>
      </c>
      <c r="B22" s="33">
        <v>2.6695479798784054E-2</v>
      </c>
      <c r="C22" s="33">
        <v>2.1595038711438638E-2</v>
      </c>
      <c r="D22" s="33">
        <v>1.6179484253571359E-2</v>
      </c>
      <c r="E22" s="33">
        <v>8.9999999999999993E-3</v>
      </c>
      <c r="F22" s="33">
        <v>1.7812573423333224E-2</v>
      </c>
      <c r="G22" s="33">
        <f>'2025 WCS Summary Data'!H20</f>
        <v>2.7087753289267918E-2</v>
      </c>
    </row>
    <row r="23" spans="1:7" ht="30" x14ac:dyDescent="0.25">
      <c r="A23" s="5" t="s">
        <v>28</v>
      </c>
      <c r="B23" s="33">
        <v>5.0199554582666672E-3</v>
      </c>
      <c r="C23" s="33">
        <v>1.282118152555867E-2</v>
      </c>
      <c r="D23" s="33">
        <v>4.7827410176499172E-3</v>
      </c>
      <c r="E23" s="33">
        <v>8.0000000000000002E-3</v>
      </c>
      <c r="F23" s="33">
        <v>9.9417902889504996E-3</v>
      </c>
      <c r="G23" s="33">
        <f>'2025 WCS Summary Data'!H21</f>
        <v>4.9972359723930862E-3</v>
      </c>
    </row>
    <row r="24" spans="1:7" x14ac:dyDescent="0.25">
      <c r="A24" s="5" t="s">
        <v>29</v>
      </c>
      <c r="B24" s="33">
        <v>8.7216056300015461E-3</v>
      </c>
      <c r="C24" s="33">
        <v>7.3470051371551338E-3</v>
      </c>
      <c r="D24" s="33">
        <v>4.9855154216127398E-3</v>
      </c>
      <c r="E24" s="33">
        <v>6.0000000000000001E-3</v>
      </c>
      <c r="F24" s="33">
        <v>2.5202827793537859E-3</v>
      </c>
      <c r="G24" s="33">
        <f>'2025 WCS Summary Data'!H22</f>
        <v>2.9074234241748161E-3</v>
      </c>
    </row>
    <row r="25" spans="1:7" x14ac:dyDescent="0.25">
      <c r="A25" s="5" t="s">
        <v>30</v>
      </c>
      <c r="B25" s="33">
        <v>3.7069417926947748E-2</v>
      </c>
      <c r="C25" s="33">
        <v>4.4416236669991276E-2</v>
      </c>
      <c r="D25" s="33">
        <v>4.8443758721987182E-2</v>
      </c>
      <c r="E25" s="33">
        <v>6.5000000000000002E-2</v>
      </c>
      <c r="F25" s="33">
        <v>5.6827259798491181E-2</v>
      </c>
      <c r="G25" s="33">
        <f>'2025 WCS Summary Data'!H23</f>
        <v>7.4753290936007841E-2</v>
      </c>
    </row>
    <row r="26" spans="1:7" x14ac:dyDescent="0.25">
      <c r="A26" s="5" t="s">
        <v>31</v>
      </c>
      <c r="B26" s="33">
        <v>3.1671357787399414E-2</v>
      </c>
      <c r="C26" s="33">
        <v>1.8003905351320643E-2</v>
      </c>
      <c r="D26" s="33">
        <v>2.8147580019502561E-2</v>
      </c>
      <c r="E26" s="33">
        <v>3.5000000000000003E-2</v>
      </c>
      <c r="F26" s="33">
        <v>2.4594382683608737E-2</v>
      </c>
      <c r="G26" s="33">
        <f>'2025 WCS Summary Data'!H24</f>
        <v>2.7509700369065249E-2</v>
      </c>
    </row>
    <row r="27" spans="1:7" x14ac:dyDescent="0.25">
      <c r="A27" s="1" t="s">
        <v>32</v>
      </c>
      <c r="B27" s="35">
        <f>SUM(B28:B34)</f>
        <v>5.4662944239436601E-2</v>
      </c>
      <c r="C27" s="35">
        <f t="shared" ref="C27:F27" si="2">SUM(C28:C34)</f>
        <v>3.9338582724697715E-2</v>
      </c>
      <c r="D27" s="35">
        <f t="shared" si="2"/>
        <v>3.790594402894841E-2</v>
      </c>
      <c r="E27" s="35">
        <f t="shared" si="2"/>
        <v>0.04</v>
      </c>
      <c r="F27" s="35">
        <f t="shared" si="2"/>
        <v>4.7843733961337037E-2</v>
      </c>
      <c r="G27" s="35">
        <f>'2025 WCS Summary Data'!H25</f>
        <v>3.9974525740736878E-2</v>
      </c>
    </row>
    <row r="28" spans="1:7" ht="30" x14ac:dyDescent="0.25">
      <c r="A28" s="5" t="s">
        <v>33</v>
      </c>
      <c r="B28" s="33">
        <v>5.7181952291160973E-4</v>
      </c>
      <c r="C28" s="33">
        <v>8.252045907748526E-4</v>
      </c>
      <c r="D28" s="33">
        <v>3.2157539453227702E-4</v>
      </c>
      <c r="E28" s="33">
        <v>0</v>
      </c>
      <c r="F28" s="33">
        <v>6.5101509573480053E-4</v>
      </c>
      <c r="G28" s="36">
        <f>'2025 WCS Summary Data'!H26</f>
        <v>6.3713588690339669E-4</v>
      </c>
    </row>
    <row r="29" spans="1:7" x14ac:dyDescent="0.25">
      <c r="A29" s="5" t="s">
        <v>34</v>
      </c>
      <c r="B29" s="33">
        <v>1.2417247625573641E-3</v>
      </c>
      <c r="C29" s="33">
        <v>1.3798788385294013E-3</v>
      </c>
      <c r="D29" s="33">
        <v>1.3457651659265059E-3</v>
      </c>
      <c r="E29" s="33">
        <v>2E-3</v>
      </c>
      <c r="F29" s="33">
        <v>2.8573313305008466E-3</v>
      </c>
      <c r="G29" s="36">
        <f>'2025 WCS Summary Data'!H27</f>
        <v>4.1750211639108407E-3</v>
      </c>
    </row>
    <row r="30" spans="1:7" x14ac:dyDescent="0.25">
      <c r="A30" s="5" t="s">
        <v>35</v>
      </c>
      <c r="B30" s="33">
        <v>8.0012092525715908E-3</v>
      </c>
      <c r="C30" s="33">
        <v>6.5562856872646968E-3</v>
      </c>
      <c r="D30" s="33">
        <v>5.9087932255987583E-3</v>
      </c>
      <c r="E30" s="33">
        <v>6.0000000000000001E-3</v>
      </c>
      <c r="F30" s="33">
        <v>8.184032103637013E-3</v>
      </c>
      <c r="G30" s="36">
        <f>'2025 WCS Summary Data'!H28</f>
        <v>7.537885277007445E-3</v>
      </c>
    </row>
    <row r="31" spans="1:7" x14ac:dyDescent="0.25">
      <c r="A31" s="5" t="s">
        <v>36</v>
      </c>
      <c r="B31" s="33">
        <v>4.4746754668821397E-3</v>
      </c>
      <c r="C31" s="33">
        <v>3.6397797173927482E-3</v>
      </c>
      <c r="D31" s="33">
        <v>3.2614228909159364E-3</v>
      </c>
      <c r="E31" s="33">
        <v>3.0000000000000001E-3</v>
      </c>
      <c r="F31" s="33">
        <v>3.993152622806184E-3</v>
      </c>
      <c r="G31" s="36">
        <f>'2025 WCS Summary Data'!H29</f>
        <v>3.7581976271398492E-3</v>
      </c>
    </row>
    <row r="32" spans="1:7" x14ac:dyDescent="0.25">
      <c r="A32" s="5" t="s">
        <v>37</v>
      </c>
      <c r="B32" s="33">
        <v>1.8137060554233649E-2</v>
      </c>
      <c r="C32" s="33">
        <v>8.6962568993422095E-3</v>
      </c>
      <c r="D32" s="33">
        <v>8.1401218382743321E-3</v>
      </c>
      <c r="E32" s="33">
        <v>2.1000000000000001E-2</v>
      </c>
      <c r="F32" s="33">
        <v>1.6420760889547387E-2</v>
      </c>
      <c r="G32" s="36">
        <f>'2025 WCS Summary Data'!H30</f>
        <v>1.5191922266936341E-2</v>
      </c>
    </row>
    <row r="33" spans="1:7" x14ac:dyDescent="0.25">
      <c r="A33" s="5" t="s">
        <v>38</v>
      </c>
      <c r="B33" s="33">
        <v>5.3270527497444736E-3</v>
      </c>
      <c r="C33" s="33">
        <v>2.6629619767349049E-3</v>
      </c>
      <c r="D33" s="33">
        <v>2.3383316434970329E-3</v>
      </c>
      <c r="E33" s="33">
        <v>0</v>
      </c>
      <c r="F33" s="33">
        <v>1.2293186246336095E-3</v>
      </c>
      <c r="G33" s="36">
        <f>'2025 WCS Summary Data'!H31</f>
        <v>1.8148468483496322E-3</v>
      </c>
    </row>
    <row r="34" spans="1:7" x14ac:dyDescent="0.25">
      <c r="A34" s="5" t="s">
        <v>39</v>
      </c>
      <c r="B34" s="33">
        <v>1.6909401930535778E-2</v>
      </c>
      <c r="C34" s="33">
        <v>1.55782150146589E-2</v>
      </c>
      <c r="D34" s="33">
        <v>1.6589933870203567E-2</v>
      </c>
      <c r="E34" s="33">
        <v>8.0000000000000002E-3</v>
      </c>
      <c r="F34" s="33">
        <v>1.4508123294477196E-2</v>
      </c>
      <c r="G34" s="36">
        <f>'2025 WCS Summary Data'!H32</f>
        <v>7.3410529827561037E-3</v>
      </c>
    </row>
    <row r="35" spans="1:7" x14ac:dyDescent="0.25">
      <c r="A35" s="1" t="s">
        <v>40</v>
      </c>
      <c r="B35" s="35">
        <f>SUM(B36:B39)</f>
        <v>2.1442043049128882E-2</v>
      </c>
      <c r="C35" s="35">
        <f t="shared" ref="C35:F35" si="3">SUM(C36:C39)</f>
        <v>1.8900659197815015E-2</v>
      </c>
      <c r="D35" s="35">
        <f t="shared" si="3"/>
        <v>1.6154216637580623E-2</v>
      </c>
      <c r="E35" s="35">
        <f t="shared" si="3"/>
        <v>2.7E-2</v>
      </c>
      <c r="F35" s="35">
        <f t="shared" si="3"/>
        <v>2.3265189532147717E-2</v>
      </c>
      <c r="G35" s="35">
        <f>'2025 WCS Summary Data'!H33</f>
        <v>2.3546549344231532E-2</v>
      </c>
    </row>
    <row r="36" spans="1:7" ht="30" x14ac:dyDescent="0.25">
      <c r="A36" s="5" t="s">
        <v>41</v>
      </c>
      <c r="B36" s="33">
        <v>6.950996213328833E-3</v>
      </c>
      <c r="C36" s="33">
        <v>6.8228667458580467E-3</v>
      </c>
      <c r="D36" s="33">
        <v>5.5044428352924888E-3</v>
      </c>
      <c r="E36" s="33">
        <v>1.2999999999999999E-2</v>
      </c>
      <c r="F36" s="33">
        <v>8.2391996369752217E-3</v>
      </c>
      <c r="G36" s="36">
        <f>'2025 WCS Summary Data'!H34</f>
        <v>1.0831953126628996E-2</v>
      </c>
    </row>
    <row r="37" spans="1:7" ht="30" x14ac:dyDescent="0.25">
      <c r="A37" s="5" t="s">
        <v>42</v>
      </c>
      <c r="B37" s="33">
        <v>4.6068931008250037E-3</v>
      </c>
      <c r="C37" s="33">
        <v>3.8396632778926595E-3</v>
      </c>
      <c r="D37" s="33">
        <v>3.489136183573023E-3</v>
      </c>
      <c r="E37" s="33">
        <v>5.0000000000000001E-3</v>
      </c>
      <c r="F37" s="33">
        <v>5.2230090872373413E-3</v>
      </c>
      <c r="G37" s="36">
        <f>'2025 WCS Summary Data'!H35</f>
        <v>3.9628465981359079E-3</v>
      </c>
    </row>
    <row r="38" spans="1:7" x14ac:dyDescent="0.25">
      <c r="A38" s="5" t="s">
        <v>43</v>
      </c>
      <c r="B38" s="33">
        <v>3.6312843457444524E-3</v>
      </c>
      <c r="C38" s="33">
        <v>4.1708535028771154E-3</v>
      </c>
      <c r="D38" s="33">
        <v>2.8471511604770813E-3</v>
      </c>
      <c r="E38" s="33">
        <v>4.0000000000000001E-3</v>
      </c>
      <c r="F38" s="33">
        <v>4.3896406724432619E-3</v>
      </c>
      <c r="G38" s="36">
        <f>'2025 WCS Summary Data'!H36</f>
        <v>4.7453758418649272E-3</v>
      </c>
    </row>
    <row r="39" spans="1:7" x14ac:dyDescent="0.25">
      <c r="A39" s="5" t="s">
        <v>44</v>
      </c>
      <c r="B39" s="33">
        <v>6.2528693892305925E-3</v>
      </c>
      <c r="C39" s="33">
        <v>4.067275671187193E-3</v>
      </c>
      <c r="D39" s="33">
        <v>4.3134864582380292E-3</v>
      </c>
      <c r="E39" s="33">
        <v>5.0000000000000001E-3</v>
      </c>
      <c r="F39" s="33">
        <v>5.4133401354918911E-3</v>
      </c>
      <c r="G39" s="36">
        <f>'2025 WCS Summary Data'!H37</f>
        <v>3.8313526136908613E-3</v>
      </c>
    </row>
    <row r="40" spans="1:7" x14ac:dyDescent="0.25">
      <c r="A40" s="1" t="s">
        <v>45</v>
      </c>
      <c r="B40" s="35">
        <f>SUM(B41:B45)</f>
        <v>0.20688791216945429</v>
      </c>
      <c r="C40" s="35">
        <f t="shared" ref="C40:F40" si="4">SUM(C41:C45)</f>
        <v>0.26603176464196532</v>
      </c>
      <c r="D40" s="35">
        <f t="shared" si="4"/>
        <v>0.31243644424203448</v>
      </c>
      <c r="E40" s="35">
        <f t="shared" si="4"/>
        <v>0.28199999999999997</v>
      </c>
      <c r="F40" s="35">
        <f t="shared" si="4"/>
        <v>0.2960771393483459</v>
      </c>
      <c r="G40" s="35">
        <f>'2025 WCS Summary Data'!H38</f>
        <v>0.30538166433828895</v>
      </c>
    </row>
    <row r="41" spans="1:7" x14ac:dyDescent="0.25">
      <c r="A41" s="5" t="s">
        <v>46</v>
      </c>
      <c r="B41" s="33">
        <v>0.15086676092029275</v>
      </c>
      <c r="C41" s="33">
        <v>0.1883906541874287</v>
      </c>
      <c r="D41" s="33">
        <v>0.25966211306518394</v>
      </c>
      <c r="E41" s="33">
        <v>0.215</v>
      </c>
      <c r="F41" s="33">
        <v>0.21627344677402049</v>
      </c>
      <c r="G41" s="36">
        <f>'2025 WCS Summary Data'!H39</f>
        <v>0.23666543172293</v>
      </c>
    </row>
    <row r="42" spans="1:7" x14ac:dyDescent="0.25">
      <c r="A42" s="5" t="s">
        <v>47</v>
      </c>
      <c r="B42" s="33">
        <v>1.0442870449748055E-2</v>
      </c>
      <c r="C42" s="33">
        <v>1.5089348535753163E-3</v>
      </c>
      <c r="D42" s="33">
        <v>1.2515857308204714E-3</v>
      </c>
      <c r="E42" s="33">
        <v>1E-3</v>
      </c>
      <c r="F42" s="33">
        <v>3.7073925977662223E-3</v>
      </c>
      <c r="G42" s="36">
        <f>'2025 WCS Summary Data'!H40</f>
        <v>1.267897996205092E-3</v>
      </c>
    </row>
    <row r="43" spans="1:7" x14ac:dyDescent="0.25">
      <c r="A43" s="5" t="s">
        <v>48</v>
      </c>
      <c r="B43" s="33">
        <v>2.3598287806052044E-2</v>
      </c>
      <c r="C43" s="33">
        <v>4.0591288970509815E-2</v>
      </c>
      <c r="D43" s="33">
        <v>2.4762442064577485E-2</v>
      </c>
      <c r="E43" s="33">
        <v>2.5000000000000001E-2</v>
      </c>
      <c r="F43" s="33">
        <v>1.3441746209322876E-2</v>
      </c>
      <c r="G43" s="36">
        <f>'2025 WCS Summary Data'!H41</f>
        <v>1.3110929752496924E-2</v>
      </c>
    </row>
    <row r="44" spans="1:7" x14ac:dyDescent="0.25">
      <c r="A44" s="5" t="s">
        <v>49</v>
      </c>
      <c r="B44" s="33">
        <v>7.6722281997174359E-3</v>
      </c>
      <c r="C44" s="33">
        <v>3.6561845405100129E-3</v>
      </c>
      <c r="D44" s="33">
        <v>7.8933767146793321E-4</v>
      </c>
      <c r="E44" s="33">
        <v>3.0000000000000001E-3</v>
      </c>
      <c r="F44" s="33">
        <v>2.4555844787771969E-3</v>
      </c>
      <c r="G44" s="36">
        <f>'2025 WCS Summary Data'!H42</f>
        <v>0</v>
      </c>
    </row>
    <row r="45" spans="1:7" x14ac:dyDescent="0.25">
      <c r="A45" s="5" t="s">
        <v>50</v>
      </c>
      <c r="B45" s="33">
        <v>1.4307764793643986E-2</v>
      </c>
      <c r="C45" s="33">
        <v>3.1884702089941465E-2</v>
      </c>
      <c r="D45" s="33">
        <v>2.5970965709984632E-2</v>
      </c>
      <c r="E45" s="33">
        <v>3.7999999999999999E-2</v>
      </c>
      <c r="F45" s="33">
        <v>6.0198969288459123E-2</v>
      </c>
      <c r="G45" s="36">
        <f>'2025 WCS Summary Data'!H43</f>
        <v>5.4043937529973517E-2</v>
      </c>
    </row>
    <row r="46" spans="1:7" x14ac:dyDescent="0.25">
      <c r="A46" s="1" t="s">
        <v>51</v>
      </c>
      <c r="B46" s="35">
        <f>SUM(B47:B54)</f>
        <v>0.13880056657242398</v>
      </c>
      <c r="C46" s="35">
        <f t="shared" ref="C46:F46" si="5">SUM(C47:C54)</f>
        <v>0.12670652215469416</v>
      </c>
      <c r="D46" s="35">
        <f t="shared" si="5"/>
        <v>0.14975236273807219</v>
      </c>
      <c r="E46" s="35">
        <f t="shared" si="5"/>
        <v>0.14299999999999999</v>
      </c>
      <c r="F46" s="35">
        <f t="shared" si="5"/>
        <v>0.12146240383636275</v>
      </c>
      <c r="G46" s="35">
        <f>'2025 WCS Summary Data'!H44</f>
        <v>5.0852941887862546E-2</v>
      </c>
    </row>
    <row r="47" spans="1:7" x14ac:dyDescent="0.25">
      <c r="A47" s="5" t="s">
        <v>52</v>
      </c>
      <c r="B47" s="33">
        <v>4.0653905872672889E-3</v>
      </c>
      <c r="C47" s="33">
        <v>1.7464687508174576E-3</v>
      </c>
      <c r="D47" s="33">
        <v>7.2124724544211862E-4</v>
      </c>
      <c r="E47" s="33">
        <v>3.0000000000000001E-3</v>
      </c>
      <c r="F47" s="33">
        <v>1.2602440712900843E-3</v>
      </c>
      <c r="G47" s="36">
        <f>'2025 WCS Summary Data'!H45</f>
        <v>2.442844930044413E-3</v>
      </c>
    </row>
    <row r="48" spans="1:7" x14ac:dyDescent="0.25">
      <c r="A48" s="5" t="s">
        <v>53</v>
      </c>
      <c r="B48" s="33">
        <v>6.2237842874652421E-3</v>
      </c>
      <c r="C48" s="33">
        <v>3.6693788931942586E-3</v>
      </c>
      <c r="D48" s="33">
        <v>4.3781052655208434E-3</v>
      </c>
      <c r="E48" s="33">
        <v>1E-3</v>
      </c>
      <c r="F48" s="33">
        <v>6.2343173910874407E-3</v>
      </c>
      <c r="G48" s="36">
        <f>'2025 WCS Summary Data'!H46</f>
        <v>3.9884067641110113E-3</v>
      </c>
    </row>
    <row r="49" spans="1:7" x14ac:dyDescent="0.25">
      <c r="A49" s="5" t="s">
        <v>54</v>
      </c>
      <c r="B49" s="33">
        <v>4.211999508812965E-2</v>
      </c>
      <c r="C49" s="33">
        <v>4.0962868476352922E-2</v>
      </c>
      <c r="D49" s="33">
        <v>5.6546111443485265E-2</v>
      </c>
      <c r="E49" s="33">
        <v>5.8999999999999997E-2</v>
      </c>
      <c r="F49" s="33">
        <v>3.3735904599384525E-2</v>
      </c>
      <c r="G49" s="36">
        <f>'2025 WCS Summary Data'!H47</f>
        <v>2.0734770950186616E-2</v>
      </c>
    </row>
    <row r="50" spans="1:7" x14ac:dyDescent="0.25">
      <c r="A50" s="5" t="s">
        <v>55</v>
      </c>
      <c r="B50" s="33">
        <v>3.2753792827421642E-2</v>
      </c>
      <c r="C50" s="33">
        <v>2.0495403456831197E-2</v>
      </c>
      <c r="D50" s="33">
        <v>1.9590682817442921E-2</v>
      </c>
      <c r="E50" s="33">
        <v>2.5000000000000001E-2</v>
      </c>
      <c r="F50" s="33">
        <v>2.9793635585175848E-2</v>
      </c>
      <c r="G50" s="36">
        <f>'2025 WCS Summary Data'!H48</f>
        <v>6.4261339894493225E-3</v>
      </c>
    </row>
    <row r="51" spans="1:7" x14ac:dyDescent="0.25">
      <c r="A51" s="5" t="s">
        <v>56</v>
      </c>
      <c r="B51" s="33">
        <v>6.7228963093007386E-3</v>
      </c>
      <c r="C51" s="33">
        <v>2.2157655461153406E-3</v>
      </c>
      <c r="D51" s="33">
        <v>3.3978375764040125E-3</v>
      </c>
      <c r="E51" s="33">
        <v>2E-3</v>
      </c>
      <c r="F51" s="33">
        <v>2.5612235274499904E-3</v>
      </c>
      <c r="G51" s="36">
        <f>'2025 WCS Summary Data'!H49</f>
        <v>1.5559957463666881E-4</v>
      </c>
    </row>
    <row r="52" spans="1:7" x14ac:dyDescent="0.25">
      <c r="A52" s="5" t="s">
        <v>57</v>
      </c>
      <c r="B52" s="33">
        <v>5.5456473966594691E-3</v>
      </c>
      <c r="C52" s="33">
        <v>8.612279269677503E-3</v>
      </c>
      <c r="D52" s="33">
        <v>5.8134442831891276E-3</v>
      </c>
      <c r="E52" s="33">
        <v>5.0000000000000001E-3</v>
      </c>
      <c r="F52" s="33">
        <v>8.6596116482295354E-3</v>
      </c>
      <c r="G52" s="36">
        <f>'2025 WCS Summary Data'!H50</f>
        <v>0</v>
      </c>
    </row>
    <row r="53" spans="1:7" x14ac:dyDescent="0.25">
      <c r="A53" s="5" t="s">
        <v>58</v>
      </c>
      <c r="B53" s="33">
        <v>2.9037684158200312E-2</v>
      </c>
      <c r="C53" s="33">
        <v>2.555984997011878E-2</v>
      </c>
      <c r="D53" s="33">
        <v>3.3126557458232245E-2</v>
      </c>
      <c r="E53" s="33">
        <v>2.5000000000000001E-2</v>
      </c>
      <c r="F53" s="33">
        <v>1.8099266296306673E-2</v>
      </c>
      <c r="G53" s="36">
        <f>'2025 WCS Summary Data'!H51</f>
        <v>3.3528839216831049E-3</v>
      </c>
    </row>
    <row r="54" spans="1:7" x14ac:dyDescent="0.25">
      <c r="A54" s="5" t="s">
        <v>59</v>
      </c>
      <c r="B54" s="33">
        <v>1.2331375917979646E-2</v>
      </c>
      <c r="C54" s="33">
        <v>2.3444507791586713E-2</v>
      </c>
      <c r="D54" s="33">
        <v>2.6178376648355664E-2</v>
      </c>
      <c r="E54" s="33">
        <v>2.3E-2</v>
      </c>
      <c r="F54" s="33">
        <v>2.1118200717438647E-2</v>
      </c>
      <c r="G54" s="36">
        <f>'2025 WCS Summary Data'!H52</f>
        <v>1.3927322921662252E-2</v>
      </c>
    </row>
    <row r="55" spans="1:7" x14ac:dyDescent="0.25">
      <c r="A55" s="1" t="s">
        <v>60</v>
      </c>
      <c r="B55" s="35">
        <f>SUM(B56:B64)</f>
        <v>3.1908148352931015E-2</v>
      </c>
      <c r="C55" s="35">
        <f t="shared" ref="C55:F55" si="6">SUM(C56:C64)</f>
        <v>2.5681977969056337E-2</v>
      </c>
      <c r="D55" s="35">
        <f t="shared" si="6"/>
        <v>3.9143241091286189E-2</v>
      </c>
      <c r="E55" s="35">
        <f t="shared" si="6"/>
        <v>3.9000000000000007E-2</v>
      </c>
      <c r="F55" s="35">
        <f t="shared" si="6"/>
        <v>3.802890905996948E-2</v>
      </c>
      <c r="G55" s="35">
        <f>'2025 WCS Summary Data'!H53</f>
        <v>5.6229530223732768E-2</v>
      </c>
    </row>
    <row r="56" spans="1:7" x14ac:dyDescent="0.25">
      <c r="A56" s="5" t="s">
        <v>61</v>
      </c>
      <c r="B56" s="33">
        <v>2.3240035157959644E-3</v>
      </c>
      <c r="C56" s="33">
        <v>1.1090158112231313E-3</v>
      </c>
      <c r="D56" s="33">
        <v>7.1225664741693138E-5</v>
      </c>
      <c r="E56" s="33">
        <v>0</v>
      </c>
      <c r="F56" s="33">
        <v>0</v>
      </c>
      <c r="G56" s="36">
        <f>'2025 WCS Summary Data'!H54</f>
        <v>0</v>
      </c>
    </row>
    <row r="57" spans="1:7" x14ac:dyDescent="0.25">
      <c r="A57" s="5" t="s">
        <v>62</v>
      </c>
      <c r="B57" s="33">
        <v>9.3452798600510958E-4</v>
      </c>
      <c r="C57" s="33">
        <v>1.2166217386375908E-4</v>
      </c>
      <c r="D57" s="33">
        <v>1.4466466924728083E-4</v>
      </c>
      <c r="E57" s="33">
        <v>0</v>
      </c>
      <c r="F57" s="33">
        <v>0</v>
      </c>
      <c r="G57" s="36">
        <f>'2025 WCS Summary Data'!H55</f>
        <v>0</v>
      </c>
    </row>
    <row r="58" spans="1:7" x14ac:dyDescent="0.25">
      <c r="A58" s="5" t="s">
        <v>63</v>
      </c>
      <c r="B58" s="33">
        <v>3.8835033061549742E-4</v>
      </c>
      <c r="C58" s="33">
        <v>7.2989221968162922E-4</v>
      </c>
      <c r="D58" s="33">
        <v>4.3995854600838673E-4</v>
      </c>
      <c r="E58" s="33">
        <v>0</v>
      </c>
      <c r="F58" s="33">
        <v>7.2151003819550977E-4</v>
      </c>
      <c r="G58" s="36">
        <f>'2025 WCS Summary Data'!H56</f>
        <v>2.0726453845993454E-4</v>
      </c>
    </row>
    <row r="59" spans="1:7" x14ac:dyDescent="0.25">
      <c r="A59" s="5" t="s">
        <v>64</v>
      </c>
      <c r="B59" s="33">
        <v>1.3657918437342297E-3</v>
      </c>
      <c r="C59" s="33">
        <v>1.1634187468936611E-3</v>
      </c>
      <c r="D59" s="33">
        <v>7.5846009373064496E-4</v>
      </c>
      <c r="E59" s="33">
        <v>2E-3</v>
      </c>
      <c r="F59" s="33">
        <v>5.9358685839368372E-4</v>
      </c>
      <c r="G59" s="36">
        <f>'2025 WCS Summary Data'!H57</f>
        <v>0</v>
      </c>
    </row>
    <row r="60" spans="1:7" x14ac:dyDescent="0.25">
      <c r="A60" s="5" t="s">
        <v>65</v>
      </c>
      <c r="B60" s="33">
        <v>2.3563905370322519E-2</v>
      </c>
      <c r="C60" s="33">
        <v>2.0881198173187659E-2</v>
      </c>
      <c r="D60" s="33">
        <v>3.3412773155717425E-2</v>
      </c>
      <c r="E60" s="33">
        <v>3.4000000000000002E-2</v>
      </c>
      <c r="F60" s="33">
        <v>3.4992302125184775E-2</v>
      </c>
      <c r="G60" s="36">
        <f>'2025 WCS Summary Data'!H58</f>
        <v>4.9665545153151656E-2</v>
      </c>
    </row>
    <row r="61" spans="1:7" x14ac:dyDescent="0.25">
      <c r="A61" s="5" t="s">
        <v>66</v>
      </c>
      <c r="B61" s="2">
        <v>1.7231202328016407E-3</v>
      </c>
      <c r="C61" s="2">
        <v>1.0248792174943641E-3</v>
      </c>
      <c r="D61" s="2">
        <v>1.159957375990901E-3</v>
      </c>
      <c r="E61" s="2">
        <v>0</v>
      </c>
      <c r="F61" s="2">
        <v>0</v>
      </c>
      <c r="G61" s="10">
        <f>'2025 WCS Summary Data'!H59</f>
        <v>7.1290644091828444E-4</v>
      </c>
    </row>
    <row r="62" spans="1:7" ht="30" x14ac:dyDescent="0.25">
      <c r="A62" s="5" t="s">
        <v>67</v>
      </c>
      <c r="B62" s="2">
        <v>1.0946011124598324E-3</v>
      </c>
      <c r="C62" s="2">
        <v>2.8456646743617797E-4</v>
      </c>
      <c r="D62" s="2">
        <v>1.4273929323461198E-3</v>
      </c>
      <c r="E62" s="2">
        <v>2E-3</v>
      </c>
      <c r="F62" s="2">
        <v>1.1834040543689745E-3</v>
      </c>
      <c r="G62" s="10">
        <f>'2025 WCS Summary Data'!H60</f>
        <v>2.790971454784295E-3</v>
      </c>
    </row>
    <row r="63" spans="1:7" x14ac:dyDescent="0.25">
      <c r="A63" s="5" t="s">
        <v>68</v>
      </c>
      <c r="B63" s="2">
        <v>1.254976305807269E-4</v>
      </c>
      <c r="C63" s="2">
        <v>0</v>
      </c>
      <c r="D63" s="2" t="s">
        <v>21</v>
      </c>
      <c r="E63" s="2" t="s">
        <v>21</v>
      </c>
      <c r="F63" s="2" t="s">
        <v>21</v>
      </c>
      <c r="G63" s="2" t="s">
        <v>21</v>
      </c>
    </row>
    <row r="64" spans="1:7" x14ac:dyDescent="0.25">
      <c r="A64" s="5" t="s">
        <v>69</v>
      </c>
      <c r="B64" s="2">
        <v>3.8835033061549742E-4</v>
      </c>
      <c r="C64" s="2">
        <v>3.6734515927595553E-4</v>
      </c>
      <c r="D64" s="2">
        <v>1.7288086535037434E-3</v>
      </c>
      <c r="E64" s="2">
        <v>1E-3</v>
      </c>
      <c r="F64" s="2">
        <v>5.3810598382653531E-4</v>
      </c>
      <c r="G64" s="2">
        <f>'2025 WCS Summary Data'!H61</f>
        <v>2.1103083884151047E-3</v>
      </c>
    </row>
    <row r="65" spans="1:7" x14ac:dyDescent="0.25">
      <c r="A65" s="1" t="s">
        <v>70</v>
      </c>
      <c r="B65" s="4">
        <f>SUM(B66:B68)</f>
        <v>3.2711383949018992E-2</v>
      </c>
      <c r="C65" s="4">
        <f t="shared" ref="C65:F65" si="7">SUM(C66:C68)</f>
        <v>1.5794050987891231E-2</v>
      </c>
      <c r="D65" s="4">
        <f t="shared" si="7"/>
        <v>1.0654686345181687E-2</v>
      </c>
      <c r="E65" s="4">
        <f t="shared" si="7"/>
        <v>8.0000000000000002E-3</v>
      </c>
      <c r="F65" s="4">
        <f t="shared" si="7"/>
        <v>3.7369631938526343E-3</v>
      </c>
      <c r="G65" s="4">
        <f>'2025 WCS Summary Data'!H62</f>
        <v>6.7019896161304437E-3</v>
      </c>
    </row>
    <row r="66" spans="1:7" x14ac:dyDescent="0.25">
      <c r="A66" s="5" t="s">
        <v>71</v>
      </c>
      <c r="B66" s="2">
        <v>6.3062301624955712E-3</v>
      </c>
      <c r="C66" s="2">
        <v>4.4420790621522658E-3</v>
      </c>
      <c r="D66" s="2">
        <v>2.0529412504970024E-3</v>
      </c>
      <c r="E66" s="2">
        <v>3.0000000000000001E-3</v>
      </c>
      <c r="F66" s="2">
        <v>1.3793725111241261E-3</v>
      </c>
      <c r="G66" s="10">
        <f>'2025 WCS Summary Data'!H63</f>
        <v>1.1086186117308535E-3</v>
      </c>
    </row>
    <row r="67" spans="1:7" x14ac:dyDescent="0.25">
      <c r="A67" s="5" t="s">
        <v>72</v>
      </c>
      <c r="B67" s="2">
        <v>1.7896392369133624E-2</v>
      </c>
      <c r="C67" s="2">
        <v>5.7331543366671064E-3</v>
      </c>
      <c r="D67" s="2">
        <v>7.0171482388345805E-3</v>
      </c>
      <c r="E67" s="2">
        <v>5.0000000000000001E-3</v>
      </c>
      <c r="F67" s="2">
        <v>2.0315179588603809E-3</v>
      </c>
      <c r="G67" s="10">
        <f>'2025 WCS Summary Data'!H64</f>
        <v>4.5997447820012929E-3</v>
      </c>
    </row>
    <row r="68" spans="1:7" x14ac:dyDescent="0.25">
      <c r="A68" s="5" t="s">
        <v>73</v>
      </c>
      <c r="B68" s="2">
        <v>8.5087614173897947E-3</v>
      </c>
      <c r="C68" s="2">
        <v>5.6188175890718572E-3</v>
      </c>
      <c r="D68" s="2">
        <v>1.5845968558501045E-3</v>
      </c>
      <c r="E68" s="2">
        <v>0</v>
      </c>
      <c r="F68" s="2">
        <v>3.2607272386812739E-4</v>
      </c>
      <c r="G68" s="10">
        <f>'2025 WCS Summary Data'!H65</f>
        <v>4.9289434725494693E-4</v>
      </c>
    </row>
    <row r="69" spans="1:7" x14ac:dyDescent="0.25">
      <c r="A69" s="1" t="s">
        <v>74</v>
      </c>
      <c r="B69" s="4">
        <f>SUM(B70:B75)</f>
        <v>0.11603129248841722</v>
      </c>
      <c r="C69" s="4">
        <f t="shared" ref="C69:F69" si="8">SUM(C70:C75)</f>
        <v>0.11467432991951859</v>
      </c>
      <c r="D69" s="4">
        <f t="shared" si="8"/>
        <v>8.4781746502787123E-2</v>
      </c>
      <c r="E69" s="4">
        <f t="shared" si="8"/>
        <v>9.0999999999999998E-2</v>
      </c>
      <c r="F69" s="4">
        <f t="shared" si="8"/>
        <v>0.10133214682821451</v>
      </c>
      <c r="G69" s="4">
        <f>'2025 WCS Summary Data'!H66</f>
        <v>9.9457762672282582E-2</v>
      </c>
    </row>
    <row r="70" spans="1:7" x14ac:dyDescent="0.25">
      <c r="A70" s="5" t="s">
        <v>75</v>
      </c>
      <c r="B70" s="2">
        <v>1.4684871997512543E-2</v>
      </c>
      <c r="C70" s="2">
        <v>1.8128365493932201E-2</v>
      </c>
      <c r="D70" s="2">
        <v>7.0732587401836728E-3</v>
      </c>
      <c r="E70" s="2">
        <v>8.0000000000000002E-3</v>
      </c>
      <c r="F70" s="2">
        <v>4.127717816575443E-3</v>
      </c>
      <c r="G70" s="10">
        <f>'2025 WCS Summary Data'!H67</f>
        <v>7.0896490752517779E-3</v>
      </c>
    </row>
    <row r="71" spans="1:7" x14ac:dyDescent="0.25">
      <c r="A71" s="5" t="s">
        <v>76</v>
      </c>
      <c r="B71" s="2">
        <v>4.9017187934528972E-2</v>
      </c>
      <c r="C71" s="2">
        <v>5.2434592659616357E-2</v>
      </c>
      <c r="D71" s="2">
        <v>5.8321405673972586E-2</v>
      </c>
      <c r="E71" s="2">
        <v>4.2999999999999997E-2</v>
      </c>
      <c r="F71" s="2">
        <v>5.1584263504596918E-2</v>
      </c>
      <c r="G71" s="10">
        <f>'2025 WCS Summary Data'!H68</f>
        <v>5.1737173001939155E-2</v>
      </c>
    </row>
    <row r="72" spans="1:7" x14ac:dyDescent="0.25">
      <c r="A72" s="5" t="s">
        <v>77</v>
      </c>
      <c r="B72" s="2">
        <v>3.1975470526643776E-2</v>
      </c>
      <c r="C72" s="2">
        <v>2.8714123923555053E-2</v>
      </c>
      <c r="D72" s="2">
        <v>8.4407023914273103E-3</v>
      </c>
      <c r="E72" s="2">
        <v>2.5999999999999999E-2</v>
      </c>
      <c r="F72" s="2">
        <v>2.1704597470991165E-2</v>
      </c>
      <c r="G72" s="10">
        <f>'2025 WCS Summary Data'!H69</f>
        <v>1.6914748847974313E-2</v>
      </c>
    </row>
    <row r="73" spans="1:7" x14ac:dyDescent="0.25">
      <c r="A73" s="5" t="s">
        <v>78</v>
      </c>
      <c r="B73" s="2" t="s">
        <v>21</v>
      </c>
      <c r="C73" s="2" t="s">
        <v>21</v>
      </c>
      <c r="D73" s="2">
        <v>7.090892672323339E-4</v>
      </c>
      <c r="E73" s="2">
        <v>3.0000000000000001E-3</v>
      </c>
      <c r="F73" s="2">
        <v>5.7989210400605218E-4</v>
      </c>
      <c r="G73" s="10">
        <f>'2025 WCS Summary Data'!H70</f>
        <v>2.0726453845993454E-4</v>
      </c>
    </row>
    <row r="74" spans="1:7" x14ac:dyDescent="0.25">
      <c r="A74" s="5" t="s">
        <v>79</v>
      </c>
      <c r="B74" s="2">
        <v>1.0749037243862869E-3</v>
      </c>
      <c r="C74" s="2">
        <v>7.3934387414875419E-4</v>
      </c>
      <c r="D74" s="2">
        <v>7.3023784346730599E-4</v>
      </c>
      <c r="E74" s="2">
        <v>0</v>
      </c>
      <c r="F74" s="2">
        <v>0</v>
      </c>
      <c r="G74" s="10">
        <f>'2025 WCS Summary Data'!H71</f>
        <v>4.6679872391000647E-4</v>
      </c>
    </row>
    <row r="75" spans="1:7" x14ac:dyDescent="0.25">
      <c r="A75" s="5" t="s">
        <v>80</v>
      </c>
      <c r="B75" s="2">
        <v>1.927885830534563E-2</v>
      </c>
      <c r="C75" s="2">
        <v>1.4657903968266212E-2</v>
      </c>
      <c r="D75" s="2">
        <v>9.5070525865039151E-3</v>
      </c>
      <c r="E75" s="2">
        <v>1.0999999999999999E-2</v>
      </c>
      <c r="F75" s="2">
        <v>2.3335675932044931E-2</v>
      </c>
      <c r="G75" s="10">
        <f>'2025 WCS Summary Data'!H72</f>
        <v>2.3042128484747387E-2</v>
      </c>
    </row>
    <row r="76" spans="1:7" x14ac:dyDescent="0.25">
      <c r="A76" s="3"/>
      <c r="B76" s="4"/>
      <c r="C76" s="4"/>
      <c r="D76" s="4"/>
      <c r="E76" s="4"/>
      <c r="F76" s="4"/>
    </row>
    <row r="77" spans="1:7" x14ac:dyDescent="0.25">
      <c r="A77" s="6" t="s">
        <v>81</v>
      </c>
    </row>
    <row r="78" spans="1:7" ht="30" x14ac:dyDescent="0.25">
      <c r="A78" s="6" t="s">
        <v>82</v>
      </c>
    </row>
    <row r="79" spans="1:7" ht="30" x14ac:dyDescent="0.25">
      <c r="A79" s="6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0CEE3-91DD-4AEC-B1F8-1E3C6D56A2AC}">
  <dimension ref="A1:J82"/>
  <sheetViews>
    <sheetView zoomScaleNormal="100" workbookViewId="0">
      <pane xSplit="1" ySplit="1" topLeftCell="B18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5" x14ac:dyDescent="0.25"/>
  <cols>
    <col min="1" max="1" width="36.5703125" style="5" customWidth="1"/>
    <col min="2" max="2" width="15.42578125" bestFit="1" customWidth="1"/>
    <col min="8" max="8" width="14.85546875" bestFit="1" customWidth="1"/>
    <col min="9" max="9" width="13.28515625" bestFit="1" customWidth="1"/>
    <col min="10" max="10" width="15.5703125" bestFit="1" customWidth="1"/>
  </cols>
  <sheetData>
    <row r="1" spans="1:10" ht="105.75" customHeight="1" thickBot="1" x14ac:dyDescent="0.3">
      <c r="A1" s="11" t="s">
        <v>105</v>
      </c>
      <c r="B1" s="12" t="s">
        <v>84</v>
      </c>
      <c r="C1" s="12" t="s">
        <v>85</v>
      </c>
      <c r="D1" s="12" t="s">
        <v>86</v>
      </c>
      <c r="E1" s="12" t="s">
        <v>87</v>
      </c>
      <c r="F1" s="12" t="s">
        <v>88</v>
      </c>
      <c r="G1" s="12" t="s">
        <v>89</v>
      </c>
      <c r="H1" s="12" t="s">
        <v>90</v>
      </c>
      <c r="I1" s="12" t="s">
        <v>91</v>
      </c>
      <c r="J1" s="12" t="s">
        <v>92</v>
      </c>
    </row>
    <row r="2" spans="1:10" x14ac:dyDescent="0.25">
      <c r="A2" s="11" t="s">
        <v>6</v>
      </c>
      <c r="B2" s="13">
        <v>0.26400000000000001</v>
      </c>
      <c r="C2" s="13">
        <v>0.22600000000000001</v>
      </c>
      <c r="D2" s="13">
        <v>0.19500000000000001</v>
      </c>
      <c r="E2" s="13">
        <v>0.253</v>
      </c>
      <c r="F2" s="13">
        <v>0.24</v>
      </c>
      <c r="G2" s="14">
        <f>AVERAGE(B2:F2)</f>
        <v>0.23559999999999998</v>
      </c>
      <c r="H2" s="15">
        <f>(B2*'Facility Tonnage'!C$2)+('2025 WCS Summary Data'!C2*'Facility Tonnage'!C$3)+('2025 WCS Summary Data'!D2*'Facility Tonnage'!C$4)+('2025 WCS Summary Data'!E2*'Facility Tonnage'!C$5)+('2025 WCS Summary Data'!F2*'Facility Tonnage'!C$6)</f>
        <v>0.23608541212285494</v>
      </c>
      <c r="I2" s="37">
        <f>H2*$B$76</f>
        <v>697160.45808420272</v>
      </c>
      <c r="J2" s="27">
        <f>H2*$B$74</f>
        <v>1062384.3545528473</v>
      </c>
    </row>
    <row r="3" spans="1:10" ht="30" x14ac:dyDescent="0.25">
      <c r="A3" s="16" t="s">
        <v>7</v>
      </c>
      <c r="B3" s="17">
        <v>5.8999999999999997E-2</v>
      </c>
      <c r="C3" s="17">
        <v>2.9000000000000001E-2</v>
      </c>
      <c r="D3" s="17">
        <v>3.1E-2</v>
      </c>
      <c r="E3" s="17">
        <v>0.05</v>
      </c>
      <c r="F3" s="17">
        <v>3.7999999999999999E-2</v>
      </c>
      <c r="G3" s="18">
        <f t="shared" ref="G3:G66" si="0">AVERAGE(B3:F3)</f>
        <v>4.1399999999999999E-2</v>
      </c>
      <c r="H3" s="19">
        <f>(B3*'Facility Tonnage'!C$2)+('2025 WCS Summary Data'!C3*'Facility Tonnage'!C$3)+('2025 WCS Summary Data'!D3*'Facility Tonnage'!C$4)+('2025 WCS Summary Data'!E3*'Facility Tonnage'!C$5)+('2025 WCS Summary Data'!F3*'Facility Tonnage'!C$6)</f>
        <v>4.2037160908275827E-2</v>
      </c>
      <c r="I3" s="21">
        <f t="shared" ref="I3:I66" si="1">H3*$B$76</f>
        <v>124135.77819929943</v>
      </c>
      <c r="J3" s="28">
        <f t="shared" ref="J3:J66" si="2">H3*$B$74</f>
        <v>189167.22408724122</v>
      </c>
    </row>
    <row r="4" spans="1:10" x14ac:dyDescent="0.25">
      <c r="A4" s="16" t="s">
        <v>8</v>
      </c>
      <c r="B4" s="17">
        <v>8.0000000000000002E-3</v>
      </c>
      <c r="C4" s="17">
        <v>3.0000000000000001E-3</v>
      </c>
      <c r="D4" s="17">
        <v>4.0000000000000001E-3</v>
      </c>
      <c r="E4" s="17">
        <v>2E-3</v>
      </c>
      <c r="F4" s="17">
        <v>3.0000000000000001E-3</v>
      </c>
      <c r="G4" s="18">
        <f t="shared" si="0"/>
        <v>4.0000000000000001E-3</v>
      </c>
      <c r="H4" s="19">
        <f>(B4*'Facility Tonnage'!C$2)+('2025 WCS Summary Data'!C4*'Facility Tonnage'!C$3)+('2025 WCS Summary Data'!D4*'Facility Tonnage'!C$4)+('2025 WCS Summary Data'!E4*'Facility Tonnage'!C$5)+('2025 WCS Summary Data'!F4*'Facility Tonnage'!C$6)</f>
        <v>3.7570341333222129E-3</v>
      </c>
      <c r="I4" s="21">
        <f t="shared" si="1"/>
        <v>11094.525552734627</v>
      </c>
      <c r="J4" s="28">
        <f t="shared" si="2"/>
        <v>16906.653599949957</v>
      </c>
    </row>
    <row r="5" spans="1:10" x14ac:dyDescent="0.25">
      <c r="A5" s="16" t="s">
        <v>9</v>
      </c>
      <c r="B5" s="17">
        <v>3.0000000000000001E-3</v>
      </c>
      <c r="C5" s="17">
        <v>4.0000000000000001E-3</v>
      </c>
      <c r="D5" s="17">
        <v>3.0000000000000001E-3</v>
      </c>
      <c r="E5" s="17">
        <v>1E-3</v>
      </c>
      <c r="F5" s="17">
        <v>2E-3</v>
      </c>
      <c r="G5" s="18">
        <f t="shared" si="0"/>
        <v>2.5999999999999999E-3</v>
      </c>
      <c r="H5" s="19">
        <f>(B5*'Facility Tonnage'!C$2)+('2025 WCS Summary Data'!C5*'Facility Tonnage'!C$3)+('2025 WCS Summary Data'!D5*'Facility Tonnage'!C$4)+('2025 WCS Summary Data'!E5*'Facility Tonnage'!C$5)+('2025 WCS Summary Data'!F5*'Facility Tonnage'!C$6)</f>
        <v>2.4324869159073376E-3</v>
      </c>
      <c r="I5" s="21">
        <f t="shared" si="1"/>
        <v>7183.1362951612837</v>
      </c>
      <c r="J5" s="28">
        <f t="shared" si="2"/>
        <v>10946.191121583019</v>
      </c>
    </row>
    <row r="6" spans="1:10" x14ac:dyDescent="0.25">
      <c r="A6" s="16" t="s">
        <v>10</v>
      </c>
      <c r="B6" s="17">
        <v>6.0000000000000001E-3</v>
      </c>
      <c r="C6" s="17">
        <v>2E-3</v>
      </c>
      <c r="D6" s="17">
        <v>2E-3</v>
      </c>
      <c r="E6" s="17">
        <v>5.0000000000000001E-3</v>
      </c>
      <c r="F6" s="17">
        <v>5.0000000000000001E-3</v>
      </c>
      <c r="G6" s="18">
        <f t="shared" si="0"/>
        <v>4.0000000000000001E-3</v>
      </c>
      <c r="H6" s="19">
        <f>(B6*'Facility Tonnage'!C$2)+('2025 WCS Summary Data'!C6*'Facility Tonnage'!C$3)+('2025 WCS Summary Data'!D6*'Facility Tonnage'!C$4)+('2025 WCS Summary Data'!E6*'Facility Tonnage'!C$5)+('2025 WCS Summary Data'!F6*'Facility Tonnage'!C$6)</f>
        <v>4.021790279196814E-3</v>
      </c>
      <c r="I6" s="21">
        <f t="shared" si="1"/>
        <v>11876.35071625847</v>
      </c>
      <c r="J6" s="28">
        <f t="shared" si="2"/>
        <v>18098.056256385662</v>
      </c>
    </row>
    <row r="7" spans="1:10" x14ac:dyDescent="0.25">
      <c r="A7" s="16" t="s">
        <v>11</v>
      </c>
      <c r="B7" s="17">
        <v>5.0000000000000001E-3</v>
      </c>
      <c r="C7" s="17">
        <v>3.0000000000000001E-3</v>
      </c>
      <c r="D7" s="17">
        <v>2E-3</v>
      </c>
      <c r="E7" s="17">
        <v>6.0000000000000001E-3</v>
      </c>
      <c r="F7" s="17">
        <v>3.0000000000000001E-3</v>
      </c>
      <c r="G7" s="18">
        <f t="shared" si="0"/>
        <v>3.8E-3</v>
      </c>
      <c r="H7" s="19">
        <f>(B7*'Facility Tonnage'!C$2)+('2025 WCS Summary Data'!C7*'Facility Tonnage'!C$3)+('2025 WCS Summary Data'!D7*'Facility Tonnage'!C$4)+('2025 WCS Summary Data'!E7*'Facility Tonnage'!C$5)+('2025 WCS Summary Data'!F7*'Facility Tonnage'!C$6)</f>
        <v>4.0104322442085947E-3</v>
      </c>
      <c r="I7" s="21">
        <f t="shared" si="1"/>
        <v>11842.810427580225</v>
      </c>
      <c r="J7" s="28">
        <f t="shared" si="2"/>
        <v>18046.945098938675</v>
      </c>
    </row>
    <row r="8" spans="1:10" x14ac:dyDescent="0.25">
      <c r="A8" s="16" t="s">
        <v>12</v>
      </c>
      <c r="B8" s="17">
        <v>4.8000000000000001E-2</v>
      </c>
      <c r="C8" s="17">
        <v>5.2999999999999999E-2</v>
      </c>
      <c r="D8" s="17">
        <v>3.5999999999999997E-2</v>
      </c>
      <c r="E8" s="17">
        <v>4.2999999999999997E-2</v>
      </c>
      <c r="F8" s="17">
        <v>4.9000000000000002E-2</v>
      </c>
      <c r="G8" s="18">
        <f t="shared" si="0"/>
        <v>4.5799999999999993E-2</v>
      </c>
      <c r="H8" s="19">
        <f>(B8*'Facility Tonnage'!C$2)+('2025 WCS Summary Data'!C8*'Facility Tonnage'!C$3)+('2025 WCS Summary Data'!D8*'Facility Tonnage'!C$4)+('2025 WCS Summary Data'!E8*'Facility Tonnage'!C$5)+('2025 WCS Summary Data'!F8*'Facility Tonnage'!C$6)</f>
        <v>4.5076194249254575E-2</v>
      </c>
      <c r="I8" s="21">
        <f t="shared" si="1"/>
        <v>133110.04669424301</v>
      </c>
      <c r="J8" s="28">
        <f t="shared" si="2"/>
        <v>202842.87412164558</v>
      </c>
    </row>
    <row r="9" spans="1:10" x14ac:dyDescent="0.25">
      <c r="A9" s="16" t="s">
        <v>13</v>
      </c>
      <c r="B9" s="17">
        <v>9.2999999999999999E-2</v>
      </c>
      <c r="C9" s="17">
        <v>9.4E-2</v>
      </c>
      <c r="D9" s="17">
        <v>8.7999999999999995E-2</v>
      </c>
      <c r="E9" s="17">
        <v>0.104</v>
      </c>
      <c r="F9" s="17">
        <v>0.1</v>
      </c>
      <c r="G9" s="18">
        <f t="shared" si="0"/>
        <v>9.5799999999999996E-2</v>
      </c>
      <c r="H9" s="19">
        <f>(B9*'Facility Tonnage'!C$2)+('2025 WCS Summary Data'!C9*'Facility Tonnage'!C$3)+('2025 WCS Summary Data'!D9*'Facility Tonnage'!C$4)+('2025 WCS Summary Data'!E9*'Facility Tonnage'!C$5)+('2025 WCS Summary Data'!F9*'Facility Tonnage'!C$6)</f>
        <v>9.6456036197585443E-2</v>
      </c>
      <c r="I9" s="21">
        <f t="shared" si="1"/>
        <v>284834.77134750603</v>
      </c>
      <c r="J9" s="28">
        <f t="shared" si="2"/>
        <v>434052.16288913449</v>
      </c>
    </row>
    <row r="10" spans="1:10" ht="15.75" thickBot="1" x14ac:dyDescent="0.3">
      <c r="A10" s="16" t="s">
        <v>14</v>
      </c>
      <c r="B10" s="17">
        <v>4.2000000000000003E-2</v>
      </c>
      <c r="C10" s="17">
        <v>3.9E-2</v>
      </c>
      <c r="D10" s="17">
        <v>0.03</v>
      </c>
      <c r="E10" s="17">
        <v>4.1000000000000002E-2</v>
      </c>
      <c r="F10" s="17">
        <v>3.9E-2</v>
      </c>
      <c r="G10" s="18">
        <f t="shared" si="0"/>
        <v>3.8199999999999998E-2</v>
      </c>
      <c r="H10" s="19">
        <f>(B10*'Facility Tonnage'!C$2)+('2025 WCS Summary Data'!C10*'Facility Tonnage'!C$3)+('2025 WCS Summary Data'!D10*'Facility Tonnage'!C$4)+('2025 WCS Summary Data'!E10*'Facility Tonnage'!C$5)+('2025 WCS Summary Data'!F10*'Facility Tonnage'!C$6)</f>
        <v>3.8227495986154839E-2</v>
      </c>
      <c r="I10" s="21">
        <f t="shared" si="1"/>
        <v>112885.83387461123</v>
      </c>
      <c r="J10" s="28">
        <f t="shared" si="2"/>
        <v>172023.73193769678</v>
      </c>
    </row>
    <row r="11" spans="1:10" x14ac:dyDescent="0.25">
      <c r="A11" s="11" t="s">
        <v>15</v>
      </c>
      <c r="B11" s="13">
        <v>0.19500000000000001</v>
      </c>
      <c r="C11" s="13">
        <v>0.20599999999999999</v>
      </c>
      <c r="D11" s="13">
        <v>0.16200000000000001</v>
      </c>
      <c r="E11" s="13">
        <v>0.18099999999999999</v>
      </c>
      <c r="F11" s="13">
        <v>0.16700000000000001</v>
      </c>
      <c r="G11" s="14">
        <f t="shared" si="0"/>
        <v>0.1822</v>
      </c>
      <c r="H11" s="15">
        <f>(B11*'Facility Tonnage'!C$2)+('2025 WCS Summary Data'!C11*'Facility Tonnage'!C$3)+('2025 WCS Summary Data'!D11*'Facility Tonnage'!C$4)+('2025 WCS Summary Data'!E11*'Facility Tonnage'!C$5)+('2025 WCS Summary Data'!F11*'Facility Tonnage'!C$6)</f>
        <v>0.18162017223044685</v>
      </c>
      <c r="I11" s="37">
        <f t="shared" si="1"/>
        <v>536324.55021668179</v>
      </c>
      <c r="J11" s="27">
        <f t="shared" si="2"/>
        <v>817290.77503701078</v>
      </c>
    </row>
    <row r="12" spans="1:10" ht="30" x14ac:dyDescent="0.25">
      <c r="A12" s="16" t="s">
        <v>16</v>
      </c>
      <c r="B12" s="17">
        <v>7.0000000000000001E-3</v>
      </c>
      <c r="C12" s="17">
        <v>6.0000000000000001E-3</v>
      </c>
      <c r="D12" s="17">
        <v>3.0000000000000001E-3</v>
      </c>
      <c r="E12" s="17">
        <v>4.0000000000000001E-3</v>
      </c>
      <c r="F12" s="17">
        <v>4.0000000000000001E-3</v>
      </c>
      <c r="G12" s="18">
        <f t="shared" si="0"/>
        <v>4.8000000000000004E-3</v>
      </c>
      <c r="H12" s="19">
        <f>(B12*'Facility Tonnage'!C$2)+('2025 WCS Summary Data'!C12*'Facility Tonnage'!C$3)+('2025 WCS Summary Data'!D12*'Facility Tonnage'!C$4)+('2025 WCS Summary Data'!E12*'Facility Tonnage'!C$5)+('2025 WCS Summary Data'!F12*'Facility Tonnage'!C$6)</f>
        <v>4.6487199482891633E-3</v>
      </c>
      <c r="I12" s="21">
        <f t="shared" si="1"/>
        <v>13727.674656017847</v>
      </c>
      <c r="J12" s="28">
        <f t="shared" si="2"/>
        <v>20919.239767301235</v>
      </c>
    </row>
    <row r="13" spans="1:10" ht="45" x14ac:dyDescent="0.25">
      <c r="A13" s="16" t="s">
        <v>17</v>
      </c>
      <c r="B13" s="17">
        <v>1.0999999999999999E-2</v>
      </c>
      <c r="C13" s="17">
        <v>8.9999999999999993E-3</v>
      </c>
      <c r="D13" s="17">
        <v>8.0000000000000002E-3</v>
      </c>
      <c r="E13" s="17">
        <v>7.0000000000000001E-3</v>
      </c>
      <c r="F13" s="17">
        <v>8.0000000000000002E-3</v>
      </c>
      <c r="G13" s="18">
        <f t="shared" si="0"/>
        <v>8.6E-3</v>
      </c>
      <c r="H13" s="19">
        <f>(B13*'Facility Tonnage'!C$2)+('2025 WCS Summary Data'!C13*'Facility Tonnage'!C$3)+('2025 WCS Summary Data'!D13*'Facility Tonnage'!C$4)+('2025 WCS Summary Data'!E13*'Facility Tonnage'!C$5)+('2025 WCS Summary Data'!F13*'Facility Tonnage'!C$6)</f>
        <v>8.3874959861548401E-3</v>
      </c>
      <c r="I13" s="21">
        <f t="shared" si="1"/>
        <v>24768.284034611228</v>
      </c>
      <c r="J13" s="28">
        <f t="shared" si="2"/>
        <v>37743.731937696779</v>
      </c>
    </row>
    <row r="14" spans="1:10" ht="30" x14ac:dyDescent="0.25">
      <c r="A14" s="16" t="s">
        <v>18</v>
      </c>
      <c r="B14" s="17">
        <v>6.0000000000000001E-3</v>
      </c>
      <c r="C14" s="17">
        <v>6.0000000000000001E-3</v>
      </c>
      <c r="D14" s="17">
        <v>0.01</v>
      </c>
      <c r="E14" s="17">
        <v>8.0000000000000002E-3</v>
      </c>
      <c r="F14" s="17">
        <v>6.0000000000000001E-3</v>
      </c>
      <c r="G14" s="18">
        <f t="shared" si="0"/>
        <v>7.1999999999999998E-3</v>
      </c>
      <c r="H14" s="19">
        <f>(B14*'Facility Tonnage'!C$2)+('2025 WCS Summary Data'!C14*'Facility Tonnage'!C$3)+('2025 WCS Summary Data'!D14*'Facility Tonnage'!C$4)+('2025 WCS Summary Data'!E14*'Facility Tonnage'!C$5)+('2025 WCS Summary Data'!F14*'Facility Tonnage'!C$6)</f>
        <v>7.4159928272065729E-3</v>
      </c>
      <c r="I14" s="21">
        <f t="shared" si="1"/>
        <v>21899.434234733839</v>
      </c>
      <c r="J14" s="28">
        <f t="shared" si="2"/>
        <v>33371.967722429581</v>
      </c>
    </row>
    <row r="15" spans="1:10" ht="45" x14ac:dyDescent="0.25">
      <c r="A15" s="16" t="s">
        <v>19</v>
      </c>
      <c r="B15" s="17">
        <v>7.0000000000000001E-3</v>
      </c>
      <c r="C15" s="17">
        <v>8.0000000000000002E-3</v>
      </c>
      <c r="D15" s="17">
        <v>6.0000000000000001E-3</v>
      </c>
      <c r="E15" s="17">
        <v>6.0000000000000001E-3</v>
      </c>
      <c r="F15" s="17">
        <v>8.9999999999999993E-3</v>
      </c>
      <c r="G15" s="18">
        <f t="shared" si="0"/>
        <v>7.1999999999999998E-3</v>
      </c>
      <c r="H15" s="19">
        <f>(B15*'Facility Tonnage'!C$2)+('2025 WCS Summary Data'!C15*'Facility Tonnage'!C$3)+('2025 WCS Summary Data'!D15*'Facility Tonnage'!C$4)+('2025 WCS Summary Data'!E15*'Facility Tonnage'!C$5)+('2025 WCS Summary Data'!F15*'Facility Tonnage'!C$6)</f>
        <v>6.9854884380408256E-3</v>
      </c>
      <c r="I15" s="21">
        <f t="shared" si="1"/>
        <v>20628.154343022998</v>
      </c>
      <c r="J15" s="28">
        <f t="shared" si="2"/>
        <v>31434.697971183716</v>
      </c>
    </row>
    <row r="16" spans="1:10" x14ac:dyDescent="0.25">
      <c r="A16" s="16" t="s">
        <v>22</v>
      </c>
      <c r="B16" s="17">
        <v>8.9999999999999993E-3</v>
      </c>
      <c r="C16" s="17">
        <v>0.01</v>
      </c>
      <c r="D16" s="17">
        <v>8.9999999999999993E-3</v>
      </c>
      <c r="E16" s="17">
        <v>0.01</v>
      </c>
      <c r="F16" s="17">
        <v>8.0000000000000002E-3</v>
      </c>
      <c r="G16" s="18">
        <f t="shared" si="0"/>
        <v>9.1999999999999998E-3</v>
      </c>
      <c r="H16" s="19">
        <f>(B16*'Facility Tonnage'!C$2)+('2025 WCS Summary Data'!C16*'Facility Tonnage'!C$3)+('2025 WCS Summary Data'!D16*'Facility Tonnage'!C$4)+('2025 WCS Summary Data'!E16*'Facility Tonnage'!C$5)+('2025 WCS Summary Data'!F16*'Facility Tonnage'!C$6)</f>
        <v>9.3128889259575885E-3</v>
      </c>
      <c r="I16" s="21">
        <f t="shared" si="1"/>
        <v>27500.970311241686</v>
      </c>
      <c r="J16" s="28">
        <f t="shared" si="2"/>
        <v>41908.00016680915</v>
      </c>
    </row>
    <row r="17" spans="1:10" x14ac:dyDescent="0.25">
      <c r="A17" s="29" t="s">
        <v>106</v>
      </c>
      <c r="B17" s="17">
        <v>3.0000000000000001E-3</v>
      </c>
      <c r="C17" s="17">
        <v>2E-3</v>
      </c>
      <c r="D17" s="17">
        <v>1E-3</v>
      </c>
      <c r="E17" s="17">
        <v>4.0000000000000001E-3</v>
      </c>
      <c r="F17" s="17">
        <v>2E-3</v>
      </c>
      <c r="G17" s="18">
        <f t="shared" si="0"/>
        <v>2.4000000000000002E-3</v>
      </c>
      <c r="H17" s="19">
        <f>(B17*'Facility Tonnage'!C$2)+('2025 WCS Summary Data'!C17*'Facility Tonnage'!C$3)+('2025 WCS Summary Data'!D17*'Facility Tonnage'!C$4)+('2025 WCS Summary Data'!E17*'Facility Tonnage'!C$5)+('2025 WCS Summary Data'!F17*'Facility Tonnage'!C$6)</f>
        <v>2.5483175212160387E-3</v>
      </c>
      <c r="I17" s="21">
        <f t="shared" si="1"/>
        <v>7525.1841884684836</v>
      </c>
      <c r="J17" s="28">
        <f t="shared" si="2"/>
        <v>11467.428845472174</v>
      </c>
    </row>
    <row r="18" spans="1:10" x14ac:dyDescent="0.25">
      <c r="A18" s="16" t="s">
        <v>25</v>
      </c>
      <c r="B18" s="17">
        <v>3.0000000000000001E-3</v>
      </c>
      <c r="C18" s="17">
        <v>4.0000000000000001E-3</v>
      </c>
      <c r="D18" s="17">
        <v>3.0000000000000001E-3</v>
      </c>
      <c r="E18" s="17">
        <v>3.0000000000000001E-3</v>
      </c>
      <c r="F18" s="17">
        <v>2E-3</v>
      </c>
      <c r="G18" s="18">
        <f t="shared" si="0"/>
        <v>3.0000000000000001E-3</v>
      </c>
      <c r="H18" s="19">
        <f>(B18*'Facility Tonnage'!C$2)+('2025 WCS Summary Data'!C18*'Facility Tonnage'!C$3)+('2025 WCS Summary Data'!D18*'Facility Tonnage'!C$4)+('2025 WCS Summary Data'!E18*'Facility Tonnage'!C$5)+('2025 WCS Summary Data'!F18*'Facility Tonnage'!C$6)</f>
        <v>3.0194215892741716E-3</v>
      </c>
      <c r="I18" s="21">
        <f t="shared" si="1"/>
        <v>8916.3549725482171</v>
      </c>
      <c r="J18" s="28">
        <f t="shared" si="2"/>
        <v>13587.397151733772</v>
      </c>
    </row>
    <row r="19" spans="1:10" x14ac:dyDescent="0.25">
      <c r="A19" s="16" t="s">
        <v>26</v>
      </c>
      <c r="B19" s="17">
        <v>4.0000000000000001E-3</v>
      </c>
      <c r="C19" s="17">
        <v>5.0000000000000001E-3</v>
      </c>
      <c r="D19" s="17">
        <v>4.0000000000000001E-3</v>
      </c>
      <c r="E19" s="17">
        <v>2E-3</v>
      </c>
      <c r="F19" s="17">
        <v>3.0000000000000001E-3</v>
      </c>
      <c r="G19" s="18">
        <f t="shared" si="0"/>
        <v>3.6000000000000003E-3</v>
      </c>
      <c r="H19" s="19">
        <f>(B19*'Facility Tonnage'!C$2)+('2025 WCS Summary Data'!C19*'Facility Tonnage'!C$3)+('2025 WCS Summary Data'!D19*'Facility Tonnage'!C$4)+('2025 WCS Summary Data'!E19*'Facility Tonnage'!C$5)+('2025 WCS Summary Data'!F19*'Facility Tonnage'!C$6)</f>
        <v>3.432486915907338E-3</v>
      </c>
      <c r="I19" s="21">
        <f t="shared" si="1"/>
        <v>10136.137295161285</v>
      </c>
      <c r="J19" s="28">
        <f t="shared" si="2"/>
        <v>15446.191121583021</v>
      </c>
    </row>
    <row r="20" spans="1:10" x14ac:dyDescent="0.25">
      <c r="A20" s="16" t="s">
        <v>27</v>
      </c>
      <c r="B20" s="17">
        <v>4.1000000000000002E-2</v>
      </c>
      <c r="C20" s="17">
        <v>0.03</v>
      </c>
      <c r="D20" s="17">
        <v>1.4999999999999999E-2</v>
      </c>
      <c r="E20" s="17">
        <v>2.7E-2</v>
      </c>
      <c r="F20" s="17">
        <v>2.5000000000000001E-2</v>
      </c>
      <c r="G20" s="18">
        <f t="shared" si="0"/>
        <v>2.7600000000000003E-2</v>
      </c>
      <c r="H20" s="19">
        <f>(B20*'Facility Tonnage'!C$2)+('2025 WCS Summary Data'!C20*'Facility Tonnage'!C$3)+('2025 WCS Summary Data'!D20*'Facility Tonnage'!C$4)+('2025 WCS Summary Data'!E20*'Facility Tonnage'!C$5)+('2025 WCS Summary Data'!F20*'Facility Tonnage'!C$6)</f>
        <v>2.7087753289267918E-2</v>
      </c>
      <c r="I20" s="21">
        <f t="shared" si="1"/>
        <v>79990.162550961453</v>
      </c>
      <c r="J20" s="28">
        <f t="shared" si="2"/>
        <v>121894.88980170563</v>
      </c>
    </row>
    <row r="21" spans="1:10" ht="30" x14ac:dyDescent="0.25">
      <c r="A21" s="16" t="s">
        <v>28</v>
      </c>
      <c r="B21" s="17">
        <v>1E-3</v>
      </c>
      <c r="C21" s="17">
        <v>1.2E-2</v>
      </c>
      <c r="D21" s="17">
        <v>1E-3</v>
      </c>
      <c r="E21" s="17">
        <v>7.0000000000000001E-3</v>
      </c>
      <c r="F21" s="17">
        <v>3.0000000000000001E-3</v>
      </c>
      <c r="G21" s="18">
        <f t="shared" si="0"/>
        <v>4.8000000000000004E-3</v>
      </c>
      <c r="H21" s="19">
        <f>(B21*'Facility Tonnage'!C$2)+('2025 WCS Summary Data'!C21*'Facility Tonnage'!C$3)+('2025 WCS Summary Data'!D21*'Facility Tonnage'!C$4)+('2025 WCS Summary Data'!E21*'Facility Tonnage'!C$5)+('2025 WCS Summary Data'!F21*'Facility Tonnage'!C$6)</f>
        <v>4.9972359723930862E-3</v>
      </c>
      <c r="I21" s="21">
        <f t="shared" si="1"/>
        <v>14756.842823712755</v>
      </c>
      <c r="J21" s="28">
        <f t="shared" si="2"/>
        <v>22487.56187576889</v>
      </c>
    </row>
    <row r="22" spans="1:10" x14ac:dyDescent="0.25">
      <c r="A22" s="16" t="s">
        <v>29</v>
      </c>
      <c r="B22" s="17">
        <v>4.0000000000000001E-3</v>
      </c>
      <c r="C22" s="17">
        <v>2E-3</v>
      </c>
      <c r="D22" s="17">
        <v>4.0000000000000001E-3</v>
      </c>
      <c r="E22" s="17">
        <v>2E-3</v>
      </c>
      <c r="F22" s="17">
        <v>3.0000000000000001E-3</v>
      </c>
      <c r="G22" s="18">
        <f t="shared" si="0"/>
        <v>3.0000000000000001E-3</v>
      </c>
      <c r="H22" s="19">
        <f>(B22*'Facility Tonnage'!C$2)+('2025 WCS Summary Data'!C22*'Facility Tonnage'!C$3)+('2025 WCS Summary Data'!D22*'Facility Tonnage'!C$4)+('2025 WCS Summary Data'!E22*'Facility Tonnage'!C$5)+('2025 WCS Summary Data'!F22*'Facility Tonnage'!C$6)</f>
        <v>2.9074234241748161E-3</v>
      </c>
      <c r="I22" s="21">
        <f t="shared" si="1"/>
        <v>8585.6242790116557</v>
      </c>
      <c r="J22" s="28">
        <f t="shared" si="2"/>
        <v>13083.405408786672</v>
      </c>
    </row>
    <row r="23" spans="1:10" x14ac:dyDescent="0.25">
      <c r="A23" s="16" t="s">
        <v>30</v>
      </c>
      <c r="B23" s="17">
        <v>7.0000000000000007E-2</v>
      </c>
      <c r="C23" s="17">
        <v>8.6999999999999994E-2</v>
      </c>
      <c r="D23" s="17">
        <v>7.2999999999999995E-2</v>
      </c>
      <c r="E23" s="17">
        <v>7.4999999999999997E-2</v>
      </c>
      <c r="F23" s="17">
        <v>6.8000000000000005E-2</v>
      </c>
      <c r="G23" s="18">
        <f t="shared" si="0"/>
        <v>7.46E-2</v>
      </c>
      <c r="H23" s="19">
        <f>(B23*'Facility Tonnage'!C$2)+('2025 WCS Summary Data'!C23*'Facility Tonnage'!C$3)+('2025 WCS Summary Data'!D23*'Facility Tonnage'!C$4)+('2025 WCS Summary Data'!E23*'Facility Tonnage'!C$5)+('2025 WCS Summary Data'!F23*'Facility Tonnage'!C$6)</f>
        <v>7.4753290936007841E-2</v>
      </c>
      <c r="I23" s="21">
        <f t="shared" si="1"/>
        <v>220746.54288732208</v>
      </c>
      <c r="J23" s="28">
        <f t="shared" si="2"/>
        <v>336389.80921203527</v>
      </c>
    </row>
    <row r="24" spans="1:10" ht="15.75" thickBot="1" x14ac:dyDescent="0.3">
      <c r="A24" s="16" t="s">
        <v>31</v>
      </c>
      <c r="B24" s="17">
        <v>2.9000000000000001E-2</v>
      </c>
      <c r="C24" s="17">
        <v>2.7E-2</v>
      </c>
      <c r="D24" s="17">
        <v>2.5000000000000001E-2</v>
      </c>
      <c r="E24" s="17">
        <v>2.9000000000000001E-2</v>
      </c>
      <c r="F24" s="17">
        <v>2.7E-2</v>
      </c>
      <c r="G24" s="18">
        <f t="shared" si="0"/>
        <v>2.7400000000000001E-2</v>
      </c>
      <c r="H24" s="19">
        <f>(B24*'Facility Tonnage'!C$2)+('2025 WCS Summary Data'!C24*'Facility Tonnage'!C$3)+('2025 WCS Summary Data'!D24*'Facility Tonnage'!C$4)+('2025 WCS Summary Data'!E24*'Facility Tonnage'!C$5)+('2025 WCS Summary Data'!F24*'Facility Tonnage'!C$6)</f>
        <v>2.7509700369065249E-2</v>
      </c>
      <c r="I24" s="21">
        <f t="shared" si="1"/>
        <v>81236.17269955005</v>
      </c>
      <c r="J24" s="28">
        <f t="shared" si="2"/>
        <v>123793.65166079362</v>
      </c>
    </row>
    <row r="25" spans="1:10" x14ac:dyDescent="0.25">
      <c r="A25" s="11" t="s">
        <v>32</v>
      </c>
      <c r="B25" s="13">
        <v>4.1000000000000002E-2</v>
      </c>
      <c r="C25" s="13">
        <v>3.7999999999999999E-2</v>
      </c>
      <c r="D25" s="13">
        <v>4.4999999999999998E-2</v>
      </c>
      <c r="E25" s="13">
        <v>3.6999999999999998E-2</v>
      </c>
      <c r="F25" s="13">
        <v>0.04</v>
      </c>
      <c r="G25" s="14">
        <f t="shared" si="0"/>
        <v>4.02E-2</v>
      </c>
      <c r="H25" s="15">
        <f>(B25*'Facility Tonnage'!C$2)+('2025 WCS Summary Data'!C25*'Facility Tonnage'!C$3)+('2025 WCS Summary Data'!D25*'Facility Tonnage'!C$4)+('2025 WCS Summary Data'!E25*'Facility Tonnage'!C$5)+('2025 WCS Summary Data'!F25*'Facility Tonnage'!C$6)</f>
        <v>3.9974525740736878E-2</v>
      </c>
      <c r="I25" s="37">
        <f t="shared" si="1"/>
        <v>118044.81448692174</v>
      </c>
      <c r="J25" s="27">
        <f t="shared" si="2"/>
        <v>179885.36583331594</v>
      </c>
    </row>
    <row r="26" spans="1:10" ht="30" x14ac:dyDescent="0.25">
      <c r="A26" s="16" t="s">
        <v>33</v>
      </c>
      <c r="B26" s="17">
        <v>1E-3</v>
      </c>
      <c r="C26" s="17">
        <v>1E-3</v>
      </c>
      <c r="D26" s="17">
        <v>0</v>
      </c>
      <c r="E26" s="17">
        <v>1E-3</v>
      </c>
      <c r="F26" s="17">
        <v>0</v>
      </c>
      <c r="G26" s="18">
        <f t="shared" si="0"/>
        <v>6.0000000000000006E-4</v>
      </c>
      <c r="H26" s="19">
        <f>(B26*'Facility Tonnage'!C$2)+('2025 WCS Summary Data'!C26*'Facility Tonnage'!C$3)+('2025 WCS Summary Data'!D26*'Facility Tonnage'!C$4)+('2025 WCS Summary Data'!E26*'Facility Tonnage'!C$5)+('2025 WCS Summary Data'!F26*'Facility Tonnage'!C$6)</f>
        <v>6.3713588690339669E-4</v>
      </c>
      <c r="I26" s="21">
        <f t="shared" si="1"/>
        <v>1881.4629111616173</v>
      </c>
      <c r="J26" s="28">
        <f t="shared" si="2"/>
        <v>2867.111491065285</v>
      </c>
    </row>
    <row r="27" spans="1:10" ht="30" x14ac:dyDescent="0.25">
      <c r="A27" s="16" t="s">
        <v>34</v>
      </c>
      <c r="B27" s="17">
        <v>4.0000000000000001E-3</v>
      </c>
      <c r="C27" s="17">
        <v>5.0000000000000001E-3</v>
      </c>
      <c r="D27" s="17">
        <v>4.0000000000000001E-3</v>
      </c>
      <c r="E27" s="17">
        <v>4.0000000000000001E-3</v>
      </c>
      <c r="F27" s="17">
        <v>4.0000000000000001E-3</v>
      </c>
      <c r="G27" s="18">
        <f t="shared" si="0"/>
        <v>4.2000000000000006E-3</v>
      </c>
      <c r="H27" s="19">
        <f>(B27*'Facility Tonnage'!C$2)+('2025 WCS Summary Data'!C27*'Facility Tonnage'!C$3)+('2025 WCS Summary Data'!D27*'Facility Tonnage'!C$4)+('2025 WCS Summary Data'!E27*'Facility Tonnage'!C$5)+('2025 WCS Summary Data'!F27*'Facility Tonnage'!C$6)</f>
        <v>4.1750211639108407E-3</v>
      </c>
      <c r="I27" s="21">
        <f t="shared" si="1"/>
        <v>12328.841672049877</v>
      </c>
      <c r="J27" s="28">
        <f t="shared" si="2"/>
        <v>18787.595237598784</v>
      </c>
    </row>
    <row r="28" spans="1:10" x14ac:dyDescent="0.25">
      <c r="A28" s="16" t="s">
        <v>35</v>
      </c>
      <c r="B28" s="17">
        <v>7.0000000000000001E-3</v>
      </c>
      <c r="C28" s="17">
        <v>8.0000000000000002E-3</v>
      </c>
      <c r="D28" s="17">
        <v>8.0000000000000002E-3</v>
      </c>
      <c r="E28" s="17">
        <v>7.0000000000000001E-3</v>
      </c>
      <c r="F28" s="17">
        <v>8.0000000000000002E-3</v>
      </c>
      <c r="G28" s="18">
        <f t="shared" si="0"/>
        <v>7.6E-3</v>
      </c>
      <c r="H28" s="19">
        <f>(B28*'Facility Tonnage'!C$2)+('2025 WCS Summary Data'!C28*'Facility Tonnage'!C$3)+('2025 WCS Summary Data'!D28*'Facility Tonnage'!C$4)+('2025 WCS Summary Data'!E28*'Facility Tonnage'!C$5)+('2025 WCS Summary Data'!F28*'Facility Tonnage'!C$6)</f>
        <v>7.537885277007445E-3</v>
      </c>
      <c r="I28" s="21">
        <f t="shared" si="1"/>
        <v>22259.382760888264</v>
      </c>
      <c r="J28" s="28">
        <f t="shared" si="2"/>
        <v>33920.4837465335</v>
      </c>
    </row>
    <row r="29" spans="1:10" x14ac:dyDescent="0.25">
      <c r="A29" s="16" t="s">
        <v>36</v>
      </c>
      <c r="B29" s="17">
        <v>4.0000000000000001E-3</v>
      </c>
      <c r="C29" s="17">
        <v>4.0000000000000001E-3</v>
      </c>
      <c r="D29" s="17">
        <v>5.0000000000000001E-3</v>
      </c>
      <c r="E29" s="17">
        <v>3.0000000000000001E-3</v>
      </c>
      <c r="F29" s="17">
        <v>3.0000000000000001E-3</v>
      </c>
      <c r="G29" s="18">
        <f t="shared" si="0"/>
        <v>3.8E-3</v>
      </c>
      <c r="H29" s="19">
        <f>(B29*'Facility Tonnage'!C$2)+('2025 WCS Summary Data'!C29*'Facility Tonnage'!C$3)+('2025 WCS Summary Data'!D29*'Facility Tonnage'!C$4)+('2025 WCS Summary Data'!E29*'Facility Tonnage'!C$5)+('2025 WCS Summary Data'!F29*'Facility Tonnage'!C$6)</f>
        <v>3.7581976271398492E-3</v>
      </c>
      <c r="I29" s="21">
        <f t="shared" si="1"/>
        <v>11097.961351141601</v>
      </c>
      <c r="J29" s="28">
        <f t="shared" si="2"/>
        <v>16911.889322129322</v>
      </c>
    </row>
    <row r="30" spans="1:10" x14ac:dyDescent="0.25">
      <c r="A30" s="16" t="s">
        <v>37</v>
      </c>
      <c r="B30" s="17">
        <v>1.4E-2</v>
      </c>
      <c r="C30" s="17">
        <v>1.4E-2</v>
      </c>
      <c r="D30" s="17">
        <v>1.9E-2</v>
      </c>
      <c r="E30" s="17">
        <v>1.4E-2</v>
      </c>
      <c r="F30" s="17">
        <v>1.4999999999999999E-2</v>
      </c>
      <c r="G30" s="18">
        <f t="shared" si="0"/>
        <v>1.52E-2</v>
      </c>
      <c r="H30" s="19">
        <f>(B30*'Facility Tonnage'!C$2)+('2025 WCS Summary Data'!C30*'Facility Tonnage'!C$3)+('2025 WCS Summary Data'!D30*'Facility Tonnage'!C$4)+('2025 WCS Summary Data'!E30*'Facility Tonnage'!C$5)+('2025 WCS Summary Data'!F30*'Facility Tonnage'!C$6)</f>
        <v>1.5191922266936341E-2</v>
      </c>
      <c r="I30" s="21">
        <f t="shared" si="1"/>
        <v>44861.761646185281</v>
      </c>
      <c r="J30" s="28">
        <f t="shared" si="2"/>
        <v>68363.650201213532</v>
      </c>
    </row>
    <row r="31" spans="1:10" x14ac:dyDescent="0.25">
      <c r="A31" s="16" t="s">
        <v>38</v>
      </c>
      <c r="B31" s="17">
        <v>4.0000000000000001E-3</v>
      </c>
      <c r="C31" s="17">
        <v>0</v>
      </c>
      <c r="D31" s="17">
        <v>4.0000000000000001E-3</v>
      </c>
      <c r="E31" s="17">
        <v>0</v>
      </c>
      <c r="F31" s="17">
        <v>2E-3</v>
      </c>
      <c r="G31" s="18">
        <f t="shared" si="0"/>
        <v>2E-3</v>
      </c>
      <c r="H31" s="19">
        <f>(B31*'Facility Tonnage'!C$2)+('2025 WCS Summary Data'!C31*'Facility Tonnage'!C$3)+('2025 WCS Summary Data'!D31*'Facility Tonnage'!C$4)+('2025 WCS Summary Data'!E31*'Facility Tonnage'!C$5)+('2025 WCS Summary Data'!F31*'Facility Tonnage'!C$6)</f>
        <v>1.8148468483496322E-3</v>
      </c>
      <c r="I31" s="21">
        <f t="shared" si="1"/>
        <v>5359.2445580233125</v>
      </c>
      <c r="J31" s="28">
        <f t="shared" si="2"/>
        <v>8166.810817573345</v>
      </c>
    </row>
    <row r="32" spans="1:10" ht="15.75" thickBot="1" x14ac:dyDescent="0.3">
      <c r="A32" s="16" t="s">
        <v>39</v>
      </c>
      <c r="B32" s="17">
        <v>8.0000000000000002E-3</v>
      </c>
      <c r="C32" s="17">
        <v>7.0000000000000001E-3</v>
      </c>
      <c r="D32" s="17">
        <v>5.0000000000000001E-3</v>
      </c>
      <c r="E32" s="17">
        <v>8.9999999999999993E-3</v>
      </c>
      <c r="F32" s="17">
        <v>7.0000000000000001E-3</v>
      </c>
      <c r="G32" s="18">
        <f t="shared" si="0"/>
        <v>7.1999999999999998E-3</v>
      </c>
      <c r="H32" s="19">
        <f>(B32*'Facility Tonnage'!C$2)+('2025 WCS Summary Data'!C32*'Facility Tonnage'!C$3)+('2025 WCS Summary Data'!D32*'Facility Tonnage'!C$4)+('2025 WCS Summary Data'!E32*'Facility Tonnage'!C$5)+('2025 WCS Summary Data'!F32*'Facility Tonnage'!C$6)</f>
        <v>7.3410529827561037E-3</v>
      </c>
      <c r="I32" s="21">
        <f t="shared" si="1"/>
        <v>21678.136799131757</v>
      </c>
      <c r="J32" s="28">
        <f t="shared" si="2"/>
        <v>33034.738422402464</v>
      </c>
    </row>
    <row r="33" spans="1:10" x14ac:dyDescent="0.25">
      <c r="A33" s="11" t="s">
        <v>40</v>
      </c>
      <c r="B33" s="13">
        <v>2.8000000000000001E-2</v>
      </c>
      <c r="C33" s="13">
        <v>2.1999999999999999E-2</v>
      </c>
      <c r="D33" s="13">
        <v>2.4E-2</v>
      </c>
      <c r="E33" s="13">
        <v>2.4E-2</v>
      </c>
      <c r="F33" s="13">
        <v>1.9E-2</v>
      </c>
      <c r="G33" s="14">
        <f t="shared" si="0"/>
        <v>2.3400000000000001E-2</v>
      </c>
      <c r="H33" s="15">
        <f>(B33*'Facility Tonnage'!C$2)+('2025 WCS Summary Data'!C33*'Facility Tonnage'!C$3)+('2025 WCS Summary Data'!D33*'Facility Tonnage'!C$4)+('2025 WCS Summary Data'!E33*'Facility Tonnage'!C$5)+('2025 WCS Summary Data'!F33*'Facility Tonnage'!C$6)</f>
        <v>2.3546549344231532E-2</v>
      </c>
      <c r="I33" s="37">
        <f t="shared" si="1"/>
        <v>69532.983760065064</v>
      </c>
      <c r="J33" s="27">
        <f t="shared" si="2"/>
        <v>105959.4720490419</v>
      </c>
    </row>
    <row r="34" spans="1:10" ht="30" x14ac:dyDescent="0.25">
      <c r="A34" s="16" t="s">
        <v>41</v>
      </c>
      <c r="B34" s="17">
        <v>1.6E-2</v>
      </c>
      <c r="C34" s="17">
        <v>7.0000000000000001E-3</v>
      </c>
      <c r="D34" s="17">
        <v>1.0999999999999999E-2</v>
      </c>
      <c r="E34" s="17">
        <v>1.0999999999999999E-2</v>
      </c>
      <c r="F34" s="17">
        <v>8.9999999999999993E-3</v>
      </c>
      <c r="G34" s="18">
        <f t="shared" si="0"/>
        <v>1.0800000000000001E-2</v>
      </c>
      <c r="H34" s="19">
        <f>(B34*'Facility Tonnage'!C$2)+('2025 WCS Summary Data'!C34*'Facility Tonnage'!C$3)+('2025 WCS Summary Data'!D34*'Facility Tonnage'!C$4)+('2025 WCS Summary Data'!E34*'Facility Tonnage'!C$5)+('2025 WCS Summary Data'!F34*'Facility Tonnage'!C$6)</f>
        <v>1.0831953126628996E-2</v>
      </c>
      <c r="I34" s="21">
        <f t="shared" si="1"/>
        <v>31986.768414888549</v>
      </c>
      <c r="J34" s="28">
        <f t="shared" si="2"/>
        <v>48743.789069830476</v>
      </c>
    </row>
    <row r="35" spans="1:10" ht="30" x14ac:dyDescent="0.25">
      <c r="A35" s="16" t="s">
        <v>42</v>
      </c>
      <c r="B35" s="17">
        <v>4.0000000000000001E-3</v>
      </c>
      <c r="C35" s="17">
        <v>3.0000000000000001E-3</v>
      </c>
      <c r="D35" s="17">
        <v>4.0000000000000001E-3</v>
      </c>
      <c r="E35" s="17">
        <v>5.0000000000000001E-3</v>
      </c>
      <c r="F35" s="17">
        <v>3.0000000000000001E-3</v>
      </c>
      <c r="G35" s="18">
        <f t="shared" si="0"/>
        <v>3.8E-3</v>
      </c>
      <c r="H35" s="19">
        <f>(B35*'Facility Tonnage'!C$2)+('2025 WCS Summary Data'!C35*'Facility Tonnage'!C$3)+('2025 WCS Summary Data'!D35*'Facility Tonnage'!C$4)+('2025 WCS Summary Data'!E35*'Facility Tonnage'!C$5)+('2025 WCS Summary Data'!F35*'Facility Tonnage'!C$6)</f>
        <v>3.9628465981359079E-3</v>
      </c>
      <c r="I35" s="21">
        <f t="shared" si="1"/>
        <v>11702.289967141935</v>
      </c>
      <c r="J35" s="28">
        <f t="shared" si="2"/>
        <v>17832.809691611586</v>
      </c>
    </row>
    <row r="36" spans="1:10" x14ac:dyDescent="0.25">
      <c r="A36" s="16" t="s">
        <v>43</v>
      </c>
      <c r="B36" s="17">
        <v>5.0000000000000001E-3</v>
      </c>
      <c r="C36" s="17">
        <v>7.0000000000000001E-3</v>
      </c>
      <c r="D36" s="17">
        <v>5.0000000000000001E-3</v>
      </c>
      <c r="E36" s="17">
        <v>4.0000000000000001E-3</v>
      </c>
      <c r="F36" s="17">
        <v>3.0000000000000001E-3</v>
      </c>
      <c r="G36" s="18">
        <f t="shared" si="0"/>
        <v>4.8000000000000004E-3</v>
      </c>
      <c r="H36" s="19">
        <f>(B36*'Facility Tonnage'!C$2)+('2025 WCS Summary Data'!C36*'Facility Tonnage'!C$3)+('2025 WCS Summary Data'!D36*'Facility Tonnage'!C$4)+('2025 WCS Summary Data'!E36*'Facility Tonnage'!C$5)+('2025 WCS Summary Data'!F36*'Facility Tonnage'!C$6)</f>
        <v>4.7453758418649272E-3</v>
      </c>
      <c r="I36" s="21">
        <f t="shared" si="1"/>
        <v>14013.099606402971</v>
      </c>
      <c r="J36" s="28">
        <f t="shared" si="2"/>
        <v>21354.191288392172</v>
      </c>
    </row>
    <row r="37" spans="1:10" ht="15.75" thickBot="1" x14ac:dyDescent="0.3">
      <c r="A37" s="16" t="s">
        <v>44</v>
      </c>
      <c r="B37" s="17">
        <v>3.0000000000000001E-3</v>
      </c>
      <c r="C37" s="17">
        <v>4.0000000000000001E-3</v>
      </c>
      <c r="D37" s="17">
        <v>4.0000000000000001E-3</v>
      </c>
      <c r="E37" s="17">
        <v>4.0000000000000001E-3</v>
      </c>
      <c r="F37" s="17">
        <v>4.0000000000000001E-3</v>
      </c>
      <c r="G37" s="18">
        <f t="shared" si="0"/>
        <v>3.8E-3</v>
      </c>
      <c r="H37" s="19">
        <f>(B37*'Facility Tonnage'!C$2)+('2025 WCS Summary Data'!C37*'Facility Tonnage'!C$3)+('2025 WCS Summary Data'!D37*'Facility Tonnage'!C$4)+('2025 WCS Summary Data'!E37*'Facility Tonnage'!C$5)+('2025 WCS Summary Data'!F37*'Facility Tonnage'!C$6)</f>
        <v>3.8313526136908613E-3</v>
      </c>
      <c r="I37" s="21">
        <f t="shared" si="1"/>
        <v>11313.988099581728</v>
      </c>
      <c r="J37" s="28">
        <f t="shared" si="2"/>
        <v>17241.086761608876</v>
      </c>
    </row>
    <row r="38" spans="1:10" x14ac:dyDescent="0.25">
      <c r="A38" s="11" t="s">
        <v>45</v>
      </c>
      <c r="B38" s="13">
        <v>0.26300000000000001</v>
      </c>
      <c r="C38" s="13">
        <v>0.28399999999999997</v>
      </c>
      <c r="D38" s="13">
        <v>0.35299999999999998</v>
      </c>
      <c r="E38" s="13">
        <v>0.308</v>
      </c>
      <c r="F38" s="13">
        <v>0.307</v>
      </c>
      <c r="G38" s="14">
        <f t="shared" si="0"/>
        <v>0.30299999999999999</v>
      </c>
      <c r="H38" s="15">
        <f>(B38*'Facility Tonnage'!C$2)+('2025 WCS Summary Data'!C38*'Facility Tonnage'!C$3)+('2025 WCS Summary Data'!D38*'Facility Tonnage'!C$4)+('2025 WCS Summary Data'!E38*'Facility Tonnage'!C$5)+('2025 WCS Summary Data'!F38*'Facility Tonnage'!C$6)</f>
        <v>0.30538166433828895</v>
      </c>
      <c r="I38" s="37">
        <f t="shared" si="1"/>
        <v>901792.36017263157</v>
      </c>
      <c r="J38" s="27">
        <f t="shared" si="2"/>
        <v>1374217.4895223002</v>
      </c>
    </row>
    <row r="39" spans="1:10" x14ac:dyDescent="0.25">
      <c r="A39" s="16" t="s">
        <v>46</v>
      </c>
      <c r="B39" s="17">
        <v>0.20399999999999999</v>
      </c>
      <c r="C39" s="17">
        <v>0.22</v>
      </c>
      <c r="D39" s="17">
        <v>0.25600000000000001</v>
      </c>
      <c r="E39" s="17">
        <v>0.24199999999999999</v>
      </c>
      <c r="F39" s="17">
        <v>0.255</v>
      </c>
      <c r="G39" s="18">
        <f t="shared" si="0"/>
        <v>0.2354</v>
      </c>
      <c r="H39" s="19">
        <f>(B39*'Facility Tonnage'!C$2)+('2025 WCS Summary Data'!C39*'Facility Tonnage'!C$3)+('2025 WCS Summary Data'!D39*'Facility Tonnage'!C$4)+('2025 WCS Summary Data'!E39*'Facility Tonnage'!C$5)+('2025 WCS Summary Data'!F39*'Facility Tonnage'!C$6)</f>
        <v>0.23666543172293</v>
      </c>
      <c r="I39" s="21">
        <f t="shared" si="1"/>
        <v>698873.256543244</v>
      </c>
      <c r="J39" s="28">
        <f t="shared" si="2"/>
        <v>1064994.4427531851</v>
      </c>
    </row>
    <row r="40" spans="1:10" x14ac:dyDescent="0.25">
      <c r="A40" s="16" t="s">
        <v>47</v>
      </c>
      <c r="B40" s="17">
        <v>3.0000000000000001E-3</v>
      </c>
      <c r="C40" s="17">
        <v>1E-3</v>
      </c>
      <c r="D40" s="17">
        <v>0</v>
      </c>
      <c r="E40" s="17">
        <v>2E-3</v>
      </c>
      <c r="F40" s="17">
        <v>0</v>
      </c>
      <c r="G40" s="18">
        <f t="shared" si="0"/>
        <v>1.2000000000000001E-3</v>
      </c>
      <c r="H40" s="19">
        <f>(B40*'Facility Tonnage'!C$2)+('2025 WCS Summary Data'!C40*'Facility Tonnage'!C$3)+('2025 WCS Summary Data'!D40*'Facility Tonnage'!C$4)+('2025 WCS Summary Data'!E40*'Facility Tonnage'!C$5)+('2025 WCS Summary Data'!F40*'Facility Tonnage'!C$6)</f>
        <v>1.267897996205092E-3</v>
      </c>
      <c r="I40" s="21">
        <f t="shared" si="1"/>
        <v>3744.1040506916329</v>
      </c>
      <c r="J40" s="28">
        <f t="shared" si="2"/>
        <v>5705.5409829229138</v>
      </c>
    </row>
    <row r="41" spans="1:10" x14ac:dyDescent="0.25">
      <c r="A41" s="16" t="s">
        <v>48</v>
      </c>
      <c r="B41" s="17">
        <v>1.4999999999999999E-2</v>
      </c>
      <c r="C41" s="17">
        <v>1.2E-2</v>
      </c>
      <c r="D41" s="17">
        <v>1.7000000000000001E-2</v>
      </c>
      <c r="E41" s="17">
        <v>0.01</v>
      </c>
      <c r="F41" s="17">
        <v>1.2999999999999999E-2</v>
      </c>
      <c r="G41" s="18">
        <f t="shared" si="0"/>
        <v>1.34E-2</v>
      </c>
      <c r="H41" s="19">
        <f>(B41*'Facility Tonnage'!C$2)+('2025 WCS Summary Data'!C41*'Facility Tonnage'!C$3)+('2025 WCS Summary Data'!D41*'Facility Tonnage'!C$4)+('2025 WCS Summary Data'!E41*'Facility Tonnage'!C$5)+('2025 WCS Summary Data'!F41*'Facility Tonnage'!C$6)</f>
        <v>1.3110929752496924E-2</v>
      </c>
      <c r="I41" s="21">
        <f t="shared" si="1"/>
        <v>38716.58867005317</v>
      </c>
      <c r="J41" s="28">
        <f t="shared" si="2"/>
        <v>58999.183886236162</v>
      </c>
    </row>
    <row r="42" spans="1:10" x14ac:dyDescent="0.25">
      <c r="A42" s="16" t="s">
        <v>49</v>
      </c>
      <c r="B42" s="17">
        <v>0</v>
      </c>
      <c r="C42" s="17">
        <v>0</v>
      </c>
      <c r="D42" s="17">
        <v>0</v>
      </c>
      <c r="E42" s="17">
        <v>0</v>
      </c>
      <c r="F42" s="17">
        <v>0</v>
      </c>
      <c r="G42" s="18">
        <f t="shared" si="0"/>
        <v>0</v>
      </c>
      <c r="H42" s="19">
        <f>(B42*'Facility Tonnage'!C$2)+('2025 WCS Summary Data'!C42*'Facility Tonnage'!C$3)+('2025 WCS Summary Data'!D42*'Facility Tonnage'!C$4)+('2025 WCS Summary Data'!E42*'Facility Tonnage'!C$5)+('2025 WCS Summary Data'!F42*'Facility Tonnage'!C$6)</f>
        <v>0</v>
      </c>
      <c r="I42" s="21">
        <f t="shared" si="1"/>
        <v>0</v>
      </c>
      <c r="J42" s="28">
        <f t="shared" si="2"/>
        <v>0</v>
      </c>
    </row>
    <row r="43" spans="1:10" ht="15.75" thickBot="1" x14ac:dyDescent="0.3">
      <c r="A43" s="16" t="s">
        <v>50</v>
      </c>
      <c r="B43" s="17">
        <v>4.1000000000000002E-2</v>
      </c>
      <c r="C43" s="17">
        <v>5.0999999999999997E-2</v>
      </c>
      <c r="D43" s="17">
        <v>0.08</v>
      </c>
      <c r="E43" s="17">
        <v>5.2999999999999999E-2</v>
      </c>
      <c r="F43" s="17">
        <v>3.9E-2</v>
      </c>
      <c r="G43" s="18">
        <f t="shared" si="0"/>
        <v>5.2799999999999993E-2</v>
      </c>
      <c r="H43" s="19">
        <f>(B43*'Facility Tonnage'!C$2)+('2025 WCS Summary Data'!C43*'Facility Tonnage'!C$3)+('2025 WCS Summary Data'!D43*'Facility Tonnage'!C$4)+('2025 WCS Summary Data'!E43*'Facility Tonnage'!C$5)+('2025 WCS Summary Data'!F43*'Facility Tonnage'!C$6)</f>
        <v>5.4043937529973517E-2</v>
      </c>
      <c r="I43" s="21">
        <f t="shared" si="1"/>
        <v>159591.80156994931</v>
      </c>
      <c r="J43" s="28">
        <f t="shared" si="2"/>
        <v>243197.71888488083</v>
      </c>
    </row>
    <row r="44" spans="1:10" ht="30" x14ac:dyDescent="0.25">
      <c r="A44" s="11" t="s">
        <v>51</v>
      </c>
      <c r="B44" s="13">
        <v>4.2000000000000003E-2</v>
      </c>
      <c r="C44" s="13">
        <v>5.2999999999999999E-2</v>
      </c>
      <c r="D44" s="13">
        <v>5.1999999999999998E-2</v>
      </c>
      <c r="E44" s="13">
        <v>4.9000000000000002E-2</v>
      </c>
      <c r="F44" s="13">
        <v>0.06</v>
      </c>
      <c r="G44" s="14">
        <f t="shared" si="0"/>
        <v>5.1200000000000002E-2</v>
      </c>
      <c r="H44" s="15">
        <f>(B44*'Facility Tonnage'!C$2)+('2025 WCS Summary Data'!C44*'Facility Tonnage'!C$3)+('2025 WCS Summary Data'!D44*'Facility Tonnage'!C$4)+('2025 WCS Summary Data'!E44*'Facility Tonnage'!C$5)+('2025 WCS Summary Data'!F44*'Facility Tonnage'!C$6)</f>
        <v>5.0852941887862546E-2</v>
      </c>
      <c r="I44" s="37">
        <f t="shared" si="1"/>
        <v>150168.7882478</v>
      </c>
      <c r="J44" s="27">
        <f t="shared" si="2"/>
        <v>228838.23849538146</v>
      </c>
    </row>
    <row r="45" spans="1:10" x14ac:dyDescent="0.25">
      <c r="A45" s="16" t="s">
        <v>52</v>
      </c>
      <c r="B45" s="17">
        <v>2E-3</v>
      </c>
      <c r="C45" s="17">
        <v>7.0000000000000001E-3</v>
      </c>
      <c r="D45" s="17">
        <v>0</v>
      </c>
      <c r="E45" s="17">
        <v>3.0000000000000001E-3</v>
      </c>
      <c r="F45" s="17">
        <v>0</v>
      </c>
      <c r="G45" s="18">
        <f t="shared" si="0"/>
        <v>2.4000000000000002E-3</v>
      </c>
      <c r="H45" s="19">
        <f>(B45*'Facility Tonnage'!C$2)+('2025 WCS Summary Data'!C45*'Facility Tonnage'!C$3)+('2025 WCS Summary Data'!D45*'Facility Tonnage'!C$4)+('2025 WCS Summary Data'!E45*'Facility Tonnage'!C$5)+('2025 WCS Summary Data'!F45*'Facility Tonnage'!C$6)</f>
        <v>2.442844930044413E-3</v>
      </c>
      <c r="I45" s="21">
        <f t="shared" si="1"/>
        <v>7213.7235212660817</v>
      </c>
      <c r="J45" s="28">
        <f t="shared" si="2"/>
        <v>10992.802185199858</v>
      </c>
    </row>
    <row r="46" spans="1:10" x14ac:dyDescent="0.25">
      <c r="A46" s="16" t="s">
        <v>53</v>
      </c>
      <c r="B46" s="17">
        <v>0</v>
      </c>
      <c r="C46" s="17">
        <v>0</v>
      </c>
      <c r="D46" s="17">
        <v>0</v>
      </c>
      <c r="E46" s="17">
        <v>1.2E-2</v>
      </c>
      <c r="F46" s="17">
        <v>3.0000000000000001E-3</v>
      </c>
      <c r="G46" s="18">
        <f t="shared" si="0"/>
        <v>3.0000000000000001E-3</v>
      </c>
      <c r="H46" s="19">
        <f>(B46*'Facility Tonnage'!C$2)+('2025 WCS Summary Data'!C46*'Facility Tonnage'!C$3)+('2025 WCS Summary Data'!D46*'Facility Tonnage'!C$4)+('2025 WCS Summary Data'!E46*'Facility Tonnage'!C$5)+('2025 WCS Summary Data'!F46*'Facility Tonnage'!C$6)</f>
        <v>3.9884067641110113E-3</v>
      </c>
      <c r="I46" s="21">
        <f t="shared" si="1"/>
        <v>11777.76916282658</v>
      </c>
      <c r="J46" s="28">
        <f t="shared" si="2"/>
        <v>17947.83043849955</v>
      </c>
    </row>
    <row r="47" spans="1:10" x14ac:dyDescent="0.25">
      <c r="A47" s="16" t="s">
        <v>54</v>
      </c>
      <c r="B47" s="17">
        <v>2.4E-2</v>
      </c>
      <c r="C47" s="17">
        <v>1.6E-2</v>
      </c>
      <c r="D47" s="17">
        <v>0.02</v>
      </c>
      <c r="E47" s="17">
        <v>2.1000000000000001E-2</v>
      </c>
      <c r="F47" s="17">
        <v>2.3E-2</v>
      </c>
      <c r="G47" s="18">
        <f t="shared" si="0"/>
        <v>2.0800000000000003E-2</v>
      </c>
      <c r="H47" s="19">
        <f>(B47*'Facility Tonnage'!C$2)+('2025 WCS Summary Data'!C47*'Facility Tonnage'!C$3)+('2025 WCS Summary Data'!D47*'Facility Tonnage'!C$4)+('2025 WCS Summary Data'!E47*'Facility Tonnage'!C$5)+('2025 WCS Summary Data'!F47*'Facility Tonnage'!C$6)</f>
        <v>2.0734770950186616E-2</v>
      </c>
      <c r="I47" s="21">
        <f t="shared" si="1"/>
        <v>61229.79935067203</v>
      </c>
      <c r="J47" s="28">
        <f t="shared" si="2"/>
        <v>93306.469275839772</v>
      </c>
    </row>
    <row r="48" spans="1:10" x14ac:dyDescent="0.25">
      <c r="A48" s="16" t="s">
        <v>55</v>
      </c>
      <c r="B48" s="17">
        <v>5.0000000000000001E-3</v>
      </c>
      <c r="C48" s="17">
        <v>8.9999999999999993E-3</v>
      </c>
      <c r="D48" s="17">
        <v>1.2E-2</v>
      </c>
      <c r="E48" s="17">
        <v>2E-3</v>
      </c>
      <c r="F48" s="17">
        <v>6.0000000000000001E-3</v>
      </c>
      <c r="G48" s="18">
        <f t="shared" si="0"/>
        <v>6.7999999999999988E-3</v>
      </c>
      <c r="H48" s="19">
        <f>(B48*'Facility Tonnage'!C$2)+('2025 WCS Summary Data'!C48*'Facility Tonnage'!C$3)+('2025 WCS Summary Data'!D48*'Facility Tonnage'!C$4)+('2025 WCS Summary Data'!E48*'Facility Tonnage'!C$5)+('2025 WCS Summary Data'!F48*'Facility Tonnage'!C$6)</f>
        <v>6.4261339894493225E-3</v>
      </c>
      <c r="I48" s="21">
        <f t="shared" si="1"/>
        <v>18976.380096977839</v>
      </c>
      <c r="J48" s="28">
        <f t="shared" si="2"/>
        <v>28917.602952521953</v>
      </c>
    </row>
    <row r="49" spans="1:10" x14ac:dyDescent="0.25">
      <c r="A49" s="16" t="s">
        <v>56</v>
      </c>
      <c r="B49" s="17">
        <v>0</v>
      </c>
      <c r="C49" s="17">
        <v>0</v>
      </c>
      <c r="D49" s="17">
        <v>0</v>
      </c>
      <c r="E49" s="17">
        <v>0</v>
      </c>
      <c r="F49" s="17">
        <v>1E-3</v>
      </c>
      <c r="G49" s="18">
        <f t="shared" si="0"/>
        <v>2.0000000000000001E-4</v>
      </c>
      <c r="H49" s="19">
        <f>(B49*'Facility Tonnage'!C$2)+('2025 WCS Summary Data'!C49*'Facility Tonnage'!C$3)+('2025 WCS Summary Data'!D49*'Facility Tonnage'!C$4)+('2025 WCS Summary Data'!E49*'Facility Tonnage'!C$5)+('2025 WCS Summary Data'!F49*'Facility Tonnage'!C$6)</f>
        <v>1.5559957463666881E-4</v>
      </c>
      <c r="I49" s="21">
        <f t="shared" si="1"/>
        <v>459.48569950165762</v>
      </c>
      <c r="J49" s="28">
        <f t="shared" si="2"/>
        <v>700.19808586500972</v>
      </c>
    </row>
    <row r="50" spans="1:10" x14ac:dyDescent="0.25">
      <c r="A50" s="16" t="s">
        <v>57</v>
      </c>
      <c r="B50" s="17">
        <v>0</v>
      </c>
      <c r="C50" s="17">
        <v>0</v>
      </c>
      <c r="D50" s="17">
        <v>0</v>
      </c>
      <c r="E50" s="17">
        <v>0</v>
      </c>
      <c r="F50" s="17">
        <v>0</v>
      </c>
      <c r="G50" s="18">
        <f t="shared" si="0"/>
        <v>0</v>
      </c>
      <c r="H50" s="19">
        <f>(B50*'Facility Tonnage'!C$2)+('2025 WCS Summary Data'!C50*'Facility Tonnage'!C$3)+('2025 WCS Summary Data'!D50*'Facility Tonnage'!C$4)+('2025 WCS Summary Data'!E50*'Facility Tonnage'!C$5)+('2025 WCS Summary Data'!F50*'Facility Tonnage'!C$6)</f>
        <v>0</v>
      </c>
      <c r="I50" s="21">
        <f t="shared" si="1"/>
        <v>0</v>
      </c>
      <c r="J50" s="28">
        <f t="shared" si="2"/>
        <v>0</v>
      </c>
    </row>
    <row r="51" spans="1:10" x14ac:dyDescent="0.25">
      <c r="A51" s="16" t="s">
        <v>58</v>
      </c>
      <c r="B51" s="17">
        <v>4.0000000000000001E-3</v>
      </c>
      <c r="C51" s="17">
        <v>8.0000000000000002E-3</v>
      </c>
      <c r="D51" s="17">
        <v>4.0000000000000001E-3</v>
      </c>
      <c r="E51" s="17">
        <v>1E-3</v>
      </c>
      <c r="F51" s="17">
        <v>1E-3</v>
      </c>
      <c r="G51" s="18">
        <f t="shared" si="0"/>
        <v>3.6000000000000003E-3</v>
      </c>
      <c r="H51" s="19">
        <f>(B51*'Facility Tonnage'!C$2)+('2025 WCS Summary Data'!C51*'Facility Tonnage'!C$3)+('2025 WCS Summary Data'!D51*'Facility Tonnage'!C$4)+('2025 WCS Summary Data'!E51*'Facility Tonnage'!C$5)+('2025 WCS Summary Data'!F51*'Facility Tonnage'!C$6)</f>
        <v>3.3528839216831049E-3</v>
      </c>
      <c r="I51" s="21">
        <f t="shared" si="1"/>
        <v>9901.0695736141297</v>
      </c>
      <c r="J51" s="28">
        <f t="shared" si="2"/>
        <v>15087.977647573973</v>
      </c>
    </row>
    <row r="52" spans="1:10" ht="30.75" thickBot="1" x14ac:dyDescent="0.3">
      <c r="A52" s="16" t="s">
        <v>59</v>
      </c>
      <c r="B52" s="17">
        <v>7.0000000000000001E-3</v>
      </c>
      <c r="C52" s="17">
        <v>1.4E-2</v>
      </c>
      <c r="D52" s="17">
        <v>1.6E-2</v>
      </c>
      <c r="E52" s="17">
        <v>0.01</v>
      </c>
      <c r="F52" s="17">
        <v>2.5999999999999999E-2</v>
      </c>
      <c r="G52" s="18">
        <f t="shared" si="0"/>
        <v>1.4600000000000002E-2</v>
      </c>
      <c r="H52" s="19">
        <f>(B52*'Facility Tonnage'!C$2)+('2025 WCS Summary Data'!C52*'Facility Tonnage'!C$3)+('2025 WCS Summary Data'!D52*'Facility Tonnage'!C$4)+('2025 WCS Summary Data'!E52*'Facility Tonnage'!C$5)+('2025 WCS Summary Data'!F52*'Facility Tonnage'!C$6)</f>
        <v>1.3927322921662252E-2</v>
      </c>
      <c r="I52" s="21">
        <f t="shared" si="1"/>
        <v>41127.398514991553</v>
      </c>
      <c r="J52" s="28">
        <f t="shared" si="2"/>
        <v>62672.953147480133</v>
      </c>
    </row>
    <row r="53" spans="1:10" x14ac:dyDescent="0.25">
      <c r="A53" s="11" t="s">
        <v>60</v>
      </c>
      <c r="B53" s="13">
        <v>3.4000000000000002E-2</v>
      </c>
      <c r="C53" s="13">
        <v>6.5000000000000002E-2</v>
      </c>
      <c r="D53" s="13">
        <v>6.7000000000000004E-2</v>
      </c>
      <c r="E53" s="13">
        <v>0.06</v>
      </c>
      <c r="F53" s="13">
        <v>4.9000000000000002E-2</v>
      </c>
      <c r="G53" s="14">
        <f t="shared" si="0"/>
        <v>5.5000000000000007E-2</v>
      </c>
      <c r="H53" s="15">
        <f>(B53*'Facility Tonnage'!C$2)+('2025 WCS Summary Data'!C53*'Facility Tonnage'!C$3)+('2025 WCS Summary Data'!D53*'Facility Tonnage'!C$4)+('2025 WCS Summary Data'!E53*'Facility Tonnage'!C$5)+('2025 WCS Summary Data'!F53*'Facility Tonnage'!C$6)</f>
        <v>5.6229530223732768E-2</v>
      </c>
      <c r="I53" s="37">
        <f t="shared" si="1"/>
        <v>166045.85898021309</v>
      </c>
      <c r="J53" s="27">
        <f t="shared" si="2"/>
        <v>253032.88600679746</v>
      </c>
    </row>
    <row r="54" spans="1:10" x14ac:dyDescent="0.25">
      <c r="A54" s="16" t="s">
        <v>61</v>
      </c>
      <c r="B54" s="17">
        <v>0</v>
      </c>
      <c r="C54" s="17">
        <v>0</v>
      </c>
      <c r="D54" s="17">
        <v>0</v>
      </c>
      <c r="E54" s="17">
        <v>0</v>
      </c>
      <c r="F54" s="17">
        <v>0</v>
      </c>
      <c r="G54" s="18">
        <f t="shared" si="0"/>
        <v>0</v>
      </c>
      <c r="H54" s="19">
        <f>(B54*'Facility Tonnage'!C$2)+('2025 WCS Summary Data'!C54*'Facility Tonnage'!C$3)+('2025 WCS Summary Data'!D54*'Facility Tonnage'!C$4)+('2025 WCS Summary Data'!E54*'Facility Tonnage'!C$5)+('2025 WCS Summary Data'!F54*'Facility Tonnage'!C$6)</f>
        <v>0</v>
      </c>
      <c r="I54" s="21">
        <f t="shared" si="1"/>
        <v>0</v>
      </c>
      <c r="J54" s="28">
        <f t="shared" si="2"/>
        <v>0</v>
      </c>
    </row>
    <row r="55" spans="1:10" x14ac:dyDescent="0.25">
      <c r="A55" s="16" t="s">
        <v>62</v>
      </c>
      <c r="B55" s="17">
        <v>0</v>
      </c>
      <c r="C55" s="17">
        <v>0</v>
      </c>
      <c r="D55" s="17">
        <v>0</v>
      </c>
      <c r="E55" s="17">
        <v>0</v>
      </c>
      <c r="F55" s="17">
        <v>0</v>
      </c>
      <c r="G55" s="18">
        <f t="shared" si="0"/>
        <v>0</v>
      </c>
      <c r="H55" s="19">
        <f>(B55*'Facility Tonnage'!C$2)+('2025 WCS Summary Data'!C55*'Facility Tonnage'!C$3)+('2025 WCS Summary Data'!D55*'Facility Tonnage'!C$4)+('2025 WCS Summary Data'!E55*'Facility Tonnage'!C$5)+('2025 WCS Summary Data'!F55*'Facility Tonnage'!C$6)</f>
        <v>0</v>
      </c>
      <c r="I55" s="21">
        <f t="shared" si="1"/>
        <v>0</v>
      </c>
      <c r="J55" s="28">
        <f t="shared" si="2"/>
        <v>0</v>
      </c>
    </row>
    <row r="56" spans="1:10" x14ac:dyDescent="0.25">
      <c r="A56" s="16" t="s">
        <v>63</v>
      </c>
      <c r="B56" s="17">
        <v>0</v>
      </c>
      <c r="C56" s="17">
        <v>0</v>
      </c>
      <c r="D56" s="17">
        <v>1E-3</v>
      </c>
      <c r="E56" s="17">
        <v>0</v>
      </c>
      <c r="F56" s="17">
        <v>0</v>
      </c>
      <c r="G56" s="18">
        <f t="shared" si="0"/>
        <v>2.0000000000000001E-4</v>
      </c>
      <c r="H56" s="19">
        <f>(B56*'Facility Tonnage'!C$2)+('2025 WCS Summary Data'!C56*'Facility Tonnage'!C$3)+('2025 WCS Summary Data'!D56*'Facility Tonnage'!C$4)+('2025 WCS Summary Data'!E56*'Facility Tonnage'!C$5)+('2025 WCS Summary Data'!F56*'Facility Tonnage'!C$6)</f>
        <v>2.0726453845993454E-4</v>
      </c>
      <c r="I56" s="21">
        <f t="shared" si="1"/>
        <v>612.05238933672513</v>
      </c>
      <c r="J56" s="28">
        <f t="shared" si="2"/>
        <v>932.6904230697055</v>
      </c>
    </row>
    <row r="57" spans="1:10" x14ac:dyDescent="0.25">
      <c r="A57" s="16" t="s">
        <v>64</v>
      </c>
      <c r="B57" s="17">
        <v>0</v>
      </c>
      <c r="C57" s="17">
        <v>0</v>
      </c>
      <c r="D57" s="17">
        <v>0</v>
      </c>
      <c r="E57" s="17">
        <v>0</v>
      </c>
      <c r="F57" s="17">
        <v>0</v>
      </c>
      <c r="G57" s="18">
        <f t="shared" si="0"/>
        <v>0</v>
      </c>
      <c r="H57" s="19">
        <f>(B57*'Facility Tonnage'!C$2)+('2025 WCS Summary Data'!C57*'Facility Tonnage'!C$3)+('2025 WCS Summary Data'!D57*'Facility Tonnage'!C$4)+('2025 WCS Summary Data'!E57*'Facility Tonnage'!C$5)+('2025 WCS Summary Data'!F57*'Facility Tonnage'!C$6)</f>
        <v>0</v>
      </c>
      <c r="I57" s="21">
        <f t="shared" si="1"/>
        <v>0</v>
      </c>
      <c r="J57" s="28">
        <f t="shared" si="2"/>
        <v>0</v>
      </c>
    </row>
    <row r="58" spans="1:10" x14ac:dyDescent="0.25">
      <c r="A58" s="16" t="s">
        <v>65</v>
      </c>
      <c r="B58" s="17">
        <v>3.2000000000000001E-2</v>
      </c>
      <c r="C58" s="17">
        <v>5.3999999999999999E-2</v>
      </c>
      <c r="D58" s="17">
        <v>6.3E-2</v>
      </c>
      <c r="E58" s="17">
        <v>5.3999999999999999E-2</v>
      </c>
      <c r="F58" s="17">
        <v>3.7999999999999999E-2</v>
      </c>
      <c r="G58" s="18">
        <f t="shared" si="0"/>
        <v>4.82E-2</v>
      </c>
      <c r="H58" s="19">
        <f>(B58*'Facility Tonnage'!C$2)+('2025 WCS Summary Data'!C58*'Facility Tonnage'!C$3)+('2025 WCS Summary Data'!D58*'Facility Tonnage'!C$4)+('2025 WCS Summary Data'!E58*'Facility Tonnage'!C$5)+('2025 WCS Summary Data'!F58*'Facility Tonnage'!C$6)</f>
        <v>4.9665545153151656E-2</v>
      </c>
      <c r="I58" s="21">
        <f t="shared" si="1"/>
        <v>146662.404502802</v>
      </c>
      <c r="J58" s="28">
        <f t="shared" si="2"/>
        <v>223494.95318918244</v>
      </c>
    </row>
    <row r="59" spans="1:10" x14ac:dyDescent="0.25">
      <c r="A59" s="16" t="s">
        <v>66</v>
      </c>
      <c r="B59" s="17">
        <v>0</v>
      </c>
      <c r="C59" s="17">
        <v>2E-3</v>
      </c>
      <c r="D59" s="17">
        <v>1E-3</v>
      </c>
      <c r="E59" s="17">
        <v>0</v>
      </c>
      <c r="F59" s="17">
        <v>1E-3</v>
      </c>
      <c r="G59" s="18">
        <f t="shared" si="0"/>
        <v>8.0000000000000004E-4</v>
      </c>
      <c r="H59" s="19">
        <f>(B59*'Facility Tonnage'!C$2)+('2025 WCS Summary Data'!C59*'Facility Tonnage'!C$3)+('2025 WCS Summary Data'!D59*'Facility Tonnage'!C$4)+('2025 WCS Summary Data'!E59*'Facility Tonnage'!C$5)+('2025 WCS Summary Data'!F59*'Facility Tonnage'!C$6)</f>
        <v>7.1290644091828444E-4</v>
      </c>
      <c r="I59" s="21">
        <f t="shared" si="1"/>
        <v>2105.2134329381347</v>
      </c>
      <c r="J59" s="28">
        <f t="shared" si="2"/>
        <v>3208.0789841322799</v>
      </c>
    </row>
    <row r="60" spans="1:10" ht="45" x14ac:dyDescent="0.25">
      <c r="A60" s="16" t="s">
        <v>67</v>
      </c>
      <c r="B60" s="17">
        <v>1E-3</v>
      </c>
      <c r="C60" s="17">
        <v>6.0000000000000001E-3</v>
      </c>
      <c r="D60" s="17">
        <v>1E-3</v>
      </c>
      <c r="E60" s="17">
        <v>2E-3</v>
      </c>
      <c r="F60" s="17">
        <v>5.0000000000000001E-3</v>
      </c>
      <c r="G60" s="18">
        <f t="shared" si="0"/>
        <v>3.0000000000000001E-3</v>
      </c>
      <c r="H60" s="19">
        <f>(B60*'Facility Tonnage'!C$2)+('2025 WCS Summary Data'!C60*'Facility Tonnage'!C$3)+('2025 WCS Summary Data'!D60*'Facility Tonnage'!C$4)+('2025 WCS Summary Data'!E60*'Facility Tonnage'!C$5)+('2025 WCS Summary Data'!F60*'Facility Tonnage'!C$6)</f>
        <v>2.790971454784295E-3</v>
      </c>
      <c r="I60" s="21">
        <f t="shared" si="1"/>
        <v>8241.7414969494785</v>
      </c>
      <c r="J60" s="28">
        <f t="shared" si="2"/>
        <v>12559.371546529328</v>
      </c>
    </row>
    <row r="61" spans="1:10" ht="30.75" thickBot="1" x14ac:dyDescent="0.3">
      <c r="A61" s="16" t="s">
        <v>69</v>
      </c>
      <c r="B61" s="17">
        <v>1E-3</v>
      </c>
      <c r="C61" s="17">
        <v>3.0000000000000001E-3</v>
      </c>
      <c r="D61" s="17">
        <v>1E-3</v>
      </c>
      <c r="E61" s="17">
        <v>2E-3</v>
      </c>
      <c r="F61" s="17">
        <v>4.0000000000000001E-3</v>
      </c>
      <c r="G61" s="18">
        <f t="shared" si="0"/>
        <v>2.1999999999999997E-3</v>
      </c>
      <c r="H61" s="19">
        <f>(B61*'Facility Tonnage'!C$2)+('2025 WCS Summary Data'!C61*'Facility Tonnage'!C$3)+('2025 WCS Summary Data'!D61*'Facility Tonnage'!C$4)+('2025 WCS Summary Data'!E61*'Facility Tonnage'!C$5)+('2025 WCS Summary Data'!F61*'Facility Tonnage'!C$6)</f>
        <v>2.1103083884151047E-3</v>
      </c>
      <c r="I61" s="21">
        <f t="shared" si="1"/>
        <v>6231.7427812981923</v>
      </c>
      <c r="J61" s="28">
        <f t="shared" si="2"/>
        <v>9496.3877478679715</v>
      </c>
    </row>
    <row r="62" spans="1:10" x14ac:dyDescent="0.25">
      <c r="A62" s="11" t="s">
        <v>70</v>
      </c>
      <c r="B62" s="13">
        <v>1.0999999999999999E-2</v>
      </c>
      <c r="C62" s="13">
        <v>4.0000000000000001E-3</v>
      </c>
      <c r="D62" s="13">
        <v>6.0000000000000001E-3</v>
      </c>
      <c r="E62" s="13">
        <v>3.0000000000000001E-3</v>
      </c>
      <c r="F62" s="13">
        <v>1.2999999999999999E-2</v>
      </c>
      <c r="G62" s="14">
        <f t="shared" si="0"/>
        <v>7.3999999999999995E-3</v>
      </c>
      <c r="H62" s="15">
        <f>(B62*'Facility Tonnage'!C$2)+('2025 WCS Summary Data'!C62*'Facility Tonnage'!C$3)+('2025 WCS Summary Data'!D62*'Facility Tonnage'!C$4)+('2025 WCS Summary Data'!E62*'Facility Tonnage'!C$5)+('2025 WCS Summary Data'!F62*'Facility Tonnage'!C$6)</f>
        <v>6.7019896161304437E-3</v>
      </c>
      <c r="I62" s="37">
        <f t="shared" si="1"/>
        <v>19790.982038422815</v>
      </c>
      <c r="J62" s="27">
        <f t="shared" si="2"/>
        <v>30158.953272586998</v>
      </c>
    </row>
    <row r="63" spans="1:10" x14ac:dyDescent="0.25">
      <c r="A63" s="16" t="s">
        <v>71</v>
      </c>
      <c r="B63" s="17">
        <v>0</v>
      </c>
      <c r="C63" s="17">
        <v>1E-3</v>
      </c>
      <c r="D63" s="17">
        <v>0</v>
      </c>
      <c r="E63" s="17">
        <v>0</v>
      </c>
      <c r="F63" s="17">
        <v>6.0000000000000001E-3</v>
      </c>
      <c r="G63" s="18">
        <f t="shared" si="0"/>
        <v>1.4E-3</v>
      </c>
      <c r="H63" s="19">
        <f>(B63*'Facility Tonnage'!C$2)+('2025 WCS Summary Data'!C63*'Facility Tonnage'!C$3)+('2025 WCS Summary Data'!D63*'Facility Tonnage'!C$4)+('2025 WCS Summary Data'!E63*'Facility Tonnage'!C$5)+('2025 WCS Summary Data'!F63*'Facility Tonnage'!C$6)</f>
        <v>1.1086186117308535E-3</v>
      </c>
      <c r="I63" s="21">
        <f t="shared" si="1"/>
        <v>3273.7518690598222</v>
      </c>
      <c r="J63" s="28">
        <f t="shared" si="2"/>
        <v>4988.7837527888405</v>
      </c>
    </row>
    <row r="64" spans="1:10" x14ac:dyDescent="0.25">
      <c r="A64" s="16" t="s">
        <v>72</v>
      </c>
      <c r="B64" s="17">
        <v>8.9999999999999993E-3</v>
      </c>
      <c r="C64" s="17">
        <v>3.0000000000000001E-3</v>
      </c>
      <c r="D64" s="17">
        <v>5.0000000000000001E-3</v>
      </c>
      <c r="E64" s="17">
        <v>2E-3</v>
      </c>
      <c r="F64" s="17">
        <v>6.0000000000000001E-3</v>
      </c>
      <c r="G64" s="18">
        <f t="shared" si="0"/>
        <v>5.0000000000000001E-3</v>
      </c>
      <c r="H64" s="19">
        <f>(B64*'Facility Tonnage'!C$2)+('2025 WCS Summary Data'!C64*'Facility Tonnage'!C$3)+('2025 WCS Summary Data'!D64*'Facility Tonnage'!C$4)+('2025 WCS Summary Data'!E64*'Facility Tonnage'!C$5)+('2025 WCS Summary Data'!F64*'Facility Tonnage'!C$6)</f>
        <v>4.5997447820012929E-3</v>
      </c>
      <c r="I64" s="21">
        <f t="shared" si="1"/>
        <v>13583.050940994601</v>
      </c>
      <c r="J64" s="28">
        <f t="shared" si="2"/>
        <v>20698.851519005817</v>
      </c>
    </row>
    <row r="65" spans="1:10" ht="15.75" thickBot="1" x14ac:dyDescent="0.3">
      <c r="A65" s="16" t="s">
        <v>73</v>
      </c>
      <c r="B65" s="17">
        <v>2E-3</v>
      </c>
      <c r="C65" s="17">
        <v>0</v>
      </c>
      <c r="D65" s="17">
        <v>0</v>
      </c>
      <c r="E65" s="17">
        <v>0</v>
      </c>
      <c r="F65" s="17">
        <v>1E-3</v>
      </c>
      <c r="G65" s="18">
        <f t="shared" si="0"/>
        <v>6.0000000000000006E-4</v>
      </c>
      <c r="H65" s="19">
        <f>(B65*'Facility Tonnage'!C$2)+('2025 WCS Summary Data'!C65*'Facility Tonnage'!C$3)+('2025 WCS Summary Data'!D65*'Facility Tonnage'!C$4)+('2025 WCS Summary Data'!E65*'Facility Tonnage'!C$5)+('2025 WCS Summary Data'!F65*'Facility Tonnage'!C$6)</f>
        <v>4.9289434725494693E-4</v>
      </c>
      <c r="I65" s="21">
        <f t="shared" si="1"/>
        <v>1455.5175003382055</v>
      </c>
      <c r="J65" s="28">
        <f t="shared" si="2"/>
        <v>2218.0245626472611</v>
      </c>
    </row>
    <row r="66" spans="1:10" x14ac:dyDescent="0.25">
      <c r="A66" s="11" t="s">
        <v>74</v>
      </c>
      <c r="B66" s="13">
        <v>0.12</v>
      </c>
      <c r="C66" s="13">
        <v>0.10100000000000001</v>
      </c>
      <c r="D66" s="13">
        <v>9.7000000000000003E-2</v>
      </c>
      <c r="E66" s="13">
        <v>8.5000000000000006E-2</v>
      </c>
      <c r="F66" s="13">
        <v>0.106</v>
      </c>
      <c r="G66" s="14">
        <f t="shared" si="0"/>
        <v>0.1018</v>
      </c>
      <c r="H66" s="15">
        <f>(B66*'Facility Tonnage'!C$2)+('2025 WCS Summary Data'!C66*'Facility Tonnage'!C$3)+('2025 WCS Summary Data'!D66*'Facility Tonnage'!C$4)+('2025 WCS Summary Data'!E66*'Facility Tonnage'!C$5)+('2025 WCS Summary Data'!F66*'Facility Tonnage'!C$6)</f>
        <v>9.9457762672282582E-2</v>
      </c>
      <c r="I66" s="37">
        <f t="shared" si="1"/>
        <v>293698.87262901315</v>
      </c>
      <c r="J66" s="27">
        <f t="shared" si="2"/>
        <v>447559.93202527164</v>
      </c>
    </row>
    <row r="67" spans="1:10" x14ac:dyDescent="0.25">
      <c r="A67" s="16" t="s">
        <v>75</v>
      </c>
      <c r="B67" s="17">
        <v>8.0000000000000002E-3</v>
      </c>
      <c r="C67" s="17">
        <v>0.01</v>
      </c>
      <c r="D67" s="17">
        <v>4.0000000000000001E-3</v>
      </c>
      <c r="E67" s="17">
        <v>6.0000000000000001E-3</v>
      </c>
      <c r="F67" s="17">
        <v>8.9999999999999993E-3</v>
      </c>
      <c r="G67" s="18">
        <f t="shared" ref="G67:G72" si="3">AVERAGE(B67:F67)</f>
        <v>7.4000000000000012E-3</v>
      </c>
      <c r="H67" s="19">
        <f>(B67*'Facility Tonnage'!C$2)+('2025 WCS Summary Data'!C67*'Facility Tonnage'!C$3)+('2025 WCS Summary Data'!D67*'Facility Tonnage'!C$4)+('2025 WCS Summary Data'!E67*'Facility Tonnage'!C$5)+('2025 WCS Summary Data'!F67*'Facility Tonnage'!C$6)</f>
        <v>7.0896490752517779E-3</v>
      </c>
      <c r="I67" s="21">
        <f t="shared" ref="I67:I72" si="4">H67*$B$76</f>
        <v>20935.740808867577</v>
      </c>
      <c r="J67" s="28">
        <f t="shared" ref="J67:J72" si="5">H67*$B$74</f>
        <v>31903.420838632999</v>
      </c>
    </row>
    <row r="68" spans="1:10" x14ac:dyDescent="0.25">
      <c r="A68" s="16" t="s">
        <v>76</v>
      </c>
      <c r="B68" s="17">
        <v>6.7000000000000004E-2</v>
      </c>
      <c r="C68" s="17">
        <v>5.3999999999999999E-2</v>
      </c>
      <c r="D68" s="17">
        <v>4.1000000000000002E-2</v>
      </c>
      <c r="E68" s="17">
        <v>4.8000000000000001E-2</v>
      </c>
      <c r="F68" s="17">
        <v>5.3999999999999999E-2</v>
      </c>
      <c r="G68" s="18">
        <f t="shared" si="3"/>
        <v>5.28E-2</v>
      </c>
      <c r="H68" s="19">
        <f>(B68*'Facility Tonnage'!C$2)+('2025 WCS Summary Data'!C68*'Facility Tonnage'!C$3)+('2025 WCS Summary Data'!D68*'Facility Tonnage'!C$4)+('2025 WCS Summary Data'!E68*'Facility Tonnage'!C$5)+('2025 WCS Summary Data'!F68*'Facility Tonnage'!C$6)</f>
        <v>5.1737173001939155E-2</v>
      </c>
      <c r="I68" s="21">
        <f t="shared" si="4"/>
        <v>152779.92361189931</v>
      </c>
      <c r="J68" s="28">
        <f t="shared" si="5"/>
        <v>232817.27850872619</v>
      </c>
    </row>
    <row r="69" spans="1:10" x14ac:dyDescent="0.25">
      <c r="A69" s="16" t="s">
        <v>77</v>
      </c>
      <c r="B69" s="17">
        <v>2.1999999999999999E-2</v>
      </c>
      <c r="C69" s="17">
        <v>1.7999999999999999E-2</v>
      </c>
      <c r="D69" s="17">
        <v>3.3000000000000002E-2</v>
      </c>
      <c r="E69" s="17">
        <v>3.0000000000000001E-3</v>
      </c>
      <c r="F69" s="17">
        <v>1.4999999999999999E-2</v>
      </c>
      <c r="G69" s="18">
        <f t="shared" si="3"/>
        <v>1.8200000000000001E-2</v>
      </c>
      <c r="H69" s="19">
        <f>(B69*'Facility Tonnage'!C$2)+('2025 WCS Summary Data'!C69*'Facility Tonnage'!C$3)+('2025 WCS Summary Data'!D69*'Facility Tonnage'!C$4)+('2025 WCS Summary Data'!E69*'Facility Tonnage'!C$5)+('2025 WCS Summary Data'!F69*'Facility Tonnage'!C$6)</f>
        <v>1.6914748847974313E-2</v>
      </c>
      <c r="I69" s="21">
        <f t="shared" si="4"/>
        <v>49949.270262816994</v>
      </c>
      <c r="J69" s="28">
        <f t="shared" si="5"/>
        <v>76116.369815884405</v>
      </c>
    </row>
    <row r="70" spans="1:10" x14ac:dyDescent="0.25">
      <c r="A70" s="16" t="s">
        <v>78</v>
      </c>
      <c r="B70" s="17">
        <v>0</v>
      </c>
      <c r="C70" s="17">
        <v>0</v>
      </c>
      <c r="D70" s="17">
        <v>1E-3</v>
      </c>
      <c r="E70" s="17">
        <v>0</v>
      </c>
      <c r="F70" s="17">
        <v>0</v>
      </c>
      <c r="G70" s="18">
        <f t="shared" si="3"/>
        <v>2.0000000000000001E-4</v>
      </c>
      <c r="H70" s="19">
        <f>(B70*'Facility Tonnage'!C$2)+('2025 WCS Summary Data'!C70*'Facility Tonnage'!C$3)+('2025 WCS Summary Data'!D70*'Facility Tonnage'!C$4)+('2025 WCS Summary Data'!E70*'Facility Tonnage'!C$5)+('2025 WCS Summary Data'!F70*'Facility Tonnage'!C$6)</f>
        <v>2.0726453845993454E-4</v>
      </c>
      <c r="I70" s="21">
        <f t="shared" si="4"/>
        <v>612.05238933672513</v>
      </c>
      <c r="J70" s="28">
        <f t="shared" si="5"/>
        <v>932.6904230697055</v>
      </c>
    </row>
    <row r="71" spans="1:10" x14ac:dyDescent="0.25">
      <c r="A71" s="16" t="s">
        <v>79</v>
      </c>
      <c r="B71" s="17">
        <v>0</v>
      </c>
      <c r="C71" s="17">
        <v>0</v>
      </c>
      <c r="D71" s="17">
        <v>0</v>
      </c>
      <c r="E71" s="17">
        <v>0</v>
      </c>
      <c r="F71" s="17">
        <v>3.0000000000000001E-3</v>
      </c>
      <c r="G71" s="18">
        <f t="shared" si="3"/>
        <v>6.0000000000000006E-4</v>
      </c>
      <c r="H71" s="19">
        <f>(B71*'Facility Tonnage'!C$2)+('2025 WCS Summary Data'!C71*'Facility Tonnage'!C$3)+('2025 WCS Summary Data'!D71*'Facility Tonnage'!C$4)+('2025 WCS Summary Data'!E71*'Facility Tonnage'!C$5)+('2025 WCS Summary Data'!F71*'Facility Tonnage'!C$6)</f>
        <v>4.6679872391000647E-4</v>
      </c>
      <c r="I71" s="21">
        <f t="shared" si="4"/>
        <v>1378.4570985049729</v>
      </c>
      <c r="J71" s="28">
        <f t="shared" si="5"/>
        <v>2100.5942575950289</v>
      </c>
    </row>
    <row r="72" spans="1:10" x14ac:dyDescent="0.25">
      <c r="A72" s="16" t="s">
        <v>80</v>
      </c>
      <c r="B72" s="17">
        <v>2.3E-2</v>
      </c>
      <c r="C72" s="17">
        <v>1.9E-2</v>
      </c>
      <c r="D72" s="17">
        <v>1.7999999999999999E-2</v>
      </c>
      <c r="E72" s="17">
        <v>2.8000000000000001E-2</v>
      </c>
      <c r="F72" s="17">
        <v>2.5000000000000001E-2</v>
      </c>
      <c r="G72" s="18">
        <f t="shared" si="3"/>
        <v>2.2599999999999999E-2</v>
      </c>
      <c r="H72" s="19">
        <f>(B72*'Facility Tonnage'!C$2)+('2025 WCS Summary Data'!C72*'Facility Tonnage'!C$3)+('2025 WCS Summary Data'!D72*'Facility Tonnage'!C$4)+('2025 WCS Summary Data'!E72*'Facility Tonnage'!C$5)+('2025 WCS Summary Data'!F72*'Facility Tonnage'!C$6)</f>
        <v>2.3042128484747387E-2</v>
      </c>
      <c r="I72" s="21">
        <f t="shared" si="4"/>
        <v>68043.428457587521</v>
      </c>
      <c r="J72" s="28">
        <f t="shared" si="5"/>
        <v>103689.57818136323</v>
      </c>
    </row>
    <row r="73" spans="1:10" x14ac:dyDescent="0.25">
      <c r="A73" s="16"/>
      <c r="B73" s="18"/>
      <c r="C73" s="18"/>
      <c r="D73" s="18"/>
      <c r="E73" s="18"/>
      <c r="F73" s="18"/>
      <c r="G73" s="18"/>
      <c r="H73" s="18"/>
      <c r="I73" s="20"/>
      <c r="J73" s="22"/>
    </row>
    <row r="74" spans="1:10" x14ac:dyDescent="0.25">
      <c r="A74" s="22" t="s">
        <v>96</v>
      </c>
      <c r="B74" s="23">
        <v>4500000</v>
      </c>
      <c r="C74" s="22"/>
      <c r="D74" s="22"/>
      <c r="E74" s="22"/>
      <c r="F74" s="22"/>
      <c r="G74" s="22"/>
      <c r="H74" s="22"/>
      <c r="I74" s="22"/>
      <c r="J74" s="22"/>
    </row>
    <row r="75" spans="1:10" x14ac:dyDescent="0.25">
      <c r="A75" s="21"/>
      <c r="B75" s="22"/>
      <c r="C75" s="22"/>
      <c r="D75" s="22"/>
      <c r="E75" s="22"/>
      <c r="F75" s="22"/>
      <c r="G75" s="22"/>
      <c r="H75" s="22"/>
      <c r="I75" s="22"/>
      <c r="J75" s="22"/>
    </row>
    <row r="76" spans="1:10" x14ac:dyDescent="0.25">
      <c r="A76" s="24" t="s">
        <v>97</v>
      </c>
      <c r="B76" s="21">
        <f>'Facility Tonnage'!B8</f>
        <v>2953001</v>
      </c>
      <c r="C76" s="22"/>
      <c r="D76" s="22"/>
      <c r="E76" s="22"/>
      <c r="F76" s="22"/>
      <c r="G76" s="22"/>
      <c r="H76" s="22"/>
      <c r="I76" s="22"/>
      <c r="J76" s="22"/>
    </row>
    <row r="77" spans="1:10" x14ac:dyDescent="0.25">
      <c r="A77" s="21"/>
      <c r="B77" s="22"/>
      <c r="C77" s="22"/>
      <c r="D77" s="22"/>
      <c r="E77" s="22"/>
      <c r="F77" s="22"/>
      <c r="G77" s="22"/>
      <c r="H77" s="22"/>
      <c r="I77" s="22"/>
      <c r="J77" s="22"/>
    </row>
    <row r="78" spans="1:10" ht="60" x14ac:dyDescent="0.25">
      <c r="A78" s="25" t="s">
        <v>94</v>
      </c>
      <c r="B78" s="22"/>
      <c r="C78" s="22"/>
      <c r="D78" s="22"/>
      <c r="E78" s="22"/>
      <c r="F78" s="22"/>
      <c r="G78" s="22"/>
      <c r="H78" s="22"/>
      <c r="I78" s="22"/>
      <c r="J78" s="22"/>
    </row>
    <row r="79" spans="1:10" ht="61.5" customHeight="1" x14ac:dyDescent="0.25">
      <c r="A79" s="25" t="s">
        <v>95</v>
      </c>
      <c r="B79" s="22"/>
      <c r="C79" s="22"/>
      <c r="D79" s="22"/>
      <c r="E79" s="22"/>
      <c r="F79" s="22"/>
      <c r="G79" s="22"/>
      <c r="H79" s="22"/>
      <c r="I79" s="22"/>
      <c r="J79" s="22"/>
    </row>
    <row r="80" spans="1:10" ht="30" x14ac:dyDescent="0.25">
      <c r="A80" s="25" t="s">
        <v>81</v>
      </c>
      <c r="B80" s="22"/>
      <c r="C80" s="22"/>
      <c r="D80" s="22"/>
      <c r="E80" s="22"/>
      <c r="F80" s="22"/>
      <c r="G80" s="22"/>
      <c r="H80" s="22"/>
      <c r="I80" s="22"/>
      <c r="J80" s="22"/>
    </row>
    <row r="81" spans="1:10" x14ac:dyDescent="0.25">
      <c r="A81" s="26" t="s">
        <v>98</v>
      </c>
      <c r="B81" s="22"/>
      <c r="C81" s="22"/>
      <c r="D81" s="22"/>
      <c r="E81" s="22"/>
      <c r="F81" s="22"/>
      <c r="G81" s="22"/>
      <c r="H81" s="22"/>
      <c r="I81" s="22"/>
      <c r="J81" s="22"/>
    </row>
    <row r="82" spans="1:10" x14ac:dyDescent="0.25">
      <c r="A82" s="8"/>
    </row>
  </sheetData>
  <hyperlinks>
    <hyperlink ref="A81" r:id="rId1" display="link" xr:uid="{BD2A48BD-7323-405F-AC7D-39D38D28C87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3807C-D066-410B-8C1E-73C660068FBE}">
  <dimension ref="A1:H75"/>
  <sheetViews>
    <sheetView workbookViewId="0">
      <pane xSplit="1" ySplit="1" topLeftCell="B11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4.1" customHeight="1" x14ac:dyDescent="0.25"/>
  <cols>
    <col min="1" max="1" width="34.42578125" customWidth="1"/>
    <col min="3" max="3" width="10.5703125" customWidth="1"/>
    <col min="8" max="8" width="15" bestFit="1" customWidth="1"/>
  </cols>
  <sheetData>
    <row r="1" spans="1:8" ht="48" customHeight="1" thickBot="1" x14ac:dyDescent="0.3">
      <c r="A1" s="11" t="s">
        <v>105</v>
      </c>
      <c r="B1" s="12" t="s">
        <v>84</v>
      </c>
      <c r="C1" s="12" t="s">
        <v>85</v>
      </c>
      <c r="D1" s="12" t="s">
        <v>86</v>
      </c>
      <c r="E1" s="12" t="s">
        <v>87</v>
      </c>
      <c r="F1" s="12" t="s">
        <v>88</v>
      </c>
      <c r="G1" s="12" t="s">
        <v>89</v>
      </c>
      <c r="H1" s="12" t="s">
        <v>90</v>
      </c>
    </row>
    <row r="2" spans="1:8" ht="14.1" customHeight="1" x14ac:dyDescent="0.25">
      <c r="A2" s="11" t="s">
        <v>6</v>
      </c>
      <c r="B2" s="30">
        <v>0.24199999999999999</v>
      </c>
      <c r="C2" s="30">
        <v>0.20300000000000001</v>
      </c>
      <c r="D2" s="30">
        <v>0.185</v>
      </c>
      <c r="E2" s="30">
        <v>0.26100000000000001</v>
      </c>
      <c r="F2" s="30">
        <v>0.22800000000000001</v>
      </c>
      <c r="G2" s="14">
        <f>AVERAGE(B2:F2)</f>
        <v>0.2238</v>
      </c>
      <c r="H2" s="15">
        <f>(B2*'Facility Tonnage'!C$2)+(C2*'Facility Tonnage'!C$3)+(D2*'Facility Tonnage'!C$4)+(E2*'Facility Tonnage'!C$5)+(F2*'Facility Tonnage'!C$6)</f>
        <v>0.22675758126733253</v>
      </c>
    </row>
    <row r="3" spans="1:8" ht="14.1" customHeight="1" x14ac:dyDescent="0.25">
      <c r="A3" s="16" t="s">
        <v>7</v>
      </c>
      <c r="B3" s="31">
        <v>4.5999999999999999E-2</v>
      </c>
      <c r="C3" s="31">
        <v>1.7000000000000001E-2</v>
      </c>
      <c r="D3" s="31">
        <v>1.4999999999999999E-2</v>
      </c>
      <c r="E3" s="31">
        <v>4.3999999999999997E-2</v>
      </c>
      <c r="F3" s="31">
        <v>2.4E-2</v>
      </c>
      <c r="G3" s="18">
        <f t="shared" ref="G3:G66" si="0">AVERAGE(B3:F3)</f>
        <v>2.9199999999999997E-2</v>
      </c>
      <c r="H3" s="15">
        <f>(B3*'Facility Tonnage'!C$2)+(C3*'Facility Tonnage'!C$3)+(D3*'Facility Tonnage'!C$4)+(E3*'Facility Tonnage'!C$5)+(F3*'Facility Tonnage'!C$6)</f>
        <v>3.0489060238954105E-2</v>
      </c>
    </row>
    <row r="4" spans="1:8" ht="14.1" customHeight="1" x14ac:dyDescent="0.25">
      <c r="A4" s="16" t="s">
        <v>8</v>
      </c>
      <c r="B4" s="31">
        <v>4.0000000000000001E-3</v>
      </c>
      <c r="C4" s="31">
        <v>0</v>
      </c>
      <c r="D4" s="31">
        <v>1E-3</v>
      </c>
      <c r="E4" s="31">
        <v>5.0000000000000001E-3</v>
      </c>
      <c r="F4" s="31">
        <v>0</v>
      </c>
      <c r="G4" s="18">
        <f t="shared" si="0"/>
        <v>2E-3</v>
      </c>
      <c r="H4" s="15">
        <f>(B4*'Facility Tonnage'!C$2)+(C4*'Facility Tonnage'!C$3)+(D4*'Facility Tonnage'!C$4)+(E4*'Facility Tonnage'!C$5)+(F4*'Facility Tonnage'!C$6)</f>
        <v>2.3491907671135759E-3</v>
      </c>
    </row>
    <row r="5" spans="1:8" ht="14.1" customHeight="1" x14ac:dyDescent="0.25">
      <c r="A5" s="16" t="s">
        <v>9</v>
      </c>
      <c r="B5" s="31">
        <v>0</v>
      </c>
      <c r="C5" s="31">
        <v>0</v>
      </c>
      <c r="D5" s="31">
        <v>0</v>
      </c>
      <c r="E5" s="31">
        <v>1E-3</v>
      </c>
      <c r="F5" s="31">
        <v>0</v>
      </c>
      <c r="G5" s="18">
        <f t="shared" si="0"/>
        <v>2.0000000000000001E-4</v>
      </c>
      <c r="H5" s="15">
        <f>(B5*'Facility Tonnage'!C$2)+(C5*'Facility Tonnage'!C$3)+(D5*'Facility Tonnage'!C$4)+(E5*'Facility Tonnage'!C$5)+(F5*'Facility Tonnage'!C$6)</f>
        <v>2.934673366834171E-4</v>
      </c>
    </row>
    <row r="6" spans="1:8" ht="14.1" customHeight="1" x14ac:dyDescent="0.25">
      <c r="A6" s="16" t="s">
        <v>10</v>
      </c>
      <c r="B6" s="31">
        <v>3.0000000000000001E-3</v>
      </c>
      <c r="C6" s="31">
        <v>2E-3</v>
      </c>
      <c r="D6" s="31">
        <v>3.0000000000000001E-3</v>
      </c>
      <c r="E6" s="31">
        <v>4.0000000000000001E-3</v>
      </c>
      <c r="F6" s="31">
        <v>5.0000000000000001E-3</v>
      </c>
      <c r="G6" s="18">
        <f t="shared" si="0"/>
        <v>3.4000000000000002E-3</v>
      </c>
      <c r="H6" s="15">
        <f>(B6*'Facility Tonnage'!C$2)+(C6*'Facility Tonnage'!C$3)+(D6*'Facility Tonnage'!C$4)+(E6*'Facility Tonnage'!C$5)+(F6*'Facility Tonnage'!C$6)</f>
        <v>3.4296453220459145E-3</v>
      </c>
    </row>
    <row r="7" spans="1:8" ht="14.1" customHeight="1" x14ac:dyDescent="0.25">
      <c r="A7" s="16" t="s">
        <v>11</v>
      </c>
      <c r="B7" s="31">
        <v>6.0000000000000001E-3</v>
      </c>
      <c r="C7" s="31">
        <v>2E-3</v>
      </c>
      <c r="D7" s="31">
        <v>2E-3</v>
      </c>
      <c r="E7" s="31">
        <v>8.9999999999999993E-3</v>
      </c>
      <c r="F7" s="31">
        <v>2E-3</v>
      </c>
      <c r="G7" s="18">
        <f t="shared" si="0"/>
        <v>4.1999999999999997E-3</v>
      </c>
      <c r="H7" s="15">
        <f>(B7*'Facility Tonnage'!C$2)+(C7*'Facility Tonnage'!C$3)+(D7*'Facility Tonnage'!C$4)+(E7*'Facility Tonnage'!C$5)+(F7*'Facility Tonnage'!C$6)</f>
        <v>4.7288609020204762E-3</v>
      </c>
    </row>
    <row r="8" spans="1:8" ht="14.1" customHeight="1" x14ac:dyDescent="0.25">
      <c r="A8" s="16" t="s">
        <v>12</v>
      </c>
      <c r="B8" s="31">
        <v>5.5E-2</v>
      </c>
      <c r="C8" s="31">
        <v>5.1999999999999998E-2</v>
      </c>
      <c r="D8" s="31">
        <v>3.2000000000000001E-2</v>
      </c>
      <c r="E8" s="31">
        <v>4.8000000000000001E-2</v>
      </c>
      <c r="F8" s="31">
        <v>5.3999999999999999E-2</v>
      </c>
      <c r="G8" s="18">
        <f t="shared" si="0"/>
        <v>4.82E-2</v>
      </c>
      <c r="H8" s="15">
        <f>(B8*'Facility Tonnage'!C$2)+(C8*'Facility Tonnage'!C$3)+(D8*'Facility Tonnage'!C$4)+(E8*'Facility Tonnage'!C$5)+(F8*'Facility Tonnage'!C$6)</f>
        <v>4.7497981192268397E-2</v>
      </c>
    </row>
    <row r="9" spans="1:8" ht="14.1" customHeight="1" x14ac:dyDescent="0.25">
      <c r="A9" s="16" t="s">
        <v>13</v>
      </c>
      <c r="B9" s="31">
        <v>0.1</v>
      </c>
      <c r="C9" s="31">
        <v>9.6000000000000002E-2</v>
      </c>
      <c r="D9" s="31">
        <v>9.9000000000000005E-2</v>
      </c>
      <c r="E9" s="31">
        <v>0.109</v>
      </c>
      <c r="F9" s="31">
        <v>9.9000000000000005E-2</v>
      </c>
      <c r="G9" s="18">
        <f t="shared" si="0"/>
        <v>0.10059999999999999</v>
      </c>
      <c r="H9" s="15">
        <f>(B9*'Facility Tonnage'!C$2)+(C9*'Facility Tonnage'!C$3)+(D9*'Facility Tonnage'!C$4)+(E9*'Facility Tonnage'!C$5)+(F9*'Facility Tonnage'!C$6)</f>
        <v>0.10157825726141079</v>
      </c>
    </row>
    <row r="10" spans="1:8" ht="14.1" customHeight="1" thickBot="1" x14ac:dyDescent="0.3">
      <c r="A10" s="16" t="s">
        <v>14</v>
      </c>
      <c r="B10" s="31">
        <v>2.9000000000000001E-2</v>
      </c>
      <c r="C10" s="31">
        <v>3.4000000000000002E-2</v>
      </c>
      <c r="D10" s="31">
        <v>3.3000000000000002E-2</v>
      </c>
      <c r="E10" s="31">
        <v>4.2000000000000003E-2</v>
      </c>
      <c r="F10" s="31">
        <v>4.3999999999999997E-2</v>
      </c>
      <c r="G10" s="18">
        <f t="shared" si="0"/>
        <v>3.6400000000000002E-2</v>
      </c>
      <c r="H10" s="15">
        <f>(B10*'Facility Tonnage'!C$2)+(C10*'Facility Tonnage'!C$3)+(D10*'Facility Tonnage'!C$4)+(E10*'Facility Tonnage'!C$5)+(F10*'Facility Tonnage'!C$6)</f>
        <v>3.6853232969828398E-2</v>
      </c>
    </row>
    <row r="11" spans="1:8" ht="14.1" customHeight="1" x14ac:dyDescent="0.25">
      <c r="A11" s="11" t="s">
        <v>15</v>
      </c>
      <c r="B11" s="30">
        <v>0.16700000000000001</v>
      </c>
      <c r="C11" s="30">
        <v>0.16400000000000001</v>
      </c>
      <c r="D11" s="30">
        <v>0.16700000000000001</v>
      </c>
      <c r="E11" s="30">
        <v>0.15</v>
      </c>
      <c r="F11" s="30">
        <v>0.152</v>
      </c>
      <c r="G11" s="14">
        <f t="shared" si="0"/>
        <v>0.16</v>
      </c>
      <c r="H11" s="15">
        <f>(B11*'Facility Tonnage'!C$2)+(C11*'Facility Tonnage'!C$3)+(D11*'Facility Tonnage'!C$4)+(E11*'Facility Tonnage'!C$5)+(F11*'Facility Tonnage'!C$6)</f>
        <v>0.15915199816509937</v>
      </c>
    </row>
    <row r="12" spans="1:8" ht="14.1" customHeight="1" x14ac:dyDescent="0.25">
      <c r="A12" s="16" t="s">
        <v>16</v>
      </c>
      <c r="B12" s="31">
        <v>7.0000000000000001E-3</v>
      </c>
      <c r="C12" s="31">
        <v>7.0000000000000001E-3</v>
      </c>
      <c r="D12" s="31">
        <v>2E-3</v>
      </c>
      <c r="E12" s="31">
        <v>3.0000000000000001E-3</v>
      </c>
      <c r="F12" s="31">
        <v>4.0000000000000001E-3</v>
      </c>
      <c r="G12" s="18">
        <f t="shared" si="0"/>
        <v>4.5999999999999999E-3</v>
      </c>
      <c r="H12" s="15">
        <f>(B12*'Facility Tonnage'!C$2)+(C12*'Facility Tonnage'!C$3)+(D12*'Facility Tonnage'!C$4)+(E12*'Facility Tonnage'!C$5)+(F12*'Facility Tonnage'!C$6)</f>
        <v>4.323009237056653E-3</v>
      </c>
    </row>
    <row r="13" spans="1:8" ht="14.1" customHeight="1" x14ac:dyDescent="0.25">
      <c r="A13" s="16" t="s">
        <v>17</v>
      </c>
      <c r="B13" s="31">
        <v>1.0999999999999999E-2</v>
      </c>
      <c r="C13" s="31">
        <v>8.0000000000000002E-3</v>
      </c>
      <c r="D13" s="31">
        <v>0.01</v>
      </c>
      <c r="E13" s="31">
        <v>7.0000000000000001E-3</v>
      </c>
      <c r="F13" s="31">
        <v>1.0999999999999999E-2</v>
      </c>
      <c r="G13" s="18">
        <f t="shared" si="0"/>
        <v>9.4000000000000004E-3</v>
      </c>
      <c r="H13" s="15">
        <f>(B13*'Facility Tonnage'!C$2)+(C13*'Facility Tonnage'!C$3)+(D13*'Facility Tonnage'!C$4)+(E13*'Facility Tonnage'!C$5)+(F13*'Facility Tonnage'!C$6)</f>
        <v>9.093802623073877E-3</v>
      </c>
    </row>
    <row r="14" spans="1:8" ht="14.1" customHeight="1" x14ac:dyDescent="0.25">
      <c r="A14" s="16" t="s">
        <v>18</v>
      </c>
      <c r="B14" s="31">
        <v>5.0000000000000001E-3</v>
      </c>
      <c r="C14" s="31">
        <v>6.0000000000000001E-3</v>
      </c>
      <c r="D14" s="31">
        <v>0.01</v>
      </c>
      <c r="E14" s="31">
        <v>8.0000000000000002E-3</v>
      </c>
      <c r="F14" s="31">
        <v>6.0000000000000001E-3</v>
      </c>
      <c r="G14" s="18">
        <f t="shared" si="0"/>
        <v>6.9999999999999993E-3</v>
      </c>
      <c r="H14" s="15">
        <f>(B14*'Facility Tonnage'!C$2)+(C14*'Facility Tonnage'!C$3)+(D14*'Facility Tonnage'!C$4)+(E14*'Facility Tonnage'!C$5)+(F14*'Facility Tonnage'!C$6)</f>
        <v>7.2473454408974345E-3</v>
      </c>
    </row>
    <row r="15" spans="1:8" ht="14.1" customHeight="1" x14ac:dyDescent="0.25">
      <c r="A15" s="16" t="s">
        <v>19</v>
      </c>
      <c r="B15" s="31">
        <v>7.0000000000000001E-3</v>
      </c>
      <c r="C15" s="31">
        <v>7.0000000000000001E-3</v>
      </c>
      <c r="D15" s="31">
        <v>4.0000000000000001E-3</v>
      </c>
      <c r="E15" s="31">
        <v>6.0000000000000001E-3</v>
      </c>
      <c r="F15" s="31">
        <v>7.0000000000000001E-3</v>
      </c>
      <c r="G15" s="18">
        <f t="shared" si="0"/>
        <v>6.1999999999999998E-3</v>
      </c>
      <c r="H15" s="15">
        <f>(B15*'Facility Tonnage'!C$2)+(C15*'Facility Tonnage'!C$3)+(D15*'Facility Tonnage'!C$4)+(E15*'Facility Tonnage'!C$5)+(F15*'Facility Tonnage'!C$6)</f>
        <v>6.0847390479367791E-3</v>
      </c>
    </row>
    <row r="16" spans="1:8" ht="14.1" customHeight="1" x14ac:dyDescent="0.25">
      <c r="A16" s="16" t="s">
        <v>22</v>
      </c>
      <c r="B16" s="31">
        <v>8.0000000000000002E-3</v>
      </c>
      <c r="C16" s="31">
        <v>8.9999999999999993E-3</v>
      </c>
      <c r="D16" s="31">
        <v>0.01</v>
      </c>
      <c r="E16" s="31">
        <v>8.9999999999999993E-3</v>
      </c>
      <c r="F16" s="31">
        <v>8.0000000000000002E-3</v>
      </c>
      <c r="G16" s="18">
        <f t="shared" si="0"/>
        <v>8.8000000000000005E-3</v>
      </c>
      <c r="H16" s="15">
        <f>(B16*'Facility Tonnage'!C$2)+(C16*'Facility Tonnage'!C$3)+(D16*'Facility Tonnage'!C$4)+(E16*'Facility Tonnage'!C$5)+(F16*'Facility Tonnage'!C$6)</f>
        <v>8.8830175775141268E-3</v>
      </c>
    </row>
    <row r="17" spans="1:8" ht="14.1" customHeight="1" x14ac:dyDescent="0.25">
      <c r="A17" s="29" t="s">
        <v>106</v>
      </c>
      <c r="B17" s="31">
        <v>2E-3</v>
      </c>
      <c r="C17" s="31">
        <v>2E-3</v>
      </c>
      <c r="D17" s="31">
        <v>1E-3</v>
      </c>
      <c r="E17" s="31">
        <v>2E-3</v>
      </c>
      <c r="F17" s="31">
        <v>3.0000000000000001E-3</v>
      </c>
      <c r="G17" s="18">
        <f t="shared" si="0"/>
        <v>2E-3</v>
      </c>
      <c r="H17" s="15">
        <f>(B17*'Facility Tonnage'!C$2)+(C17*'Facility Tonnage'!C$3)+(D17*'Facility Tonnage'!C$4)+(E17*'Facility Tonnage'!C$5)+(F17*'Facility Tonnage'!C$6)</f>
        <v>1.9483350361767344E-3</v>
      </c>
    </row>
    <row r="18" spans="1:8" ht="14.1" customHeight="1" x14ac:dyDescent="0.25">
      <c r="A18" s="16" t="s">
        <v>25</v>
      </c>
      <c r="B18" s="31">
        <v>2E-3</v>
      </c>
      <c r="C18" s="31">
        <v>5.0000000000000001E-3</v>
      </c>
      <c r="D18" s="31">
        <v>4.0000000000000001E-3</v>
      </c>
      <c r="E18" s="31">
        <v>3.0000000000000001E-3</v>
      </c>
      <c r="F18" s="31">
        <v>3.0000000000000001E-3</v>
      </c>
      <c r="G18" s="18">
        <f t="shared" si="0"/>
        <v>3.3999999999999994E-3</v>
      </c>
      <c r="H18" s="15">
        <f>(B18*'Facility Tonnage'!C$2)+(C18*'Facility Tonnage'!C$3)+(D18*'Facility Tonnage'!C$4)+(E18*'Facility Tonnage'!C$5)+(F18*'Facility Tonnage'!C$6)</f>
        <v>3.3886594799724767E-3</v>
      </c>
    </row>
    <row r="19" spans="1:8" ht="14.1" customHeight="1" x14ac:dyDescent="0.25">
      <c r="A19" s="16" t="s">
        <v>26</v>
      </c>
      <c r="B19" s="31">
        <v>1E-3</v>
      </c>
      <c r="C19" s="31">
        <v>1E-3</v>
      </c>
      <c r="D19" s="31">
        <v>2E-3</v>
      </c>
      <c r="E19" s="31">
        <v>1E-3</v>
      </c>
      <c r="F19" s="31">
        <v>2E-3</v>
      </c>
      <c r="G19" s="18">
        <f t="shared" si="0"/>
        <v>1.4E-3</v>
      </c>
      <c r="H19" s="15">
        <f>(B19*'Facility Tonnage'!C$2)+(C19*'Facility Tonnage'!C$3)+(D19*'Facility Tonnage'!C$4)+(E19*'Facility Tonnage'!C$5)+(F19*'Facility Tonnage'!C$6)</f>
        <v>1.3628641130966036E-3</v>
      </c>
    </row>
    <row r="20" spans="1:8" ht="14.1" customHeight="1" x14ac:dyDescent="0.25">
      <c r="A20" s="16" t="s">
        <v>27</v>
      </c>
      <c r="B20" s="31">
        <v>3.5000000000000003E-2</v>
      </c>
      <c r="C20" s="31">
        <v>2.1000000000000001E-2</v>
      </c>
      <c r="D20" s="31">
        <v>8.0000000000000002E-3</v>
      </c>
      <c r="E20" s="31">
        <v>1.6E-2</v>
      </c>
      <c r="F20" s="31">
        <v>1.7999999999999999E-2</v>
      </c>
      <c r="G20" s="18">
        <f t="shared" si="0"/>
        <v>1.9599999999999999E-2</v>
      </c>
      <c r="H20" s="15">
        <f>(B20*'Facility Tonnage'!C$2)+(C20*'Facility Tonnage'!C$3)+(D20*'Facility Tonnage'!C$4)+(E20*'Facility Tonnage'!C$5)+(F20*'Facility Tonnage'!C$6)</f>
        <v>1.8732489001021705E-2</v>
      </c>
    </row>
    <row r="21" spans="1:8" ht="14.1" customHeight="1" x14ac:dyDescent="0.25">
      <c r="A21" s="16" t="s">
        <v>28</v>
      </c>
      <c r="B21" s="31">
        <v>1E-3</v>
      </c>
      <c r="C21" s="31">
        <v>1E-3</v>
      </c>
      <c r="D21" s="31">
        <v>0</v>
      </c>
      <c r="E21" s="31">
        <v>0</v>
      </c>
      <c r="F21" s="31">
        <v>0</v>
      </c>
      <c r="G21" s="18">
        <f t="shared" si="0"/>
        <v>4.0000000000000002E-4</v>
      </c>
      <c r="H21" s="15">
        <f>(B21*'Facility Tonnage'!C$2)+(C21*'Facility Tonnage'!C$3)+(D21*'Facility Tonnage'!C$4)+(E21*'Facility Tonnage'!C$5)+(F21*'Facility Tonnage'!C$6)</f>
        <v>3.4366855021997959E-4</v>
      </c>
    </row>
    <row r="22" spans="1:8" ht="14.1" customHeight="1" x14ac:dyDescent="0.25">
      <c r="A22" s="16" t="s">
        <v>29</v>
      </c>
      <c r="B22" s="31">
        <v>2E-3</v>
      </c>
      <c r="C22" s="31">
        <v>2E-3</v>
      </c>
      <c r="D22" s="31">
        <v>5.0000000000000001E-3</v>
      </c>
      <c r="E22" s="31">
        <v>2E-3</v>
      </c>
      <c r="F22" s="31">
        <v>3.0000000000000001E-3</v>
      </c>
      <c r="G22" s="18">
        <f t="shared" si="0"/>
        <v>2.8000000000000004E-3</v>
      </c>
      <c r="H22" s="15">
        <f>(B22*'Facility Tonnage'!C$2)+(C22*'Facility Tonnage'!C$3)+(D22*'Facility Tonnage'!C$4)+(E22*'Facility Tonnage'!C$5)+(F22*'Facility Tonnage'!C$6)</f>
        <v>2.7773931900164726E-3</v>
      </c>
    </row>
    <row r="23" spans="1:8" ht="14.1" customHeight="1" x14ac:dyDescent="0.25">
      <c r="A23" s="16" t="s">
        <v>30</v>
      </c>
      <c r="B23" s="31">
        <v>5.8999999999999997E-2</v>
      </c>
      <c r="C23" s="31">
        <v>6.8000000000000005E-2</v>
      </c>
      <c r="D23" s="31">
        <v>8.5000000000000006E-2</v>
      </c>
      <c r="E23" s="31">
        <v>6.8000000000000005E-2</v>
      </c>
      <c r="F23" s="31">
        <v>6.3E-2</v>
      </c>
      <c r="G23" s="18">
        <f t="shared" si="0"/>
        <v>6.8600000000000008E-2</v>
      </c>
      <c r="H23" s="15">
        <f>(B23*'Facility Tonnage'!C$2)+(C23*'Facility Tonnage'!C$3)+(D23*'Facility Tonnage'!C$4)+(E23*'Facility Tonnage'!C$5)+(F23*'Facility Tonnage'!C$6)</f>
        <v>6.9227672803853293E-2</v>
      </c>
    </row>
    <row r="24" spans="1:8" ht="14.1" customHeight="1" thickBot="1" x14ac:dyDescent="0.3">
      <c r="A24" s="16" t="s">
        <v>31</v>
      </c>
      <c r="B24" s="31">
        <v>2.7E-2</v>
      </c>
      <c r="C24" s="31">
        <v>2.5999999999999999E-2</v>
      </c>
      <c r="D24" s="31">
        <v>2.7E-2</v>
      </c>
      <c r="E24" s="31">
        <v>2.5000000000000001E-2</v>
      </c>
      <c r="F24" s="31">
        <v>2.5000000000000001E-2</v>
      </c>
      <c r="G24" s="18">
        <f t="shared" si="0"/>
        <v>2.6000000000000002E-2</v>
      </c>
      <c r="H24" s="15">
        <f>(B24*'Facility Tonnage'!C$2)+(C24*'Facility Tonnage'!C$3)+(D24*'Facility Tonnage'!C$4)+(E24*'Facility Tonnage'!C$5)+(F24*'Facility Tonnage'!C$6)</f>
        <v>2.5926845013448985E-2</v>
      </c>
    </row>
    <row r="25" spans="1:8" ht="14.1" customHeight="1" x14ac:dyDescent="0.25">
      <c r="A25" s="11" t="s">
        <v>32</v>
      </c>
      <c r="B25" s="30">
        <v>4.7E-2</v>
      </c>
      <c r="C25" s="30">
        <v>0.03</v>
      </c>
      <c r="D25" s="30">
        <v>0.03</v>
      </c>
      <c r="E25" s="30">
        <v>2.5999999999999999E-2</v>
      </c>
      <c r="F25" s="30">
        <v>3.5000000000000003E-2</v>
      </c>
      <c r="G25" s="14">
        <f t="shared" si="0"/>
        <v>3.3600000000000005E-2</v>
      </c>
      <c r="H25" s="15">
        <f>(B25*'Facility Tonnage'!C$2)+(C25*'Facility Tonnage'!C$3)+(D25*'Facility Tonnage'!C$4)+(E25*'Facility Tonnage'!C$5)+(F25*'Facility Tonnage'!C$6)</f>
        <v>3.2471134093705042E-2</v>
      </c>
    </row>
    <row r="26" spans="1:8" ht="14.1" customHeight="1" x14ac:dyDescent="0.25">
      <c r="A26" s="16" t="s">
        <v>33</v>
      </c>
      <c r="B26" s="31">
        <v>0</v>
      </c>
      <c r="C26" s="31">
        <v>1E-3</v>
      </c>
      <c r="D26" s="31">
        <v>0</v>
      </c>
      <c r="E26" s="31">
        <v>1E-3</v>
      </c>
      <c r="F26" s="31">
        <v>0</v>
      </c>
      <c r="G26" s="18">
        <f t="shared" si="0"/>
        <v>4.0000000000000002E-4</v>
      </c>
      <c r="H26" s="15">
        <f>(B26*'Facility Tonnage'!C$2)+(C26*'Facility Tonnage'!C$3)+(D26*'Facility Tonnage'!C$4)+(E26*'Facility Tonnage'!C$5)+(F26*'Facility Tonnage'!C$6)</f>
        <v>4.6848850059425765E-4</v>
      </c>
    </row>
    <row r="27" spans="1:8" ht="14.1" customHeight="1" x14ac:dyDescent="0.25">
      <c r="A27" s="16" t="s">
        <v>34</v>
      </c>
      <c r="B27" s="31">
        <v>4.0000000000000001E-3</v>
      </c>
      <c r="C27" s="31">
        <v>5.0000000000000001E-3</v>
      </c>
      <c r="D27" s="31">
        <v>4.0000000000000001E-3</v>
      </c>
      <c r="E27" s="31">
        <v>5.0000000000000001E-3</v>
      </c>
      <c r="F27" s="31">
        <v>4.0000000000000001E-3</v>
      </c>
      <c r="G27" s="18">
        <f t="shared" si="0"/>
        <v>4.4000000000000003E-3</v>
      </c>
      <c r="H27" s="15">
        <f>(B27*'Facility Tonnage'!C$2)+(C27*'Facility Tonnage'!C$3)+(D27*'Facility Tonnage'!C$4)+(E27*'Facility Tonnage'!C$5)+(F27*'Facility Tonnage'!C$6)</f>
        <v>4.4684885005942575E-3</v>
      </c>
    </row>
    <row r="28" spans="1:8" ht="14.1" customHeight="1" x14ac:dyDescent="0.25">
      <c r="A28" s="16" t="s">
        <v>35</v>
      </c>
      <c r="B28" s="31">
        <v>6.0000000000000001E-3</v>
      </c>
      <c r="C28" s="31">
        <v>6.0000000000000001E-3</v>
      </c>
      <c r="D28" s="31">
        <v>6.0000000000000001E-3</v>
      </c>
      <c r="E28" s="31">
        <v>4.0000000000000001E-3</v>
      </c>
      <c r="F28" s="31">
        <v>6.0000000000000001E-3</v>
      </c>
      <c r="G28" s="18">
        <f t="shared" si="0"/>
        <v>5.6000000000000008E-3</v>
      </c>
      <c r="H28" s="15">
        <f>(B28*'Facility Tonnage'!C$2)+(C28*'Facility Tonnage'!C$3)+(D28*'Facility Tonnage'!C$4)+(E28*'Facility Tonnage'!C$5)+(F28*'Facility Tonnage'!C$6)</f>
        <v>5.4130653266331666E-3</v>
      </c>
    </row>
    <row r="29" spans="1:8" ht="14.1" customHeight="1" x14ac:dyDescent="0.25">
      <c r="A29" s="16" t="s">
        <v>36</v>
      </c>
      <c r="B29" s="31">
        <v>4.0000000000000001E-3</v>
      </c>
      <c r="C29" s="31">
        <v>4.0000000000000001E-3</v>
      </c>
      <c r="D29" s="31">
        <v>6.0000000000000001E-3</v>
      </c>
      <c r="E29" s="31">
        <v>4.0000000000000001E-3</v>
      </c>
      <c r="F29" s="31">
        <v>3.0000000000000001E-3</v>
      </c>
      <c r="G29" s="18">
        <f t="shared" si="0"/>
        <v>4.2000000000000006E-3</v>
      </c>
      <c r="H29" s="15">
        <f>(B29*'Facility Tonnage'!C$2)+(C29*'Facility Tonnage'!C$3)+(D29*'Facility Tonnage'!C$4)+(E29*'Facility Tonnage'!C$5)+(F29*'Facility Tonnage'!C$6)</f>
        <v>4.2589295022832001E-3</v>
      </c>
    </row>
    <row r="30" spans="1:8" ht="14.1" customHeight="1" x14ac:dyDescent="0.25">
      <c r="A30" s="16" t="s">
        <v>37</v>
      </c>
      <c r="B30" s="31">
        <v>2.1999999999999999E-2</v>
      </c>
      <c r="C30" s="31">
        <v>8.0000000000000002E-3</v>
      </c>
      <c r="D30" s="31">
        <v>1.2999999999999999E-2</v>
      </c>
      <c r="E30" s="31">
        <v>4.0000000000000001E-3</v>
      </c>
      <c r="F30" s="31">
        <v>1.4999999999999999E-2</v>
      </c>
      <c r="G30" s="18">
        <f t="shared" si="0"/>
        <v>1.24E-2</v>
      </c>
      <c r="H30" s="15">
        <f>(B30*'Facility Tonnage'!C$2)+(C30*'Facility Tonnage'!C$3)+(D30*'Facility Tonnage'!C$4)+(E30*'Facility Tonnage'!C$5)+(F30*'Facility Tonnage'!C$6)</f>
        <v>1.1312713776350633E-2</v>
      </c>
    </row>
    <row r="31" spans="1:8" ht="14.1" customHeight="1" x14ac:dyDescent="0.25">
      <c r="A31" s="16" t="s">
        <v>38</v>
      </c>
      <c r="B31" s="31">
        <v>3.0000000000000001E-3</v>
      </c>
      <c r="C31" s="31">
        <v>0</v>
      </c>
      <c r="D31" s="31">
        <v>0</v>
      </c>
      <c r="E31" s="31">
        <v>0</v>
      </c>
      <c r="F31" s="31">
        <v>0</v>
      </c>
      <c r="G31" s="18">
        <f t="shared" si="0"/>
        <v>6.0000000000000006E-4</v>
      </c>
      <c r="H31" s="15">
        <f>(B31*'Facility Tonnage'!C$2)+(C31*'Facility Tonnage'!C$3)+(D31*'Facility Tonnage'!C$4)+(E31*'Facility Tonnage'!C$5)+(F31*'Facility Tonnage'!C$6)</f>
        <v>5.0594215892741724E-4</v>
      </c>
    </row>
    <row r="32" spans="1:8" ht="14.1" customHeight="1" thickBot="1" x14ac:dyDescent="0.3">
      <c r="A32" s="16" t="s">
        <v>39</v>
      </c>
      <c r="B32" s="31">
        <v>8.0000000000000002E-3</v>
      </c>
      <c r="C32" s="31">
        <v>6.0000000000000001E-3</v>
      </c>
      <c r="D32" s="31">
        <v>2E-3</v>
      </c>
      <c r="E32" s="31">
        <v>8.0000000000000002E-3</v>
      </c>
      <c r="F32" s="31">
        <v>7.0000000000000001E-3</v>
      </c>
      <c r="G32" s="18">
        <f t="shared" si="0"/>
        <v>6.1999999999999998E-3</v>
      </c>
      <c r="H32" s="15">
        <f>(B32*'Facility Tonnage'!C$2)+(C32*'Facility Tonnage'!C$3)+(D32*'Facility Tonnage'!C$4)+(E32*'Facility Tonnage'!C$5)+(F32*'Facility Tonnage'!C$6)</f>
        <v>6.250770866782043E-3</v>
      </c>
    </row>
    <row r="33" spans="1:8" ht="14.1" customHeight="1" x14ac:dyDescent="0.25">
      <c r="A33" s="11" t="s">
        <v>40</v>
      </c>
      <c r="B33" s="30">
        <v>3.4000000000000002E-2</v>
      </c>
      <c r="C33" s="30">
        <v>3.2000000000000001E-2</v>
      </c>
      <c r="D33" s="30">
        <v>2.1999999999999999E-2</v>
      </c>
      <c r="E33" s="30">
        <v>2.3E-2</v>
      </c>
      <c r="F33" s="30">
        <v>2.1000000000000001E-2</v>
      </c>
      <c r="G33" s="14">
        <f t="shared" si="0"/>
        <v>2.6399999999999996E-2</v>
      </c>
      <c r="H33" s="15">
        <f>(B33*'Facility Tonnage'!C$2)+(C33*'Facility Tonnage'!C$3)+(D33*'Facility Tonnage'!C$4)+(E33*'Facility Tonnage'!C$5)+(F33*'Facility Tonnage'!C$6)</f>
        <v>2.5911848036864825E-2</v>
      </c>
    </row>
    <row r="34" spans="1:8" ht="14.1" customHeight="1" x14ac:dyDescent="0.25">
      <c r="A34" s="16" t="s">
        <v>41</v>
      </c>
      <c r="B34" s="31">
        <v>0.02</v>
      </c>
      <c r="C34" s="31">
        <v>1.2E-2</v>
      </c>
      <c r="D34" s="31">
        <v>7.0000000000000001E-3</v>
      </c>
      <c r="E34" s="31">
        <v>1.0999999999999999E-2</v>
      </c>
      <c r="F34" s="31">
        <v>1.0999999999999999E-2</v>
      </c>
      <c r="G34" s="18">
        <f t="shared" si="0"/>
        <v>1.2199999999999999E-2</v>
      </c>
      <c r="H34" s="15">
        <f>(B34*'Facility Tonnage'!C$2)+(C34*'Facility Tonnage'!C$3)+(D34*'Facility Tonnage'!C$4)+(E34*'Facility Tonnage'!C$5)+(F34*'Facility Tonnage'!C$6)</f>
        <v>1.1863789486853354E-2</v>
      </c>
    </row>
    <row r="35" spans="1:8" ht="14.1" customHeight="1" x14ac:dyDescent="0.25">
      <c r="A35" s="16" t="s">
        <v>42</v>
      </c>
      <c r="B35" s="31">
        <v>4.0000000000000001E-3</v>
      </c>
      <c r="C35" s="31">
        <v>6.0000000000000001E-3</v>
      </c>
      <c r="D35" s="31">
        <v>4.0000000000000001E-3</v>
      </c>
      <c r="E35" s="31">
        <v>5.0000000000000001E-3</v>
      </c>
      <c r="F35" s="31">
        <v>4.0000000000000001E-3</v>
      </c>
      <c r="G35" s="18">
        <f t="shared" si="0"/>
        <v>4.5999999999999999E-3</v>
      </c>
      <c r="H35" s="15">
        <f>(B35*'Facility Tonnage'!C$2)+(C35*'Facility Tonnage'!C$3)+(D35*'Facility Tonnage'!C$4)+(E35*'Facility Tonnage'!C$5)+(F35*'Facility Tonnage'!C$6)</f>
        <v>4.6435096645050982E-3</v>
      </c>
    </row>
    <row r="36" spans="1:8" ht="14.1" customHeight="1" x14ac:dyDescent="0.25">
      <c r="A36" s="16" t="s">
        <v>43</v>
      </c>
      <c r="B36" s="31">
        <v>5.0000000000000001E-3</v>
      </c>
      <c r="C36" s="31">
        <v>0.01</v>
      </c>
      <c r="D36" s="31">
        <v>4.0000000000000001E-3</v>
      </c>
      <c r="E36" s="31">
        <v>5.0000000000000001E-3</v>
      </c>
      <c r="F36" s="31">
        <v>3.0000000000000001E-3</v>
      </c>
      <c r="G36" s="18">
        <f t="shared" si="0"/>
        <v>5.4000000000000003E-3</v>
      </c>
      <c r="H36" s="15">
        <f>(B36*'Facility Tonnage'!C$2)+(C36*'Facility Tonnage'!C$3)+(D36*'Facility Tonnage'!C$4)+(E36*'Facility Tonnage'!C$5)+(F36*'Facility Tonnage'!C$6)</f>
        <v>5.3566421318209309E-3</v>
      </c>
    </row>
    <row r="37" spans="1:8" ht="14.1" customHeight="1" thickBot="1" x14ac:dyDescent="0.3">
      <c r="A37" s="16" t="s">
        <v>44</v>
      </c>
      <c r="B37" s="31">
        <v>5.0000000000000001E-3</v>
      </c>
      <c r="C37" s="31">
        <v>4.0000000000000001E-3</v>
      </c>
      <c r="D37" s="31">
        <v>6.0000000000000001E-3</v>
      </c>
      <c r="E37" s="31">
        <v>3.0000000000000001E-3</v>
      </c>
      <c r="F37" s="31">
        <v>3.0000000000000001E-3</v>
      </c>
      <c r="G37" s="18">
        <f t="shared" si="0"/>
        <v>4.2000000000000006E-3</v>
      </c>
      <c r="H37" s="15">
        <f>(B37*'Facility Tonnage'!C$2)+(C37*'Facility Tonnage'!C$3)+(D37*'Facility Tonnage'!C$4)+(E37*'Facility Tonnage'!C$5)+(F37*'Facility Tonnage'!C$6)</f>
        <v>4.1341095519089226E-3</v>
      </c>
    </row>
    <row r="38" spans="1:8" ht="14.1" customHeight="1" x14ac:dyDescent="0.25">
      <c r="A38" s="11" t="s">
        <v>45</v>
      </c>
      <c r="B38" s="30">
        <v>0.26500000000000001</v>
      </c>
      <c r="C38" s="30">
        <v>0.33300000000000002</v>
      </c>
      <c r="D38" s="30">
        <v>0.38400000000000001</v>
      </c>
      <c r="E38" s="30">
        <v>0.36099999999999999</v>
      </c>
      <c r="F38" s="30">
        <v>0.32400000000000001</v>
      </c>
      <c r="G38" s="14">
        <f>AVERAGE(B38:F38)</f>
        <v>0.33340000000000003</v>
      </c>
      <c r="H38" s="15">
        <f>(B38*'Facility Tonnage'!C$2)+(C38*'Facility Tonnage'!C$3)+(D38*'Facility Tonnage'!C$4)+(E38*'Facility Tonnage'!C$5)+(F38*'Facility Tonnage'!C$6)</f>
        <v>0.33891915844784087</v>
      </c>
    </row>
    <row r="39" spans="1:8" ht="14.1" customHeight="1" x14ac:dyDescent="0.25">
      <c r="A39" s="16" t="s">
        <v>46</v>
      </c>
      <c r="B39" s="31">
        <v>0.20200000000000001</v>
      </c>
      <c r="C39" s="31">
        <v>0.246</v>
      </c>
      <c r="D39" s="31">
        <v>0.29599999999999999</v>
      </c>
      <c r="E39" s="31">
        <v>0.29599999999999999</v>
      </c>
      <c r="F39" s="31">
        <v>0.253</v>
      </c>
      <c r="G39" s="18">
        <f t="shared" si="0"/>
        <v>0.25860000000000005</v>
      </c>
      <c r="H39" s="15">
        <f>(B39*'Facility Tonnage'!C$2)+(C39*'Facility Tonnage'!C$3)+(D39*'Facility Tonnage'!C$4)+(E39*'Facility Tonnage'!C$5)+(F39*'Facility Tonnage'!C$6)</f>
        <v>0.26470530578202212</v>
      </c>
    </row>
    <row r="40" spans="1:8" ht="14.1" customHeight="1" x14ac:dyDescent="0.25">
      <c r="A40" s="16" t="s">
        <v>47</v>
      </c>
      <c r="B40" s="31">
        <v>8.0000000000000002E-3</v>
      </c>
      <c r="C40" s="31">
        <v>2E-3</v>
      </c>
      <c r="D40" s="31">
        <v>0</v>
      </c>
      <c r="E40" s="31">
        <v>0</v>
      </c>
      <c r="F40" s="31">
        <v>0</v>
      </c>
      <c r="G40" s="18">
        <f t="shared" si="0"/>
        <v>2E-3</v>
      </c>
      <c r="H40" s="15">
        <f>(B40*'Facility Tonnage'!C$2)+(C40*'Facility Tonnage'!C$3)+(D40*'Facility Tonnage'!C$4)+(E40*'Facility Tonnage'!C$5)+(F40*'Facility Tonnage'!C$6)</f>
        <v>1.6992214182947937E-3</v>
      </c>
    </row>
    <row r="41" spans="1:8" ht="14.1" customHeight="1" x14ac:dyDescent="0.25">
      <c r="A41" s="16" t="s">
        <v>48</v>
      </c>
      <c r="B41" s="31">
        <v>1.9E-2</v>
      </c>
      <c r="C41" s="31">
        <v>2.5000000000000001E-2</v>
      </c>
      <c r="D41" s="31">
        <v>1.7999999999999999E-2</v>
      </c>
      <c r="E41" s="31">
        <v>8.9999999999999993E-3</v>
      </c>
      <c r="F41" s="31">
        <v>0.02</v>
      </c>
      <c r="G41" s="18">
        <f t="shared" si="0"/>
        <v>1.8200000000000001E-2</v>
      </c>
      <c r="H41" s="15">
        <f>(B41*'Facility Tonnage'!C$2)+(C41*'Facility Tonnage'!C$3)+(D41*'Facility Tonnage'!C$4)+(E41*'Facility Tonnage'!C$5)+(F41*'Facility Tonnage'!C$6)</f>
        <v>1.7063788652807606E-2</v>
      </c>
    </row>
    <row r="42" spans="1:8" ht="14.1" customHeight="1" x14ac:dyDescent="0.25">
      <c r="A42" s="16" t="s">
        <v>49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18">
        <f t="shared" si="0"/>
        <v>0</v>
      </c>
      <c r="H42" s="15">
        <f>(B42*'Facility Tonnage'!C$2)+(C42*'Facility Tonnage'!C$3)+(D42*'Facility Tonnage'!C$4)+(E42*'Facility Tonnage'!C$5)+(F42*'Facility Tonnage'!C$6)</f>
        <v>0</v>
      </c>
    </row>
    <row r="43" spans="1:8" ht="14.1" customHeight="1" thickBot="1" x14ac:dyDescent="0.3">
      <c r="A43" s="16" t="s">
        <v>50</v>
      </c>
      <c r="B43" s="31">
        <v>3.5999999999999997E-2</v>
      </c>
      <c r="C43" s="31">
        <v>6.0999999999999999E-2</v>
      </c>
      <c r="D43" s="31">
        <v>7.0000000000000007E-2</v>
      </c>
      <c r="E43" s="31">
        <v>5.5E-2</v>
      </c>
      <c r="F43" s="31">
        <v>5.0999999999999997E-2</v>
      </c>
      <c r="G43" s="18">
        <f t="shared" si="0"/>
        <v>5.4600000000000003E-2</v>
      </c>
      <c r="H43" s="15">
        <f>(B43*'Facility Tonnage'!C$2)+(C43*'Facility Tonnage'!C$3)+(D43*'Facility Tonnage'!C$4)+(E43*'Facility Tonnage'!C$5)+(F43*'Facility Tonnage'!C$6)</f>
        <v>5.533239642194375E-2</v>
      </c>
    </row>
    <row r="44" spans="1:8" ht="14.1" customHeight="1" x14ac:dyDescent="0.25">
      <c r="A44" s="11" t="s">
        <v>51</v>
      </c>
      <c r="B44" s="30">
        <v>3.5000000000000003E-2</v>
      </c>
      <c r="C44" s="30">
        <v>0.04</v>
      </c>
      <c r="D44" s="30">
        <v>4.5999999999999999E-2</v>
      </c>
      <c r="E44" s="30">
        <v>2.8000000000000001E-2</v>
      </c>
      <c r="F44" s="30">
        <v>5.8000000000000003E-2</v>
      </c>
      <c r="G44" s="14">
        <f t="shared" si="0"/>
        <v>4.1400000000000006E-2</v>
      </c>
      <c r="H44" s="15">
        <f>(B44*'Facility Tonnage'!C$2)+(C44*'Facility Tonnage'!C$3)+(D44*'Facility Tonnage'!C$4)+(E44*'Facility Tonnage'!C$5)+(F44*'Facility Tonnage'!C$6)</f>
        <v>3.9679534602472949E-2</v>
      </c>
    </row>
    <row r="45" spans="1:8" ht="14.1" customHeight="1" x14ac:dyDescent="0.25">
      <c r="A45" s="16" t="s">
        <v>52</v>
      </c>
      <c r="B45" s="31">
        <v>0</v>
      </c>
      <c r="C45" s="31">
        <v>0</v>
      </c>
      <c r="D45" s="31">
        <v>0</v>
      </c>
      <c r="E45" s="31">
        <v>0</v>
      </c>
      <c r="F45" s="31">
        <v>0</v>
      </c>
      <c r="G45" s="18">
        <f t="shared" si="0"/>
        <v>0</v>
      </c>
      <c r="H45" s="15">
        <f>(B45*'Facility Tonnage'!C$2)+(C45*'Facility Tonnage'!C$3)+(D45*'Facility Tonnage'!C$4)+(E45*'Facility Tonnage'!C$5)+(F45*'Facility Tonnage'!C$6)</f>
        <v>0</v>
      </c>
    </row>
    <row r="46" spans="1:8" ht="14.1" customHeight="1" x14ac:dyDescent="0.25">
      <c r="A46" s="16" t="s">
        <v>53</v>
      </c>
      <c r="B46" s="31">
        <v>0</v>
      </c>
      <c r="C46" s="31">
        <v>0</v>
      </c>
      <c r="D46" s="31">
        <v>0</v>
      </c>
      <c r="E46" s="31">
        <v>8.0000000000000002E-3</v>
      </c>
      <c r="F46" s="31">
        <v>8.0000000000000002E-3</v>
      </c>
      <c r="G46" s="18">
        <f t="shared" si="0"/>
        <v>3.2000000000000002E-3</v>
      </c>
      <c r="H46" s="15">
        <f>(B46*'Facility Tonnage'!C$2)+(C46*'Facility Tonnage'!C$3)+(D46*'Facility Tonnage'!C$4)+(E46*'Facility Tonnage'!C$5)+(F46*'Facility Tonnage'!C$6)</f>
        <v>3.5925352905606875E-3</v>
      </c>
    </row>
    <row r="47" spans="1:8" ht="14.1" customHeight="1" x14ac:dyDescent="0.25">
      <c r="A47" s="16" t="s">
        <v>54</v>
      </c>
      <c r="B47" s="31">
        <v>2.3E-2</v>
      </c>
      <c r="C47" s="31">
        <v>1.6E-2</v>
      </c>
      <c r="D47" s="31">
        <v>1.7000000000000001E-2</v>
      </c>
      <c r="E47" s="31">
        <v>8.0000000000000002E-3</v>
      </c>
      <c r="F47" s="31">
        <v>1.9E-2</v>
      </c>
      <c r="G47" s="18">
        <f t="shared" si="0"/>
        <v>1.66E-2</v>
      </c>
      <c r="H47" s="15">
        <f>(B47*'Facility Tonnage'!C$2)+(C47*'Facility Tonnage'!C$3)+(D47*'Facility Tonnage'!C$4)+(E47*'Facility Tonnage'!C$5)+(F47*'Facility Tonnage'!C$6)</f>
        <v>1.5506856273066577E-2</v>
      </c>
    </row>
    <row r="48" spans="1:8" ht="14.1" customHeight="1" x14ac:dyDescent="0.25">
      <c r="A48" s="16" t="s">
        <v>55</v>
      </c>
      <c r="B48" s="31">
        <v>0</v>
      </c>
      <c r="C48" s="31">
        <v>8.0000000000000002E-3</v>
      </c>
      <c r="D48" s="31">
        <v>1.2999999999999999E-2</v>
      </c>
      <c r="E48" s="31">
        <v>0</v>
      </c>
      <c r="F48" s="31">
        <v>4.0000000000000001E-3</v>
      </c>
      <c r="G48" s="18">
        <f t="shared" si="0"/>
        <v>4.9999999999999992E-3</v>
      </c>
      <c r="H48" s="15">
        <f>(B48*'Facility Tonnage'!C$2)+(C48*'Facility Tonnage'!C$3)+(D48*'Facility Tonnage'!C$4)+(E48*'Facility Tonnage'!C$5)+(F48*'Facility Tonnage'!C$6)</f>
        <v>4.7170066098125478E-3</v>
      </c>
    </row>
    <row r="49" spans="1:8" ht="14.1" customHeight="1" x14ac:dyDescent="0.25">
      <c r="A49" s="16" t="s">
        <v>56</v>
      </c>
      <c r="B49" s="31">
        <v>0</v>
      </c>
      <c r="C49" s="31">
        <v>0</v>
      </c>
      <c r="D49" s="31">
        <v>0</v>
      </c>
      <c r="E49" s="31">
        <v>0</v>
      </c>
      <c r="F49" s="31">
        <v>0</v>
      </c>
      <c r="G49" s="18">
        <f t="shared" si="0"/>
        <v>0</v>
      </c>
      <c r="H49" s="15">
        <f>(B49*'Facility Tonnage'!C$2)+(C49*'Facility Tonnage'!C$3)+(D49*'Facility Tonnage'!C$4)+(E49*'Facility Tonnage'!C$5)+(F49*'Facility Tonnage'!C$6)</f>
        <v>0</v>
      </c>
    </row>
    <row r="50" spans="1:8" ht="14.1" customHeight="1" x14ac:dyDescent="0.25">
      <c r="A50" s="16" t="s">
        <v>57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18">
        <f t="shared" si="0"/>
        <v>0</v>
      </c>
      <c r="H50" s="15">
        <f>(B50*'Facility Tonnage'!C$2)+(C50*'Facility Tonnage'!C$3)+(D50*'Facility Tonnage'!C$4)+(E50*'Facility Tonnage'!C$5)+(F50*'Facility Tonnage'!C$6)</f>
        <v>0</v>
      </c>
    </row>
    <row r="51" spans="1:8" ht="14.1" customHeight="1" x14ac:dyDescent="0.25">
      <c r="A51" s="16" t="s">
        <v>58</v>
      </c>
      <c r="B51" s="31">
        <v>7.0000000000000001E-3</v>
      </c>
      <c r="C51" s="31">
        <v>3.0000000000000001E-3</v>
      </c>
      <c r="D51" s="31">
        <v>2E-3</v>
      </c>
      <c r="E51" s="31">
        <v>2E-3</v>
      </c>
      <c r="F51" s="31">
        <v>0</v>
      </c>
      <c r="G51" s="18">
        <f t="shared" si="0"/>
        <v>2.8E-3</v>
      </c>
      <c r="H51" s="15">
        <f>(B51*'Facility Tonnage'!C$2)+(C51*'Facility Tonnage'!C$3)+(D51*'Facility Tonnage'!C$4)+(E51*'Facility Tonnage'!C$5)+(F51*'Facility Tonnage'!C$6)</f>
        <v>2.7070589461831987E-3</v>
      </c>
    </row>
    <row r="52" spans="1:8" ht="14.1" customHeight="1" thickBot="1" x14ac:dyDescent="0.3">
      <c r="A52" s="16" t="s">
        <v>59</v>
      </c>
      <c r="B52" s="31">
        <v>6.0000000000000001E-3</v>
      </c>
      <c r="C52" s="31">
        <v>1.2999999999999999E-2</v>
      </c>
      <c r="D52" s="31">
        <v>1.2999999999999999E-2</v>
      </c>
      <c r="E52" s="31">
        <v>0.01</v>
      </c>
      <c r="F52" s="31">
        <v>2.7E-2</v>
      </c>
      <c r="G52" s="18">
        <f t="shared" si="0"/>
        <v>1.3800000000000002E-2</v>
      </c>
      <c r="H52" s="15">
        <f>(B52*'Facility Tonnage'!C$2)+(C52*'Facility Tonnage'!C$3)+(D52*'Facility Tonnage'!C$4)+(E52*'Facility Tonnage'!C$5)+(F52*'Facility Tonnage'!C$6)</f>
        <v>1.3117460330699139E-2</v>
      </c>
    </row>
    <row r="53" spans="1:8" ht="14.1" customHeight="1" x14ac:dyDescent="0.25">
      <c r="A53" s="11" t="s">
        <v>60</v>
      </c>
      <c r="B53" s="30">
        <v>0.04</v>
      </c>
      <c r="C53" s="30">
        <v>7.0000000000000007E-2</v>
      </c>
      <c r="D53" s="30">
        <v>0.08</v>
      </c>
      <c r="E53" s="30">
        <v>7.1999999999999995E-2</v>
      </c>
      <c r="F53" s="30">
        <v>5.1999999999999998E-2</v>
      </c>
      <c r="G53" s="14">
        <f t="shared" si="0"/>
        <v>6.2799999999999995E-2</v>
      </c>
      <c r="H53" s="15">
        <f>(B53*'Facility Tonnage'!C$2)+(C53*'Facility Tonnage'!C$3)+(D53*'Facility Tonnage'!C$4)+(E53*'Facility Tonnage'!C$5)+(F53*'Facility Tonnage'!C$6)</f>
        <v>6.4799366125231975E-2</v>
      </c>
    </row>
    <row r="54" spans="1:8" ht="14.1" customHeight="1" x14ac:dyDescent="0.25">
      <c r="A54" s="16" t="s">
        <v>61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18">
        <f t="shared" si="0"/>
        <v>0</v>
      </c>
      <c r="H54" s="15">
        <f>(B54*'Facility Tonnage'!C$2)+(C54*'Facility Tonnage'!C$3)+(D54*'Facility Tonnage'!C$4)+(E54*'Facility Tonnage'!C$5)+(F54*'Facility Tonnage'!C$6)</f>
        <v>0</v>
      </c>
    </row>
    <row r="55" spans="1:8" ht="14.1" customHeight="1" x14ac:dyDescent="0.25">
      <c r="A55" s="16" t="s">
        <v>62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18">
        <f t="shared" si="0"/>
        <v>0</v>
      </c>
      <c r="H55" s="15">
        <f>(B55*'Facility Tonnage'!C$2)+(C55*'Facility Tonnage'!C$3)+(D55*'Facility Tonnage'!C$4)+(E55*'Facility Tonnage'!C$5)+(F55*'Facility Tonnage'!C$6)</f>
        <v>0</v>
      </c>
    </row>
    <row r="56" spans="1:8" ht="14.1" customHeight="1" x14ac:dyDescent="0.25">
      <c r="A56" s="16" t="s">
        <v>63</v>
      </c>
      <c r="B56" s="31">
        <v>0</v>
      </c>
      <c r="C56" s="31">
        <v>0</v>
      </c>
      <c r="D56" s="31">
        <v>1E-3</v>
      </c>
      <c r="E56" s="31">
        <v>0</v>
      </c>
      <c r="F56" s="31">
        <v>1E-3</v>
      </c>
      <c r="G56" s="18">
        <f t="shared" si="0"/>
        <v>4.0000000000000002E-4</v>
      </c>
      <c r="H56" s="15">
        <f>(B56*'Facility Tonnage'!C$2)+(C56*'Facility Tonnage'!C$3)+(D56*'Facility Tonnage'!C$4)+(E56*'Facility Tonnage'!C$5)+(F56*'Facility Tonnage'!C$6)</f>
        <v>3.6286411309660333E-4</v>
      </c>
    </row>
    <row r="57" spans="1:8" ht="14.1" customHeight="1" x14ac:dyDescent="0.25">
      <c r="A57" s="16" t="s">
        <v>64</v>
      </c>
      <c r="B57" s="31">
        <v>0</v>
      </c>
      <c r="C57" s="31">
        <v>0</v>
      </c>
      <c r="D57" s="31">
        <v>0</v>
      </c>
      <c r="E57" s="31">
        <v>0</v>
      </c>
      <c r="F57" s="31">
        <v>0</v>
      </c>
      <c r="G57" s="18">
        <f t="shared" si="0"/>
        <v>0</v>
      </c>
      <c r="H57" s="15">
        <f>(B57*'Facility Tonnage'!C$2)+(C57*'Facility Tonnage'!C$3)+(D57*'Facility Tonnage'!C$4)+(E57*'Facility Tonnage'!C$5)+(F57*'Facility Tonnage'!C$6)</f>
        <v>0</v>
      </c>
    </row>
    <row r="58" spans="1:8" ht="14.1" customHeight="1" x14ac:dyDescent="0.25">
      <c r="A58" s="16" t="s">
        <v>65</v>
      </c>
      <c r="B58" s="31">
        <v>3.7999999999999999E-2</v>
      </c>
      <c r="C58" s="31">
        <v>6.7000000000000004E-2</v>
      </c>
      <c r="D58" s="31">
        <v>7.6999999999999999E-2</v>
      </c>
      <c r="E58" s="31">
        <v>6.7000000000000004E-2</v>
      </c>
      <c r="F58" s="31">
        <v>4.4999999999999998E-2</v>
      </c>
      <c r="G58" s="18">
        <f t="shared" si="0"/>
        <v>5.8799999999999998E-2</v>
      </c>
      <c r="H58" s="15">
        <f>(B58*'Facility Tonnage'!C$2)+(C58*'Facility Tonnage'!C$3)+(D58*'Facility Tonnage'!C$4)+(E58*'Facility Tonnage'!C$5)+(F58*'Facility Tonnage'!C$6)</f>
        <v>6.0758680539627602E-2</v>
      </c>
    </row>
    <row r="59" spans="1:8" ht="14.1" customHeight="1" x14ac:dyDescent="0.25">
      <c r="A59" s="16" t="s">
        <v>66</v>
      </c>
      <c r="B59" s="31">
        <v>0</v>
      </c>
      <c r="C59" s="31">
        <v>1E-3</v>
      </c>
      <c r="D59" s="31">
        <v>0</v>
      </c>
      <c r="E59" s="31">
        <v>0</v>
      </c>
      <c r="F59" s="31">
        <v>0</v>
      </c>
      <c r="G59" s="18">
        <f t="shared" si="0"/>
        <v>2.0000000000000001E-4</v>
      </c>
      <c r="H59" s="15">
        <f>(B59*'Facility Tonnage'!C$2)+(C59*'Facility Tonnage'!C$3)+(D59*'Facility Tonnage'!C$4)+(E59*'Facility Tonnage'!C$5)+(F59*'Facility Tonnage'!C$6)</f>
        <v>1.7502116391084052E-4</v>
      </c>
    </row>
    <row r="60" spans="1:8" ht="14.1" customHeight="1" x14ac:dyDescent="0.25">
      <c r="A60" s="16" t="s">
        <v>67</v>
      </c>
      <c r="B60" s="31">
        <v>0</v>
      </c>
      <c r="C60" s="31">
        <v>0</v>
      </c>
      <c r="D60" s="31">
        <v>0</v>
      </c>
      <c r="E60" s="31">
        <v>2E-3</v>
      </c>
      <c r="F60" s="31">
        <v>3.0000000000000001E-3</v>
      </c>
      <c r="G60" s="18">
        <f t="shared" si="0"/>
        <v>1E-3</v>
      </c>
      <c r="H60" s="15">
        <f>(B60*'Facility Tonnage'!C$2)+(C60*'Facility Tonnage'!C$3)+(D60*'Facility Tonnage'!C$4)+(E60*'Facility Tonnage'!C$5)+(F60*'Facility Tonnage'!C$6)</f>
        <v>1.0537333972768406E-3</v>
      </c>
    </row>
    <row r="61" spans="1:8" ht="14.1" customHeight="1" thickBot="1" x14ac:dyDescent="0.3">
      <c r="A61" s="16" t="s">
        <v>69</v>
      </c>
      <c r="B61" s="31">
        <v>0</v>
      </c>
      <c r="C61" s="31">
        <v>1E-3</v>
      </c>
      <c r="D61" s="31">
        <v>1E-3</v>
      </c>
      <c r="E61" s="31">
        <v>2E-3</v>
      </c>
      <c r="F61" s="31">
        <v>3.0000000000000001E-3</v>
      </c>
      <c r="G61" s="18">
        <f t="shared" si="0"/>
        <v>1.4E-3</v>
      </c>
      <c r="H61" s="15">
        <f>(B61*'Facility Tonnage'!C$2)+(C61*'Facility Tonnage'!C$3)+(D61*'Facility Tonnage'!C$4)+(E61*'Facility Tonnage'!C$5)+(F61*'Facility Tonnage'!C$6)</f>
        <v>1.4360190996476156E-3</v>
      </c>
    </row>
    <row r="62" spans="1:8" ht="14.1" customHeight="1" x14ac:dyDescent="0.25">
      <c r="A62" s="11" t="s">
        <v>70</v>
      </c>
      <c r="B62" s="30">
        <v>1.4999999999999999E-2</v>
      </c>
      <c r="C62" s="30">
        <v>4.0000000000000001E-3</v>
      </c>
      <c r="D62" s="30">
        <v>8.0000000000000002E-3</v>
      </c>
      <c r="E62" s="30">
        <v>1E-3</v>
      </c>
      <c r="F62" s="30">
        <v>2.3E-2</v>
      </c>
      <c r="G62" s="14">
        <f t="shared" si="0"/>
        <v>1.0200000000000001E-2</v>
      </c>
      <c r="H62" s="15">
        <f>(B62*'Facility Tonnage'!C$2)+(C62*'Facility Tonnage'!C$3)+(D62*'Facility Tonnage'!C$4)+(E62*'Facility Tonnage'!C$5)+(F62*'Facility Tonnage'!C$6)</f>
        <v>8.7601693112867238E-3</v>
      </c>
    </row>
    <row r="63" spans="1:8" ht="14.1" customHeight="1" x14ac:dyDescent="0.25">
      <c r="A63" s="16" t="s">
        <v>71</v>
      </c>
      <c r="B63" s="31">
        <v>0</v>
      </c>
      <c r="C63" s="31">
        <v>0</v>
      </c>
      <c r="D63" s="31">
        <v>0</v>
      </c>
      <c r="E63" s="31">
        <v>1E-3</v>
      </c>
      <c r="F63" s="31">
        <v>1.4E-2</v>
      </c>
      <c r="G63" s="18">
        <f t="shared" si="0"/>
        <v>3.0000000000000001E-3</v>
      </c>
      <c r="H63" s="15">
        <f>(B63*'Facility Tonnage'!C$2)+(C63*'Facility Tonnage'!C$3)+(D63*'Facility Tonnage'!C$4)+(E63*'Facility Tonnage'!C$5)+(F63*'Facility Tonnage'!C$6)</f>
        <v>2.4718613815967808E-3</v>
      </c>
    </row>
    <row r="64" spans="1:8" ht="14.1" customHeight="1" x14ac:dyDescent="0.25">
      <c r="A64" s="16" t="s">
        <v>72</v>
      </c>
      <c r="B64" s="31">
        <v>0.01</v>
      </c>
      <c r="C64" s="31">
        <v>4.0000000000000001E-3</v>
      </c>
      <c r="D64" s="31">
        <v>8.0000000000000002E-3</v>
      </c>
      <c r="E64" s="31">
        <v>0</v>
      </c>
      <c r="F64" s="31">
        <v>8.0000000000000002E-3</v>
      </c>
      <c r="G64" s="18">
        <f t="shared" si="0"/>
        <v>6.0000000000000001E-3</v>
      </c>
      <c r="H64" s="15">
        <f>(B64*'Facility Tonnage'!C$2)+(C64*'Facility Tonnage'!C$3)+(D64*'Facility Tonnage'!C$4)+(E64*'Facility Tonnage'!C$5)+(F64*'Facility Tonnage'!C$6)</f>
        <v>5.2894714235075793E-3</v>
      </c>
    </row>
    <row r="65" spans="1:8" ht="14.1" customHeight="1" thickBot="1" x14ac:dyDescent="0.3">
      <c r="A65" s="16" t="s">
        <v>73</v>
      </c>
      <c r="B65" s="31">
        <v>4.0000000000000001E-3</v>
      </c>
      <c r="C65" s="31">
        <v>0</v>
      </c>
      <c r="D65" s="31">
        <v>0</v>
      </c>
      <c r="E65" s="31">
        <v>0</v>
      </c>
      <c r="F65" s="31">
        <v>1E-3</v>
      </c>
      <c r="G65" s="18">
        <f t="shared" si="0"/>
        <v>1E-3</v>
      </c>
      <c r="H65" s="15">
        <f>(B65*'Facility Tonnage'!C$2)+(C65*'Facility Tonnage'!C$3)+(D65*'Facility Tonnage'!C$4)+(E65*'Facility Tonnage'!C$5)+(F65*'Facility Tonnage'!C$6)</f>
        <v>8.3018911987322512E-4</v>
      </c>
    </row>
    <row r="66" spans="1:8" ht="14.1" customHeight="1" x14ac:dyDescent="0.25">
      <c r="A66" s="11" t="s">
        <v>74</v>
      </c>
      <c r="B66" s="30">
        <v>0.155</v>
      </c>
      <c r="C66" s="30">
        <v>0.123</v>
      </c>
      <c r="D66" s="30">
        <v>7.8E-2</v>
      </c>
      <c r="E66" s="30">
        <v>7.6999999999999999E-2</v>
      </c>
      <c r="F66" s="30">
        <v>0.107</v>
      </c>
      <c r="G66" s="14">
        <f t="shared" si="0"/>
        <v>0.10800000000000001</v>
      </c>
      <c r="H66" s="15">
        <f>(B66*'Facility Tonnage'!C$2)+(C66*'Facility Tonnage'!C$3)+(D66*'Facility Tonnage'!C$4)+(E66*'Facility Tonnage'!C$5)+(F66*'Facility Tonnage'!C$6)</f>
        <v>0.10308072144957151</v>
      </c>
    </row>
    <row r="67" spans="1:8" ht="14.1" customHeight="1" x14ac:dyDescent="0.25">
      <c r="A67" s="16" t="s">
        <v>75</v>
      </c>
      <c r="B67" s="31">
        <v>4.0000000000000001E-3</v>
      </c>
      <c r="C67" s="31">
        <v>4.0000000000000001E-3</v>
      </c>
      <c r="D67" s="31">
        <v>3.0000000000000001E-3</v>
      </c>
      <c r="E67" s="31">
        <v>5.0000000000000001E-3</v>
      </c>
      <c r="F67" s="31">
        <v>6.0000000000000001E-3</v>
      </c>
      <c r="G67" s="18">
        <f t="shared" ref="G67:G72" si="1">AVERAGE(B67:F67)</f>
        <v>4.3999999999999994E-3</v>
      </c>
      <c r="H67" s="15">
        <f>(B67*'Facility Tonnage'!C$2)+(C67*'Facility Tonnage'!C$3)+(D67*'Facility Tonnage'!C$4)+(E67*'Facility Tonnage'!C$5)+(F67*'Facility Tonnage'!C$6)</f>
        <v>4.397401947496821E-3</v>
      </c>
    </row>
    <row r="68" spans="1:8" ht="14.1" customHeight="1" x14ac:dyDescent="0.25">
      <c r="A68" s="16" t="s">
        <v>76</v>
      </c>
      <c r="B68" s="31">
        <v>9.7000000000000003E-2</v>
      </c>
      <c r="C68" s="31">
        <v>7.5999999999999998E-2</v>
      </c>
      <c r="D68" s="31">
        <v>4.3999999999999997E-2</v>
      </c>
      <c r="E68" s="31">
        <v>4.7E-2</v>
      </c>
      <c r="F68" s="31">
        <v>5.7000000000000002E-2</v>
      </c>
      <c r="G68" s="18">
        <f t="shared" si="1"/>
        <v>6.4199999999999993E-2</v>
      </c>
      <c r="H68" s="15">
        <f>(B68*'Facility Tonnage'!C$2)+(C68*'Facility Tonnage'!C$3)+(D68*'Facility Tonnage'!C$4)+(E68*'Facility Tonnage'!C$5)+(F68*'Facility Tonnage'!C$6)</f>
        <v>6.1442185199858217E-2</v>
      </c>
    </row>
    <row r="69" spans="1:8" ht="14.1" customHeight="1" x14ac:dyDescent="0.25">
      <c r="A69" s="16" t="s">
        <v>77</v>
      </c>
      <c r="B69" s="31">
        <v>3.4000000000000002E-2</v>
      </c>
      <c r="C69" s="31">
        <v>2.4E-2</v>
      </c>
      <c r="D69" s="31">
        <v>1.0999999999999999E-2</v>
      </c>
      <c r="E69" s="31">
        <v>4.0000000000000001E-3</v>
      </c>
      <c r="F69" s="31">
        <v>2.1000000000000001E-2</v>
      </c>
      <c r="G69" s="18">
        <f t="shared" si="1"/>
        <v>1.8800000000000004E-2</v>
      </c>
      <c r="H69" s="15">
        <f>(B69*'Facility Tonnage'!C$2)+(C69*'Facility Tonnage'!C$3)+(D69*'Facility Tonnage'!C$4)+(E69*'Facility Tonnage'!C$5)+(F69*'Facility Tonnage'!C$6)</f>
        <v>1.6655889405533898E-2</v>
      </c>
    </row>
    <row r="70" spans="1:8" ht="14.1" customHeight="1" x14ac:dyDescent="0.25">
      <c r="A70" s="16" t="s">
        <v>78</v>
      </c>
      <c r="B70" s="31">
        <v>0</v>
      </c>
      <c r="C70" s="31">
        <v>0</v>
      </c>
      <c r="D70" s="31">
        <v>2E-3</v>
      </c>
      <c r="E70" s="31">
        <v>0</v>
      </c>
      <c r="F70" s="31">
        <v>0</v>
      </c>
      <c r="G70" s="18">
        <f t="shared" si="1"/>
        <v>4.0000000000000002E-4</v>
      </c>
      <c r="H70" s="15">
        <f>(B70*'Facility Tonnage'!C$2)+(C70*'Facility Tonnage'!C$3)+(D70*'Facility Tonnage'!C$4)+(E70*'Facility Tonnage'!C$5)+(F70*'Facility Tonnage'!C$6)</f>
        <v>4.1452907691986909E-4</v>
      </c>
    </row>
    <row r="71" spans="1:8" ht="14.1" customHeight="1" x14ac:dyDescent="0.25">
      <c r="A71" s="16" t="s">
        <v>79</v>
      </c>
      <c r="B71" s="31">
        <v>0</v>
      </c>
      <c r="C71" s="31">
        <v>0</v>
      </c>
      <c r="D71" s="31">
        <v>0</v>
      </c>
      <c r="E71" s="31">
        <v>0</v>
      </c>
      <c r="F71" s="31">
        <v>0</v>
      </c>
      <c r="G71" s="18">
        <f t="shared" si="1"/>
        <v>0</v>
      </c>
      <c r="H71" s="15">
        <f>(B71*'Facility Tonnage'!C$2)+(C71*'Facility Tonnage'!C$3)+(D71*'Facility Tonnage'!C$4)+(E71*'Facility Tonnage'!C$5)+(F71*'Facility Tonnage'!C$6)</f>
        <v>0</v>
      </c>
    </row>
    <row r="72" spans="1:8" ht="14.1" customHeight="1" x14ac:dyDescent="0.25">
      <c r="A72" s="16" t="s">
        <v>80</v>
      </c>
      <c r="B72" s="31">
        <v>1.9E-2</v>
      </c>
      <c r="C72" s="31">
        <v>0.02</v>
      </c>
      <c r="D72" s="31">
        <v>0.02</v>
      </c>
      <c r="E72" s="31">
        <v>2.1999999999999999E-2</v>
      </c>
      <c r="F72" s="31">
        <v>2.3E-2</v>
      </c>
      <c r="G72" s="18">
        <f t="shared" si="1"/>
        <v>2.0799999999999996E-2</v>
      </c>
      <c r="H72" s="15">
        <f>(B72*'Facility Tonnage'!C$2)+(C72*'Facility Tonnage'!C$3)+(D72*'Facility Tonnage'!C$4)+(E72*'Facility Tonnage'!C$5)+(F72*'Facility Tonnage'!C$6)</f>
        <v>2.08850860109677E-2</v>
      </c>
    </row>
    <row r="74" spans="1:8" ht="30" x14ac:dyDescent="0.25">
      <c r="A74" s="25" t="s">
        <v>81</v>
      </c>
    </row>
    <row r="75" spans="1:8" ht="14.1" customHeight="1" x14ac:dyDescent="0.25">
      <c r="A75" s="26" t="s">
        <v>98</v>
      </c>
    </row>
  </sheetData>
  <hyperlinks>
    <hyperlink ref="A75" r:id="rId1" display="link" xr:uid="{2FC2C4F6-AE62-4187-B227-904405C38C3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94204-8632-4309-BFA6-85C104B83D41}">
  <dimension ref="A1:H75"/>
  <sheetViews>
    <sheetView tabSelected="1" workbookViewId="0">
      <pane xSplit="1" ySplit="1" topLeftCell="B20" activePane="bottomRight" state="frozen"/>
      <selection pane="topRight" activeCell="B1" sqref="B1"/>
      <selection pane="bottomLeft" activeCell="A2" sqref="A2"/>
      <selection pane="bottomRight" activeCell="L34" sqref="L34"/>
    </sheetView>
  </sheetViews>
  <sheetFormatPr defaultRowHeight="14.1" customHeight="1" x14ac:dyDescent="0.25"/>
  <cols>
    <col min="1" max="1" width="31.140625" customWidth="1"/>
  </cols>
  <sheetData>
    <row r="1" spans="1:8" ht="59.25" customHeight="1" thickBot="1" x14ac:dyDescent="0.3">
      <c r="A1" s="11" t="s">
        <v>105</v>
      </c>
      <c r="B1" s="12" t="s">
        <v>84</v>
      </c>
      <c r="C1" s="12" t="s">
        <v>85</v>
      </c>
      <c r="D1" s="12" t="s">
        <v>86</v>
      </c>
      <c r="E1" s="12" t="s">
        <v>87</v>
      </c>
      <c r="F1" s="12" t="s">
        <v>88</v>
      </c>
      <c r="G1" s="12" t="s">
        <v>89</v>
      </c>
      <c r="H1" s="12" t="s">
        <v>90</v>
      </c>
    </row>
    <row r="2" spans="1:8" ht="14.1" customHeight="1" x14ac:dyDescent="0.25">
      <c r="A2" s="11" t="s">
        <v>6</v>
      </c>
      <c r="B2" s="30">
        <v>0.28100000000000003</v>
      </c>
      <c r="C2" s="30">
        <v>0.246</v>
      </c>
      <c r="D2" s="30">
        <v>0.20499999999999999</v>
      </c>
      <c r="E2" s="30">
        <v>0.249</v>
      </c>
      <c r="F2" s="30">
        <v>0.249</v>
      </c>
      <c r="G2" s="14">
        <f>AVERAGE(B2:F2)</f>
        <v>0.246</v>
      </c>
      <c r="H2" s="15">
        <f>(B2*'Facility Tonnage'!C$2)+(C2*'Facility Tonnage'!C$3)+(D2*'Facility Tonnage'!C$4)+(E2*'Facility Tonnage'!C$5)+(F2*'Facility Tonnage'!C$6)</f>
        <v>0.24475201317792281</v>
      </c>
    </row>
    <row r="3" spans="1:8" ht="14.1" customHeight="1" x14ac:dyDescent="0.25">
      <c r="A3" s="16" t="s">
        <v>7</v>
      </c>
      <c r="B3" s="31">
        <v>6.9000000000000006E-2</v>
      </c>
      <c r="C3" s="31">
        <v>3.9E-2</v>
      </c>
      <c r="D3" s="31">
        <v>4.5999999999999999E-2</v>
      </c>
      <c r="E3" s="31">
        <v>5.2999999999999999E-2</v>
      </c>
      <c r="F3" s="31">
        <v>4.8000000000000001E-2</v>
      </c>
      <c r="G3" s="18">
        <f t="shared" ref="G3:G66" si="0">AVERAGE(B3:F3)</f>
        <v>5.1000000000000004E-2</v>
      </c>
      <c r="H3" s="15">
        <f>(B3*'Facility Tonnage'!C$2)+(C3*'Facility Tonnage'!C$3)+(D3*'Facility Tonnage'!C$4)+(E3*'Facility Tonnage'!C$5)+(F3*'Facility Tonnage'!C$6)</f>
        <v>5.1019212243791578E-2</v>
      </c>
    </row>
    <row r="4" spans="1:8" ht="14.1" customHeight="1" x14ac:dyDescent="0.25">
      <c r="A4" s="16" t="s">
        <v>8</v>
      </c>
      <c r="B4" s="31">
        <v>1.0999999999999999E-2</v>
      </c>
      <c r="C4" s="31">
        <v>6.0000000000000001E-3</v>
      </c>
      <c r="D4" s="31">
        <v>6.0000000000000001E-3</v>
      </c>
      <c r="E4" s="31">
        <v>1E-3</v>
      </c>
      <c r="F4" s="31">
        <v>6.0000000000000001E-3</v>
      </c>
      <c r="G4" s="18">
        <f t="shared" si="0"/>
        <v>6.0000000000000001E-3</v>
      </c>
      <c r="H4" s="15">
        <f>(B4*'Facility Tonnage'!C$2)+(C4*'Facility Tonnage'!C$3)+(D4*'Facility Tonnage'!C$4)+(E4*'Facility Tonnage'!C$5)+(F4*'Facility Tonnage'!C$6)</f>
        <v>5.37590024812861E-3</v>
      </c>
    </row>
    <row r="5" spans="1:8" ht="14.1" customHeight="1" x14ac:dyDescent="0.25">
      <c r="A5" s="16" t="s">
        <v>9</v>
      </c>
      <c r="B5" s="31">
        <v>5.0000000000000001E-3</v>
      </c>
      <c r="C5" s="31">
        <v>7.0000000000000001E-3</v>
      </c>
      <c r="D5" s="31">
        <v>6.0000000000000001E-3</v>
      </c>
      <c r="E5" s="31">
        <v>1E-3</v>
      </c>
      <c r="F5" s="31">
        <v>4.0000000000000001E-3</v>
      </c>
      <c r="G5" s="18">
        <f t="shared" si="0"/>
        <v>4.6000000000000008E-3</v>
      </c>
      <c r="H5" s="15">
        <f>(B5*'Facility Tonnage'!C$2)+(C5*'Facility Tonnage'!C$3)+(D5*'Facility Tonnage'!C$4)+(E5*'Facility Tonnage'!C$5)+(F5*'Facility Tonnage'!C$6)</f>
        <v>4.2278379449112785E-3</v>
      </c>
    </row>
    <row r="6" spans="1:8" ht="14.1" customHeight="1" x14ac:dyDescent="0.25">
      <c r="A6" s="16" t="s">
        <v>10</v>
      </c>
      <c r="B6" s="31">
        <v>8.0000000000000002E-3</v>
      </c>
      <c r="C6" s="31">
        <v>3.0000000000000001E-3</v>
      </c>
      <c r="D6" s="31">
        <v>1E-3</v>
      </c>
      <c r="E6" s="31">
        <v>6.0000000000000001E-3</v>
      </c>
      <c r="F6" s="31">
        <v>5.0000000000000001E-3</v>
      </c>
      <c r="G6" s="18">
        <f t="shared" si="0"/>
        <v>4.6000000000000008E-3</v>
      </c>
      <c r="H6" s="15">
        <f>(B6*'Facility Tonnage'!C$2)+(C6*'Facility Tonnage'!C$3)+(D6*'Facility Tonnage'!C$4)+(E6*'Facility Tonnage'!C$5)+(F6*'Facility Tonnage'!C$6)</f>
        <v>4.6203090139494149E-3</v>
      </c>
    </row>
    <row r="7" spans="1:8" ht="14.1" customHeight="1" x14ac:dyDescent="0.25">
      <c r="A7" s="16" t="s">
        <v>11</v>
      </c>
      <c r="B7" s="31">
        <v>4.0000000000000001E-3</v>
      </c>
      <c r="C7" s="31">
        <v>3.0000000000000001E-3</v>
      </c>
      <c r="D7" s="31">
        <v>2E-3</v>
      </c>
      <c r="E7" s="31">
        <v>4.0000000000000001E-3</v>
      </c>
      <c r="F7" s="31">
        <v>3.0000000000000001E-3</v>
      </c>
      <c r="G7" s="18">
        <f t="shared" si="0"/>
        <v>3.2000000000000002E-3</v>
      </c>
      <c r="H7" s="15">
        <f>(B7*'Facility Tonnage'!C$2)+(C7*'Facility Tonnage'!C$3)+(D7*'Facility Tonnage'!C$4)+(E7*'Facility Tonnage'!C$5)+(F7*'Facility Tonnage'!C$6)</f>
        <v>3.2548501845326219E-3</v>
      </c>
    </row>
    <row r="8" spans="1:8" ht="14.1" customHeight="1" x14ac:dyDescent="0.25">
      <c r="A8" s="16" t="s">
        <v>12</v>
      </c>
      <c r="B8" s="31">
        <v>4.2999999999999997E-2</v>
      </c>
      <c r="C8" s="31">
        <v>5.3999999999999999E-2</v>
      </c>
      <c r="D8" s="31">
        <v>0.04</v>
      </c>
      <c r="E8" s="31">
        <v>4.1000000000000002E-2</v>
      </c>
      <c r="F8" s="31">
        <v>4.4999999999999998E-2</v>
      </c>
      <c r="G8" s="18">
        <f t="shared" si="0"/>
        <v>4.4600000000000008E-2</v>
      </c>
      <c r="H8" s="15">
        <f>(B8*'Facility Tonnage'!C$2)+(C8*'Facility Tonnage'!C$3)+(D8*'Facility Tonnage'!C$4)+(E8*'Facility Tonnage'!C$5)+(F8*'Facility Tonnage'!C$6)</f>
        <v>4.4027703663545942E-2</v>
      </c>
    </row>
    <row r="9" spans="1:8" ht="14.1" customHeight="1" x14ac:dyDescent="0.25">
      <c r="A9" s="16" t="s">
        <v>13</v>
      </c>
      <c r="B9" s="31">
        <v>8.8999999999999996E-2</v>
      </c>
      <c r="C9" s="31">
        <v>9.1999999999999998E-2</v>
      </c>
      <c r="D9" s="31">
        <v>7.5999999999999998E-2</v>
      </c>
      <c r="E9" s="31">
        <v>0.10199999999999999</v>
      </c>
      <c r="F9" s="31">
        <v>0.10100000000000001</v>
      </c>
      <c r="G9" s="18">
        <f t="shared" si="0"/>
        <v>9.1999999999999998E-2</v>
      </c>
      <c r="H9" s="15">
        <f>(B9*'Facility Tonnage'!C$2)+(C9*'Facility Tonnage'!C$3)+(D9*'Facility Tonnage'!C$4)+(E9*'Facility Tonnage'!C$5)+(F9*'Facility Tonnage'!C$6)</f>
        <v>9.251289476427782E-2</v>
      </c>
    </row>
    <row r="10" spans="1:8" ht="14.1" customHeight="1" thickBot="1" x14ac:dyDescent="0.3">
      <c r="A10" s="16" t="s">
        <v>14</v>
      </c>
      <c r="B10" s="31">
        <v>5.1999999999999998E-2</v>
      </c>
      <c r="C10" s="31">
        <v>4.2999999999999997E-2</v>
      </c>
      <c r="D10" s="31">
        <v>2.7E-2</v>
      </c>
      <c r="E10" s="31">
        <v>0.04</v>
      </c>
      <c r="F10" s="31">
        <v>3.5999999999999997E-2</v>
      </c>
      <c r="G10" s="18">
        <f t="shared" si="0"/>
        <v>3.9600000000000003E-2</v>
      </c>
      <c r="H10" s="15">
        <f>(B10*'Facility Tonnage'!C$2)+(C10*'Facility Tonnage'!C$3)+(D10*'Facility Tonnage'!C$4)+(E10*'Facility Tonnage'!C$5)+(F10*'Facility Tonnage'!C$6)</f>
        <v>3.9231994828916365E-2</v>
      </c>
    </row>
    <row r="11" spans="1:8" ht="14.1" customHeight="1" x14ac:dyDescent="0.25">
      <c r="A11" s="11" t="s">
        <v>15</v>
      </c>
      <c r="B11" s="30">
        <v>0.216</v>
      </c>
      <c r="C11" s="30">
        <v>0.24199999999999999</v>
      </c>
      <c r="D11" s="30">
        <v>0.157</v>
      </c>
      <c r="E11" s="30">
        <v>0.19600000000000001</v>
      </c>
      <c r="F11" s="30">
        <v>0.17799999999999999</v>
      </c>
      <c r="G11" s="14">
        <f t="shared" si="0"/>
        <v>0.19779999999999998</v>
      </c>
      <c r="H11" s="15">
        <f>(B11*'Facility Tonnage'!C$2)+(C11*'Facility Tonnage'!C$3)+(D11*'Facility Tonnage'!C$4)+(E11*'Facility Tonnage'!C$5)+(F11*'Facility Tonnage'!C$6)</f>
        <v>0.19653981192268397</v>
      </c>
    </row>
    <row r="12" spans="1:8" ht="14.1" customHeight="1" x14ac:dyDescent="0.25">
      <c r="A12" s="16" t="s">
        <v>16</v>
      </c>
      <c r="B12" s="31">
        <v>7.0000000000000001E-3</v>
      </c>
      <c r="C12" s="31">
        <v>5.0000000000000001E-3</v>
      </c>
      <c r="D12" s="31">
        <v>4.0000000000000001E-3</v>
      </c>
      <c r="E12" s="31">
        <v>4.0000000000000001E-3</v>
      </c>
      <c r="F12" s="31">
        <v>4.0000000000000001E-3</v>
      </c>
      <c r="G12" s="18">
        <f t="shared" si="0"/>
        <v>4.8000000000000004E-3</v>
      </c>
      <c r="H12" s="15">
        <f>(B12*'Facility Tonnage'!C$2)+(C12*'Facility Tonnage'!C$3)+(D12*'Facility Tonnage'!C$4)+(E12*'Facility Tonnage'!C$5)+(F12*'Facility Tonnage'!C$6)</f>
        <v>4.6809633228382577E-3</v>
      </c>
    </row>
    <row r="13" spans="1:8" ht="14.1" customHeight="1" x14ac:dyDescent="0.25">
      <c r="A13" s="16" t="s">
        <v>17</v>
      </c>
      <c r="B13" s="31">
        <v>1.0999999999999999E-2</v>
      </c>
      <c r="C13" s="31">
        <v>0.01</v>
      </c>
      <c r="D13" s="31">
        <v>7.0000000000000001E-3</v>
      </c>
      <c r="E13" s="31">
        <v>6.0000000000000001E-3</v>
      </c>
      <c r="F13" s="31">
        <v>7.0000000000000001E-3</v>
      </c>
      <c r="G13" s="18">
        <f t="shared" si="0"/>
        <v>8.199999999999999E-3</v>
      </c>
      <c r="H13" s="15">
        <f>(B13*'Facility Tonnage'!C$2)+(C13*'Facility Tonnage'!C$3)+(D13*'Facility Tonnage'!C$4)+(E13*'Facility Tonnage'!C$5)+(F13*'Facility Tonnage'!C$6)</f>
        <v>7.9061857002856607E-3</v>
      </c>
    </row>
    <row r="14" spans="1:8" ht="14.1" customHeight="1" x14ac:dyDescent="0.25">
      <c r="A14" s="16" t="s">
        <v>18</v>
      </c>
      <c r="B14" s="31">
        <v>7.0000000000000001E-3</v>
      </c>
      <c r="C14" s="31">
        <v>5.0000000000000001E-3</v>
      </c>
      <c r="D14" s="31">
        <v>0.01</v>
      </c>
      <c r="E14" s="31">
        <v>8.0000000000000002E-3</v>
      </c>
      <c r="F14" s="31">
        <v>7.0000000000000001E-3</v>
      </c>
      <c r="G14" s="18">
        <f t="shared" si="0"/>
        <v>7.3999999999999995E-3</v>
      </c>
      <c r="H14" s="15">
        <f>(B14*'Facility Tonnage'!C$2)+(C14*'Facility Tonnage'!C$3)+(D14*'Facility Tonnage'!C$4)+(E14*'Facility Tonnage'!C$5)+(F14*'Facility Tonnage'!C$6)</f>
        <v>7.5652186242415407E-3</v>
      </c>
    </row>
    <row r="15" spans="1:8" ht="14.1" customHeight="1" x14ac:dyDescent="0.25">
      <c r="A15" s="16" t="s">
        <v>19</v>
      </c>
      <c r="B15" s="31">
        <v>6.0000000000000001E-3</v>
      </c>
      <c r="C15" s="31">
        <v>8.9999999999999993E-3</v>
      </c>
      <c r="D15" s="31">
        <v>8.0000000000000002E-3</v>
      </c>
      <c r="E15" s="31">
        <v>6.0000000000000001E-3</v>
      </c>
      <c r="F15" s="31">
        <v>0.01</v>
      </c>
      <c r="G15" s="18">
        <f t="shared" si="0"/>
        <v>7.7999999999999996E-3</v>
      </c>
      <c r="H15" s="15">
        <f>(B15*'Facility Tonnage'!C$2)+(C15*'Facility Tonnage'!C$3)+(D15*'Facility Tonnage'!C$4)+(E15*'Facility Tonnage'!C$5)+(F15*'Facility Tonnage'!C$6)</f>
        <v>7.5619908671990654E-3</v>
      </c>
    </row>
    <row r="16" spans="1:8" ht="14.1" customHeight="1" x14ac:dyDescent="0.25">
      <c r="A16" s="16" t="s">
        <v>22</v>
      </c>
      <c r="B16" s="31">
        <v>0.01</v>
      </c>
      <c r="C16" s="31">
        <v>0.01</v>
      </c>
      <c r="D16" s="31">
        <v>8.0000000000000002E-3</v>
      </c>
      <c r="E16" s="31">
        <v>0.01</v>
      </c>
      <c r="F16" s="31">
        <v>7.0000000000000001E-3</v>
      </c>
      <c r="G16" s="18">
        <f t="shared" si="0"/>
        <v>8.9999999999999993E-3</v>
      </c>
      <c r="H16" s="15">
        <f>(B16*'Facility Tonnage'!C$2)+(C16*'Facility Tonnage'!C$3)+(D16*'Facility Tonnage'!C$4)+(E16*'Facility Tonnage'!C$5)+(F16*'Facility Tonnage'!C$6)</f>
        <v>9.1186721991701261E-3</v>
      </c>
    </row>
    <row r="17" spans="1:8" ht="14.1" customHeight="1" x14ac:dyDescent="0.25">
      <c r="A17" s="29" t="s">
        <v>106</v>
      </c>
      <c r="B17" s="31">
        <v>4.0000000000000001E-3</v>
      </c>
      <c r="C17" s="31">
        <v>1E-3</v>
      </c>
      <c r="D17" s="31">
        <v>1E-3</v>
      </c>
      <c r="E17" s="31">
        <v>5.0000000000000001E-3</v>
      </c>
      <c r="F17" s="31">
        <v>2E-3</v>
      </c>
      <c r="G17" s="18">
        <f t="shared" si="0"/>
        <v>2.5999999999999999E-3</v>
      </c>
      <c r="H17" s="15">
        <f>(B17*'Facility Tonnage'!C$2)+(C17*'Facility Tonnage'!C$3)+(D17*'Facility Tonnage'!C$4)+(E17*'Facility Tonnage'!C$5)+(F17*'Facility Tonnage'!C$6)</f>
        <v>2.835411080297754E-3</v>
      </c>
    </row>
    <row r="18" spans="1:8" ht="14.1" customHeight="1" x14ac:dyDescent="0.25">
      <c r="A18" s="16" t="s">
        <v>25</v>
      </c>
      <c r="B18" s="31">
        <v>5.0000000000000001E-3</v>
      </c>
      <c r="C18" s="31">
        <v>3.0000000000000001E-3</v>
      </c>
      <c r="D18" s="31">
        <v>2E-3</v>
      </c>
      <c r="E18" s="31">
        <v>2E-3</v>
      </c>
      <c r="F18" s="31">
        <v>2E-3</v>
      </c>
      <c r="G18" s="18">
        <f t="shared" si="0"/>
        <v>2.8E-3</v>
      </c>
      <c r="H18" s="15">
        <f>(B18*'Facility Tonnage'!C$2)+(C18*'Facility Tonnage'!C$3)+(D18*'Facility Tonnage'!C$4)+(E18*'Facility Tonnage'!C$5)+(F18*'Facility Tonnage'!C$6)</f>
        <v>2.6809633228382576E-3</v>
      </c>
    </row>
    <row r="19" spans="1:8" ht="14.1" customHeight="1" x14ac:dyDescent="0.25">
      <c r="A19" s="16" t="s">
        <v>26</v>
      </c>
      <c r="B19" s="31">
        <v>7.0000000000000001E-3</v>
      </c>
      <c r="C19" s="31">
        <v>7.0000000000000001E-3</v>
      </c>
      <c r="D19" s="31">
        <v>7.0000000000000001E-3</v>
      </c>
      <c r="E19" s="31">
        <v>2E-3</v>
      </c>
      <c r="F19" s="31">
        <v>3.0000000000000001E-3</v>
      </c>
      <c r="G19" s="18">
        <f t="shared" si="0"/>
        <v>5.1999999999999998E-3</v>
      </c>
      <c r="H19" s="15">
        <f>(B19*'Facility Tonnage'!C$2)+(C19*'Facility Tonnage'!C$3)+(D19*'Facility Tonnage'!C$4)+(E19*'Facility Tonnage'!C$5)+(F19*'Facility Tonnage'!C$6)</f>
        <v>4.9102650180362396E-3</v>
      </c>
    </row>
    <row r="20" spans="1:8" ht="14.1" customHeight="1" x14ac:dyDescent="0.25">
      <c r="A20" s="16" t="s">
        <v>27</v>
      </c>
      <c r="B20" s="31">
        <v>4.5999999999999999E-2</v>
      </c>
      <c r="C20" s="31">
        <v>3.6999999999999998E-2</v>
      </c>
      <c r="D20" s="31">
        <v>2.3E-2</v>
      </c>
      <c r="E20" s="31">
        <v>3.2000000000000001E-2</v>
      </c>
      <c r="F20" s="31">
        <v>2.9000000000000001E-2</v>
      </c>
      <c r="G20" s="18">
        <f t="shared" si="0"/>
        <v>3.3399999999999999E-2</v>
      </c>
      <c r="H20" s="15">
        <f>(B20*'Facility Tonnage'!C$2)+(C20*'Facility Tonnage'!C$3)+(D20*'Facility Tonnage'!C$4)+(E20*'Facility Tonnage'!C$5)+(F20*'Facility Tonnage'!C$6)</f>
        <v>3.2903989657832734E-2</v>
      </c>
    </row>
    <row r="21" spans="1:8" ht="14.1" customHeight="1" x14ac:dyDescent="0.25">
      <c r="A21" s="16" t="s">
        <v>28</v>
      </c>
      <c r="B21" s="31">
        <v>2E-3</v>
      </c>
      <c r="C21" s="31">
        <v>2.1999999999999999E-2</v>
      </c>
      <c r="D21" s="31">
        <v>1E-3</v>
      </c>
      <c r="E21" s="31">
        <v>0.01</v>
      </c>
      <c r="F21" s="31">
        <v>5.0000000000000001E-3</v>
      </c>
      <c r="G21" s="18">
        <f t="shared" si="0"/>
        <v>8.0000000000000002E-3</v>
      </c>
      <c r="H21" s="15">
        <f>(B21*'Facility Tonnage'!C$2)+(C21*'Facility Tonnage'!C$3)+(D21*'Facility Tonnage'!C$4)+(E21*'Facility Tonnage'!C$5)+(F21*'Facility Tonnage'!C$6)</f>
        <v>8.1076961571342181E-3</v>
      </c>
    </row>
    <row r="22" spans="1:8" ht="14.1" customHeight="1" x14ac:dyDescent="0.25">
      <c r="A22" s="16" t="s">
        <v>29</v>
      </c>
      <c r="B22" s="31">
        <v>5.0000000000000001E-3</v>
      </c>
      <c r="C22" s="31">
        <v>1E-3</v>
      </c>
      <c r="D22" s="31">
        <v>2E-3</v>
      </c>
      <c r="E22" s="31">
        <v>2E-3</v>
      </c>
      <c r="F22" s="31">
        <v>3.0000000000000001E-3</v>
      </c>
      <c r="G22" s="18">
        <f t="shared" si="0"/>
        <v>2.6000000000000003E-3</v>
      </c>
      <c r="H22" s="15">
        <f>(B22*'Facility Tonnage'!C$2)+(C22*'Facility Tonnage'!C$3)+(D22*'Facility Tonnage'!C$4)+(E22*'Facility Tonnage'!C$5)+(F22*'Facility Tonnage'!C$6)</f>
        <v>2.4865205696532455E-3</v>
      </c>
    </row>
    <row r="23" spans="1:8" ht="14.1" customHeight="1" x14ac:dyDescent="0.25">
      <c r="A23" s="16" t="s">
        <v>30</v>
      </c>
      <c r="B23" s="31">
        <v>7.8E-2</v>
      </c>
      <c r="C23" s="31">
        <v>0.10299999999999999</v>
      </c>
      <c r="D23" s="31">
        <v>0.06</v>
      </c>
      <c r="E23" s="31">
        <v>7.9000000000000001E-2</v>
      </c>
      <c r="F23" s="31">
        <v>7.1999999999999995E-2</v>
      </c>
      <c r="G23" s="18">
        <f t="shared" si="0"/>
        <v>7.8399999999999997E-2</v>
      </c>
      <c r="H23" s="15">
        <f>(B23*'Facility Tonnage'!C$2)+(C23*'Facility Tonnage'!C$3)+(D23*'Facility Tonnage'!C$4)+(E23*'Facility Tonnage'!C$5)+(F23*'Facility Tonnage'!C$6)</f>
        <v>7.8004637294355597E-2</v>
      </c>
    </row>
    <row r="24" spans="1:8" ht="14.1" customHeight="1" thickBot="1" x14ac:dyDescent="0.3">
      <c r="A24" s="16" t="s">
        <v>31</v>
      </c>
      <c r="B24" s="31">
        <v>0.03</v>
      </c>
      <c r="C24" s="31">
        <v>2.9000000000000001E-2</v>
      </c>
      <c r="D24" s="31">
        <v>2.3E-2</v>
      </c>
      <c r="E24" s="31">
        <v>0.03</v>
      </c>
      <c r="F24" s="31">
        <v>2.8000000000000001E-2</v>
      </c>
      <c r="G24" s="18">
        <f t="shared" si="0"/>
        <v>2.7999999999999997E-2</v>
      </c>
      <c r="H24" s="15">
        <f>(B24*'Facility Tonnage'!C$2)+(C24*'Facility Tonnage'!C$3)+(D24*'Facility Tonnage'!C$4)+(E24*'Facility Tonnage'!C$5)+(F24*'Facility Tonnage'!C$6)</f>
        <v>2.8062927917596282E-2</v>
      </c>
    </row>
    <row r="25" spans="1:8" ht="14.1" customHeight="1" x14ac:dyDescent="0.25">
      <c r="A25" s="11" t="s">
        <v>32</v>
      </c>
      <c r="B25" s="30">
        <v>3.5999999999999997E-2</v>
      </c>
      <c r="C25" s="30">
        <v>4.5999999999999999E-2</v>
      </c>
      <c r="D25" s="30">
        <v>5.8999999999999997E-2</v>
      </c>
      <c r="E25" s="30">
        <v>4.2999999999999997E-2</v>
      </c>
      <c r="F25" s="30">
        <v>4.2999999999999997E-2</v>
      </c>
      <c r="G25" s="14">
        <f t="shared" si="0"/>
        <v>4.5399999999999996E-2</v>
      </c>
      <c r="H25" s="15">
        <f>(B25*'Facility Tonnage'!C$2)+(C25*'Facility Tonnage'!C$3)+(D25*'Facility Tonnage'!C$4)+(E25*'Facility Tonnage'!C$5)+(F25*'Facility Tonnage'!C$6)</f>
        <v>4.5660764402927496E-2</v>
      </c>
    </row>
    <row r="26" spans="1:8" ht="14.1" customHeight="1" x14ac:dyDescent="0.25">
      <c r="A26" s="16" t="s">
        <v>33</v>
      </c>
      <c r="B26" s="31">
        <v>1E-3</v>
      </c>
      <c r="C26" s="31">
        <v>0</v>
      </c>
      <c r="D26" s="31">
        <v>0</v>
      </c>
      <c r="E26" s="31">
        <v>1E-3</v>
      </c>
      <c r="F26" s="31">
        <v>1E-3</v>
      </c>
      <c r="G26" s="18">
        <f t="shared" si="0"/>
        <v>6.0000000000000006E-4</v>
      </c>
      <c r="H26" s="15">
        <f>(B26*'Facility Tonnage'!C$2)+(C26*'Facility Tonnage'!C$3)+(D26*'Facility Tonnage'!C$4)+(E26*'Facility Tonnage'!C$5)+(F26*'Facility Tonnage'!C$6)</f>
        <v>6.1771429762922498E-4</v>
      </c>
    </row>
    <row r="27" spans="1:8" ht="14.1" customHeight="1" x14ac:dyDescent="0.25">
      <c r="A27" s="16" t="s">
        <v>34</v>
      </c>
      <c r="B27" s="31">
        <v>5.0000000000000001E-3</v>
      </c>
      <c r="C27" s="31">
        <v>4.0000000000000001E-3</v>
      </c>
      <c r="D27" s="31">
        <v>5.0000000000000001E-3</v>
      </c>
      <c r="E27" s="31">
        <v>4.0000000000000001E-3</v>
      </c>
      <c r="F27" s="31">
        <v>4.0000000000000001E-3</v>
      </c>
      <c r="G27" s="18">
        <f t="shared" si="0"/>
        <v>4.4000000000000003E-3</v>
      </c>
      <c r="H27" s="15">
        <f>(B27*'Facility Tonnage'!C$2)+(C27*'Facility Tonnage'!C$3)+(D27*'Facility Tonnage'!C$4)+(E27*'Facility Tonnage'!C$5)+(F27*'Facility Tonnage'!C$6)</f>
        <v>4.3759119247690735E-3</v>
      </c>
    </row>
    <row r="28" spans="1:8" ht="14.1" customHeight="1" x14ac:dyDescent="0.25">
      <c r="A28" s="16" t="s">
        <v>35</v>
      </c>
      <c r="B28" s="31">
        <v>7.0000000000000001E-3</v>
      </c>
      <c r="C28" s="31">
        <v>0.01</v>
      </c>
      <c r="D28" s="31">
        <v>0.01</v>
      </c>
      <c r="E28" s="31">
        <v>8.9999999999999993E-3</v>
      </c>
      <c r="F28" s="31">
        <v>0.01</v>
      </c>
      <c r="G28" s="18">
        <f t="shared" si="0"/>
        <v>9.2000000000000016E-3</v>
      </c>
      <c r="H28" s="15">
        <f>(B28*'Facility Tonnage'!C$2)+(C28*'Facility Tonnage'!C$3)+(D28*'Facility Tonnage'!C$4)+(E28*'Facility Tonnage'!C$5)+(F28*'Facility Tonnage'!C$6)</f>
        <v>9.2005905043891657E-3</v>
      </c>
    </row>
    <row r="29" spans="1:8" ht="14.1" customHeight="1" x14ac:dyDescent="0.25">
      <c r="A29" s="16" t="s">
        <v>36</v>
      </c>
      <c r="B29" s="31">
        <v>4.0000000000000001E-3</v>
      </c>
      <c r="C29" s="31">
        <v>4.0000000000000001E-3</v>
      </c>
      <c r="D29" s="31">
        <v>4.0000000000000001E-3</v>
      </c>
      <c r="E29" s="31">
        <v>2E-3</v>
      </c>
      <c r="F29" s="31">
        <v>3.0000000000000001E-3</v>
      </c>
      <c r="G29" s="18">
        <f t="shared" si="0"/>
        <v>3.4000000000000002E-3</v>
      </c>
      <c r="H29" s="15">
        <f>(B29*'Facility Tonnage'!C$2)+(C29*'Facility Tonnage'!C$3)+(D29*'Facility Tonnage'!C$4)+(E29*'Facility Tonnage'!C$5)+(F29*'Facility Tonnage'!C$6)</f>
        <v>3.2574657519964974E-3</v>
      </c>
    </row>
    <row r="30" spans="1:8" ht="14.1" customHeight="1" x14ac:dyDescent="0.25">
      <c r="A30" s="16" t="s">
        <v>37</v>
      </c>
      <c r="B30" s="31">
        <v>8.0000000000000002E-3</v>
      </c>
      <c r="C30" s="31">
        <v>1.9E-2</v>
      </c>
      <c r="D30" s="31">
        <v>2.5000000000000001E-2</v>
      </c>
      <c r="E30" s="31">
        <v>1.7999999999999999E-2</v>
      </c>
      <c r="F30" s="31">
        <v>1.6E-2</v>
      </c>
      <c r="G30" s="18">
        <f t="shared" si="0"/>
        <v>1.72E-2</v>
      </c>
      <c r="H30" s="15">
        <f>(B30*'Facility Tonnage'!C$2)+(C30*'Facility Tonnage'!C$3)+(D30*'Facility Tonnage'!C$4)+(E30*'Facility Tonnage'!C$5)+(F30*'Facility Tonnage'!C$6)</f>
        <v>1.7628199920765652E-2</v>
      </c>
    </row>
    <row r="31" spans="1:8" ht="14.1" customHeight="1" x14ac:dyDescent="0.25">
      <c r="A31" s="16" t="s">
        <v>38</v>
      </c>
      <c r="B31" s="31">
        <v>4.0000000000000001E-3</v>
      </c>
      <c r="C31" s="31">
        <v>0</v>
      </c>
      <c r="D31" s="31">
        <v>8.0000000000000002E-3</v>
      </c>
      <c r="E31" s="31">
        <v>0</v>
      </c>
      <c r="F31" s="31">
        <v>3.0000000000000001E-3</v>
      </c>
      <c r="G31" s="18">
        <f t="shared" si="0"/>
        <v>3.0000000000000001E-3</v>
      </c>
      <c r="H31" s="15">
        <f>(B31*'Facility Tonnage'!C$2)+(C31*'Facility Tonnage'!C$3)+(D31*'Facility Tonnage'!C$4)+(E31*'Facility Tonnage'!C$5)+(F31*'Facility Tonnage'!C$6)</f>
        <v>2.7995045768260392E-3</v>
      </c>
    </row>
    <row r="32" spans="1:8" ht="14.1" customHeight="1" thickBot="1" x14ac:dyDescent="0.3">
      <c r="A32" s="16" t="s">
        <v>39</v>
      </c>
      <c r="B32" s="31">
        <v>8.0000000000000002E-3</v>
      </c>
      <c r="C32" s="31">
        <v>8.0000000000000002E-3</v>
      </c>
      <c r="D32" s="31">
        <v>7.0000000000000001E-3</v>
      </c>
      <c r="E32" s="31">
        <v>8.9999999999999993E-3</v>
      </c>
      <c r="F32" s="31">
        <v>7.0000000000000001E-3</v>
      </c>
      <c r="G32" s="18">
        <f t="shared" si="0"/>
        <v>7.7999999999999996E-3</v>
      </c>
      <c r="H32" s="15">
        <f>(B32*'Facility Tonnage'!C$2)+(C32*'Facility Tonnage'!C$3)+(D32*'Facility Tonnage'!C$4)+(E32*'Facility Tonnage'!C$5)+(F32*'Facility Tonnage'!C$6)</f>
        <v>7.9306032235868136E-3</v>
      </c>
    </row>
    <row r="33" spans="1:8" ht="14.1" customHeight="1" x14ac:dyDescent="0.25">
      <c r="A33" s="11" t="s">
        <v>40</v>
      </c>
      <c r="B33" s="30">
        <v>2.4E-2</v>
      </c>
      <c r="C33" s="30">
        <v>1.2999999999999999E-2</v>
      </c>
      <c r="D33" s="30">
        <v>2.5999999999999999E-2</v>
      </c>
      <c r="E33" s="30">
        <v>2.5000000000000001E-2</v>
      </c>
      <c r="F33" s="30">
        <v>1.7999999999999999E-2</v>
      </c>
      <c r="G33" s="14">
        <f t="shared" si="0"/>
        <v>2.12E-2</v>
      </c>
      <c r="H33" s="15">
        <f>(B33*'Facility Tonnage'!C$2)+(C33*'Facility Tonnage'!C$3)+(D33*'Facility Tonnage'!C$4)+(E33*'Facility Tonnage'!C$5)+(F33*'Facility Tonnage'!C$6)</f>
        <v>2.1849166162764028E-2</v>
      </c>
    </row>
    <row r="34" spans="1:8" ht="14.1" customHeight="1" x14ac:dyDescent="0.25">
      <c r="A34" s="16" t="s">
        <v>41</v>
      </c>
      <c r="B34" s="31">
        <v>1.2999999999999999E-2</v>
      </c>
      <c r="C34" s="31">
        <v>3.0000000000000001E-3</v>
      </c>
      <c r="D34" s="31">
        <v>1.4999999999999999E-2</v>
      </c>
      <c r="E34" s="31">
        <v>1.0999999999999999E-2</v>
      </c>
      <c r="F34" s="31">
        <v>8.0000000000000002E-3</v>
      </c>
      <c r="G34" s="18">
        <f t="shared" si="0"/>
        <v>9.9999999999999985E-3</v>
      </c>
      <c r="H34" s="15">
        <f>(B34*'Facility Tonnage'!C$2)+(C34*'Facility Tonnage'!C$3)+(D34*'Facility Tonnage'!C$4)+(E34*'Facility Tonnage'!C$5)+(F34*'Facility Tonnage'!C$6)</f>
        <v>1.0299384891261283E-2</v>
      </c>
    </row>
    <row r="35" spans="1:8" ht="14.1" customHeight="1" x14ac:dyDescent="0.25">
      <c r="A35" s="16" t="s">
        <v>42</v>
      </c>
      <c r="B35" s="31">
        <v>4.0000000000000001E-3</v>
      </c>
      <c r="C35" s="31">
        <v>1E-3</v>
      </c>
      <c r="D35" s="31">
        <v>3.0000000000000001E-3</v>
      </c>
      <c r="E35" s="31">
        <v>5.0000000000000001E-3</v>
      </c>
      <c r="F35" s="31">
        <v>2E-3</v>
      </c>
      <c r="G35" s="18">
        <f t="shared" si="0"/>
        <v>3.0000000000000001E-3</v>
      </c>
      <c r="H35" s="15">
        <f>(B35*'Facility Tonnage'!C$2)+(C35*'Facility Tonnage'!C$3)+(D35*'Facility Tonnage'!C$4)+(E35*'Facility Tonnage'!C$5)+(F35*'Facility Tonnage'!C$6)</f>
        <v>3.2499401572176232E-3</v>
      </c>
    </row>
    <row r="36" spans="1:8" ht="14.1" customHeight="1" x14ac:dyDescent="0.25">
      <c r="A36" s="16" t="s">
        <v>43</v>
      </c>
      <c r="B36" s="31">
        <v>5.0000000000000001E-3</v>
      </c>
      <c r="C36" s="31">
        <v>4.0000000000000001E-3</v>
      </c>
      <c r="D36" s="31">
        <v>5.0000000000000001E-3</v>
      </c>
      <c r="E36" s="31">
        <v>4.0000000000000001E-3</v>
      </c>
      <c r="F36" s="31">
        <v>3.0000000000000001E-3</v>
      </c>
      <c r="G36" s="18">
        <f t="shared" si="0"/>
        <v>4.2000000000000006E-3</v>
      </c>
      <c r="H36" s="15">
        <f>(B36*'Facility Tonnage'!C$2)+(C36*'Facility Tonnage'!C$3)+(D36*'Facility Tonnage'!C$4)+(E36*'Facility Tonnage'!C$5)+(F36*'Facility Tonnage'!C$6)</f>
        <v>4.2203123501324052E-3</v>
      </c>
    </row>
    <row r="37" spans="1:8" ht="14.1" customHeight="1" thickBot="1" x14ac:dyDescent="0.3">
      <c r="A37" s="16" t="s">
        <v>44</v>
      </c>
      <c r="B37" s="31">
        <v>2E-3</v>
      </c>
      <c r="C37" s="31">
        <v>4.0000000000000001E-3</v>
      </c>
      <c r="D37" s="31">
        <v>3.0000000000000001E-3</v>
      </c>
      <c r="E37" s="31">
        <v>5.0000000000000001E-3</v>
      </c>
      <c r="F37" s="31">
        <v>5.0000000000000001E-3</v>
      </c>
      <c r="G37" s="18">
        <f t="shared" si="0"/>
        <v>3.8000000000000004E-3</v>
      </c>
      <c r="H37" s="15">
        <f>(B37*'Facility Tonnage'!C$2)+(C37*'Facility Tonnage'!C$3)+(D37*'Facility Tonnage'!C$4)+(E37*'Facility Tonnage'!C$5)+(F37*'Facility Tonnage'!C$6)</f>
        <v>3.9045076002418733E-3</v>
      </c>
    </row>
    <row r="38" spans="1:8" ht="14.1" customHeight="1" x14ac:dyDescent="0.25">
      <c r="A38" s="11" t="s">
        <v>45</v>
      </c>
      <c r="B38" s="30">
        <v>0.26300000000000001</v>
      </c>
      <c r="C38" s="30">
        <v>0.24199999999999999</v>
      </c>
      <c r="D38" s="30">
        <v>0.32200000000000001</v>
      </c>
      <c r="E38" s="30">
        <v>0.28199999999999997</v>
      </c>
      <c r="F38" s="30">
        <v>0.29399999999999998</v>
      </c>
      <c r="G38" s="14">
        <f>AVERAGE(B38:F38)</f>
        <v>0.28060000000000002</v>
      </c>
      <c r="H38" s="15">
        <f>(B38*'Facility Tonnage'!C$2)+(C38*'Facility Tonnage'!C$3)+(D38*'Facility Tonnage'!C$4)+(E38*'Facility Tonnage'!C$5)+(F38*'Facility Tonnage'!C$6)</f>
        <v>0.28195262953773015</v>
      </c>
    </row>
    <row r="39" spans="1:8" ht="14.1" customHeight="1" x14ac:dyDescent="0.25">
      <c r="A39" s="16" t="s">
        <v>46</v>
      </c>
      <c r="B39" s="31">
        <v>0.20599999999999999</v>
      </c>
      <c r="C39" s="31">
        <v>0.19700000000000001</v>
      </c>
      <c r="D39" s="31">
        <v>0.216</v>
      </c>
      <c r="E39" s="31">
        <v>0.216</v>
      </c>
      <c r="F39" s="31">
        <v>0.25600000000000001</v>
      </c>
      <c r="G39" s="18">
        <f t="shared" si="0"/>
        <v>0.21820000000000001</v>
      </c>
      <c r="H39" s="15">
        <f>(B39*'Facility Tonnage'!C$2)+(C39*'Facility Tonnage'!C$3)+(D39*'Facility Tonnage'!C$4)+(E39*'Facility Tonnage'!C$5)+(F39*'Facility Tonnage'!C$6)</f>
        <v>0.21721210700806939</v>
      </c>
    </row>
    <row r="40" spans="1:8" ht="14.1" customHeight="1" x14ac:dyDescent="0.25">
      <c r="A40" s="16" t="s">
        <v>47</v>
      </c>
      <c r="B40" s="31">
        <v>0</v>
      </c>
      <c r="C40" s="31">
        <v>0</v>
      </c>
      <c r="D40" s="31">
        <v>0</v>
      </c>
      <c r="E40" s="31">
        <v>4.0000000000000001E-3</v>
      </c>
      <c r="F40" s="31">
        <v>0</v>
      </c>
      <c r="G40" s="18">
        <f t="shared" si="0"/>
        <v>8.0000000000000004E-4</v>
      </c>
      <c r="H40" s="15">
        <f>(B40*'Facility Tonnage'!C$2)+(C40*'Facility Tonnage'!C$3)+(D40*'Facility Tonnage'!C$4)+(E40*'Facility Tonnage'!C$5)+(F40*'Facility Tonnage'!C$6)</f>
        <v>1.1738693467336684E-3</v>
      </c>
    </row>
    <row r="41" spans="1:8" ht="14.1" customHeight="1" x14ac:dyDescent="0.25">
      <c r="A41" s="16" t="s">
        <v>48</v>
      </c>
      <c r="B41" s="31">
        <v>1.2E-2</v>
      </c>
      <c r="C41" s="31">
        <v>1E-3</v>
      </c>
      <c r="D41" s="31">
        <v>1.6E-2</v>
      </c>
      <c r="E41" s="31">
        <v>1.0999999999999999E-2</v>
      </c>
      <c r="F41" s="31">
        <v>8.0000000000000002E-3</v>
      </c>
      <c r="G41" s="18">
        <f t="shared" si="0"/>
        <v>9.6000000000000009E-3</v>
      </c>
      <c r="H41" s="15">
        <f>(B41*'Facility Tonnage'!C$2)+(C41*'Facility Tonnage'!C$3)+(D41*'Facility Tonnage'!C$4)+(E41*'Facility Tonnage'!C$5)+(F41*'Facility Tonnage'!C$6)</f>
        <v>9.9879597155903988E-3</v>
      </c>
    </row>
    <row r="42" spans="1:8" ht="14.1" customHeight="1" x14ac:dyDescent="0.25">
      <c r="A42" s="16" t="s">
        <v>49</v>
      </c>
      <c r="B42" s="31">
        <v>0</v>
      </c>
      <c r="C42" s="31">
        <v>0</v>
      </c>
      <c r="D42" s="31">
        <v>0</v>
      </c>
      <c r="E42" s="31">
        <v>0</v>
      </c>
      <c r="F42" s="31">
        <v>0</v>
      </c>
      <c r="G42" s="18">
        <f t="shared" si="0"/>
        <v>0</v>
      </c>
      <c r="H42" s="15">
        <f>(B42*'Facility Tonnage'!C$2)+(C42*'Facility Tonnage'!C$3)+(D42*'Facility Tonnage'!C$4)+(E42*'Facility Tonnage'!C$5)+(F42*'Facility Tonnage'!C$6)</f>
        <v>0</v>
      </c>
    </row>
    <row r="43" spans="1:8" ht="14.1" customHeight="1" thickBot="1" x14ac:dyDescent="0.3">
      <c r="A43" s="16" t="s">
        <v>50</v>
      </c>
      <c r="B43" s="31">
        <v>4.3999999999999997E-2</v>
      </c>
      <c r="C43" s="31">
        <v>4.3999999999999997E-2</v>
      </c>
      <c r="D43" s="31">
        <v>0.09</v>
      </c>
      <c r="E43" s="31">
        <v>5.1999999999999998E-2</v>
      </c>
      <c r="F43" s="31">
        <v>0.03</v>
      </c>
      <c r="G43" s="18">
        <f t="shared" si="0"/>
        <v>5.2000000000000005E-2</v>
      </c>
      <c r="H43" s="15">
        <f>(B43*'Facility Tonnage'!C$2)+(C43*'Facility Tonnage'!C$3)+(D43*'Facility Tonnage'!C$4)+(E43*'Facility Tonnage'!C$5)+(F43*'Facility Tonnage'!C$6)</f>
        <v>5.3703513417710957E-2</v>
      </c>
    </row>
    <row r="44" spans="1:8" ht="14.1" customHeight="1" x14ac:dyDescent="0.25">
      <c r="A44" s="11" t="s">
        <v>51</v>
      </c>
      <c r="B44" s="30">
        <v>4.7E-2</v>
      </c>
      <c r="C44" s="30">
        <v>6.4000000000000001E-2</v>
      </c>
      <c r="D44" s="30">
        <v>5.8000000000000003E-2</v>
      </c>
      <c r="E44" s="30">
        <v>0.06</v>
      </c>
      <c r="F44" s="30">
        <v>6.0999999999999999E-2</v>
      </c>
      <c r="G44" s="14">
        <f t="shared" si="0"/>
        <v>5.800000000000001E-2</v>
      </c>
      <c r="H44" s="15">
        <f>(B44*'Facility Tonnage'!C$2)+(C44*'Facility Tonnage'!C$3)+(D44*'Facility Tonnage'!C$4)+(E44*'Facility Tonnage'!C$5)+(F44*'Facility Tonnage'!C$6)</f>
        <v>5.8248739131341355E-2</v>
      </c>
    </row>
    <row r="45" spans="1:8" ht="14.1" customHeight="1" x14ac:dyDescent="0.25">
      <c r="A45" s="16" t="s">
        <v>52</v>
      </c>
      <c r="B45" s="31">
        <v>3.0000000000000001E-3</v>
      </c>
      <c r="C45" s="31">
        <v>1.2999999999999999E-2</v>
      </c>
      <c r="D45" s="31">
        <v>0</v>
      </c>
      <c r="E45" s="31">
        <v>4.0000000000000001E-3</v>
      </c>
      <c r="F45" s="31">
        <v>1E-3</v>
      </c>
      <c r="G45" s="18">
        <f t="shared" si="0"/>
        <v>4.2000000000000006E-3</v>
      </c>
      <c r="H45" s="15">
        <f>(B45*'Facility Tonnage'!C$2)+(C45*'Facility Tonnage'!C$3)+(D45*'Facility Tonnage'!C$4)+(E45*'Facility Tonnage'!C$5)+(F45*'Facility Tonnage'!C$6)</f>
        <v>4.1106862111386817E-3</v>
      </c>
    </row>
    <row r="46" spans="1:8" ht="14.1" customHeight="1" x14ac:dyDescent="0.25">
      <c r="A46" s="16" t="s">
        <v>53</v>
      </c>
      <c r="B46" s="31">
        <v>0</v>
      </c>
      <c r="C46" s="31">
        <v>1E-3</v>
      </c>
      <c r="D46" s="31">
        <v>1E-3</v>
      </c>
      <c r="E46" s="31">
        <v>1.4E-2</v>
      </c>
      <c r="F46" s="31">
        <v>0</v>
      </c>
      <c r="G46" s="18">
        <f t="shared" si="0"/>
        <v>3.2000000000000002E-3</v>
      </c>
      <c r="H46" s="15">
        <f>(B46*'Facility Tonnage'!C$2)+(C46*'Facility Tonnage'!C$3)+(D46*'Facility Tonnage'!C$4)+(E46*'Facility Tonnage'!C$5)+(F46*'Facility Tonnage'!C$6)</f>
        <v>4.4908284159386139E-3</v>
      </c>
    </row>
    <row r="47" spans="1:8" ht="14.1" customHeight="1" x14ac:dyDescent="0.25">
      <c r="A47" s="16" t="s">
        <v>54</v>
      </c>
      <c r="B47" s="31">
        <v>2.5999999999999999E-2</v>
      </c>
      <c r="C47" s="31">
        <v>1.4999999999999999E-2</v>
      </c>
      <c r="D47" s="31">
        <v>2.1999999999999999E-2</v>
      </c>
      <c r="E47" s="31">
        <v>2.8000000000000001E-2</v>
      </c>
      <c r="F47" s="31">
        <v>2.5999999999999999E-2</v>
      </c>
      <c r="G47" s="18">
        <f t="shared" si="0"/>
        <v>2.3399999999999997E-2</v>
      </c>
      <c r="H47" s="15">
        <f>(B47*'Facility Tonnage'!C$2)+(C47*'Facility Tonnage'!C$3)+(D47*'Facility Tonnage'!C$4)+(E47*'Facility Tonnage'!C$5)+(F47*'Facility Tonnage'!C$6)</f>
        <v>2.3832643716507847E-2</v>
      </c>
    </row>
    <row r="48" spans="1:8" ht="14.1" customHeight="1" x14ac:dyDescent="0.25">
      <c r="A48" s="16" t="s">
        <v>55</v>
      </c>
      <c r="B48" s="31">
        <v>8.9999999999999993E-3</v>
      </c>
      <c r="C48" s="31">
        <v>0.01</v>
      </c>
      <c r="D48" s="31">
        <v>1.0999999999999999E-2</v>
      </c>
      <c r="E48" s="31">
        <v>3.0000000000000001E-3</v>
      </c>
      <c r="F48" s="31">
        <v>7.0000000000000001E-3</v>
      </c>
      <c r="G48" s="18">
        <f t="shared" si="0"/>
        <v>8.0000000000000002E-3</v>
      </c>
      <c r="H48" s="15">
        <f>(B48*'Facility Tonnage'!C$2)+(C48*'Facility Tonnage'!C$3)+(D48*'Facility Tonnage'!C$4)+(E48*'Facility Tonnage'!C$5)+(F48*'Facility Tonnage'!C$6)</f>
        <v>7.5175470714568685E-3</v>
      </c>
    </row>
    <row r="49" spans="1:8" ht="14.1" customHeight="1" x14ac:dyDescent="0.25">
      <c r="A49" s="16" t="s">
        <v>56</v>
      </c>
      <c r="B49" s="31">
        <v>0</v>
      </c>
      <c r="C49" s="31">
        <v>0</v>
      </c>
      <c r="D49" s="31">
        <v>0</v>
      </c>
      <c r="E49" s="31">
        <v>0</v>
      </c>
      <c r="F49" s="31">
        <v>2E-3</v>
      </c>
      <c r="G49" s="18">
        <f t="shared" si="0"/>
        <v>4.0000000000000002E-4</v>
      </c>
      <c r="H49" s="15">
        <f>(B49*'Facility Tonnage'!C$2)+(C49*'Facility Tonnage'!C$3)+(D49*'Facility Tonnage'!C$4)+(E49*'Facility Tonnage'!C$5)+(F49*'Facility Tonnage'!C$6)</f>
        <v>3.1119914927333763E-4</v>
      </c>
    </row>
    <row r="50" spans="1:8" ht="14.1" customHeight="1" x14ac:dyDescent="0.25">
      <c r="A50" s="16" t="s">
        <v>57</v>
      </c>
      <c r="B50" s="31">
        <v>0</v>
      </c>
      <c r="C50" s="31">
        <v>0</v>
      </c>
      <c r="D50" s="31">
        <v>0</v>
      </c>
      <c r="E50" s="31">
        <v>0</v>
      </c>
      <c r="F50" s="31">
        <v>0</v>
      </c>
      <c r="G50" s="18">
        <f t="shared" si="0"/>
        <v>0</v>
      </c>
      <c r="H50" s="15">
        <f>(B50*'Facility Tonnage'!C$2)+(C50*'Facility Tonnage'!C$3)+(D50*'Facility Tonnage'!C$4)+(E50*'Facility Tonnage'!C$5)+(F50*'Facility Tonnage'!C$6)</f>
        <v>0</v>
      </c>
    </row>
    <row r="51" spans="1:8" ht="14.1" customHeight="1" x14ac:dyDescent="0.25">
      <c r="A51" s="16" t="s">
        <v>58</v>
      </c>
      <c r="B51" s="31">
        <v>1E-3</v>
      </c>
      <c r="C51" s="31">
        <v>1.0999999999999999E-2</v>
      </c>
      <c r="D51" s="31">
        <v>5.0000000000000001E-3</v>
      </c>
      <c r="E51" s="31">
        <v>1E-3</v>
      </c>
      <c r="F51" s="31">
        <v>1E-3</v>
      </c>
      <c r="G51" s="18">
        <f t="shared" si="0"/>
        <v>3.8000000000000004E-3</v>
      </c>
      <c r="H51" s="15">
        <f>(B51*'Facility Tonnage'!C$2)+(C51*'Facility Tonnage'!C$3)+(D51*'Facility Tonnage'!C$4)+(E51*'Facility Tonnage'!C$5)+(F51*'Facility Tonnage'!C$6)</f>
        <v>3.5792697929481433E-3</v>
      </c>
    </row>
    <row r="52" spans="1:8" ht="14.1" customHeight="1" thickBot="1" x14ac:dyDescent="0.3">
      <c r="A52" s="16" t="s">
        <v>59</v>
      </c>
      <c r="B52" s="31">
        <v>8.0000000000000002E-3</v>
      </c>
      <c r="C52" s="31">
        <v>1.4E-2</v>
      </c>
      <c r="D52" s="31">
        <v>1.9E-2</v>
      </c>
      <c r="E52" s="31">
        <v>0.01</v>
      </c>
      <c r="F52" s="31">
        <v>2.5000000000000001E-2</v>
      </c>
      <c r="G52" s="18">
        <f t="shared" si="0"/>
        <v>1.52E-2</v>
      </c>
      <c r="H52" s="15">
        <f>(B52*'Facility Tonnage'!C$2)+(C52*'Facility Tonnage'!C$3)+(D52*'Facility Tonnage'!C$4)+(E52*'Facility Tonnage'!C$5)+(F52*'Facility Tonnage'!C$6)</f>
        <v>1.4562164348714527E-2</v>
      </c>
    </row>
    <row r="53" spans="1:8" ht="14.1" customHeight="1" x14ac:dyDescent="0.25">
      <c r="A53" s="11" t="s">
        <v>60</v>
      </c>
      <c r="B53" s="30">
        <v>0.03</v>
      </c>
      <c r="C53" s="30">
        <v>6.0999999999999999E-2</v>
      </c>
      <c r="D53" s="30">
        <v>5.2999999999999999E-2</v>
      </c>
      <c r="E53" s="30">
        <v>5.3999999999999999E-2</v>
      </c>
      <c r="F53" s="30">
        <v>4.5999999999999999E-2</v>
      </c>
      <c r="G53" s="14">
        <f t="shared" si="0"/>
        <v>4.8799999999999996E-2</v>
      </c>
      <c r="H53" s="15">
        <f>(B53*'Facility Tonnage'!C$2)+(C53*'Facility Tonnage'!C$3)+(D53*'Facility Tonnage'!C$4)+(E53*'Facility Tonnage'!C$5)+(F53*'Facility Tonnage'!C$6)</f>
        <v>4.972554974040326E-2</v>
      </c>
    </row>
    <row r="54" spans="1:8" ht="14.1" customHeight="1" x14ac:dyDescent="0.25">
      <c r="A54" s="16" t="s">
        <v>61</v>
      </c>
      <c r="B54" s="31">
        <v>0</v>
      </c>
      <c r="C54" s="31">
        <v>0</v>
      </c>
      <c r="D54" s="31">
        <v>0</v>
      </c>
      <c r="E54" s="31">
        <v>0</v>
      </c>
      <c r="F54" s="31">
        <v>0</v>
      </c>
      <c r="G54" s="18">
        <f t="shared" si="0"/>
        <v>0</v>
      </c>
      <c r="H54" s="15">
        <f>(B54*'Facility Tonnage'!C$2)+(C54*'Facility Tonnage'!C$3)+(D54*'Facility Tonnage'!C$4)+(E54*'Facility Tonnage'!C$5)+(F54*'Facility Tonnage'!C$6)</f>
        <v>0</v>
      </c>
    </row>
    <row r="55" spans="1:8" ht="14.1" customHeight="1" x14ac:dyDescent="0.25">
      <c r="A55" s="16" t="s">
        <v>62</v>
      </c>
      <c r="B55" s="31">
        <v>0</v>
      </c>
      <c r="C55" s="31">
        <v>0</v>
      </c>
      <c r="D55" s="31">
        <v>0</v>
      </c>
      <c r="E55" s="31">
        <v>0</v>
      </c>
      <c r="F55" s="31">
        <v>0</v>
      </c>
      <c r="G55" s="18">
        <f t="shared" si="0"/>
        <v>0</v>
      </c>
      <c r="H55" s="15">
        <f>(B55*'Facility Tonnage'!C$2)+(C55*'Facility Tonnage'!C$3)+(D55*'Facility Tonnage'!C$4)+(E55*'Facility Tonnage'!C$5)+(F55*'Facility Tonnage'!C$6)</f>
        <v>0</v>
      </c>
    </row>
    <row r="56" spans="1:8" ht="14.1" customHeight="1" x14ac:dyDescent="0.25">
      <c r="A56" s="16" t="s">
        <v>63</v>
      </c>
      <c r="B56" s="31">
        <v>0</v>
      </c>
      <c r="C56" s="31">
        <v>0</v>
      </c>
      <c r="D56" s="31">
        <v>1E-3</v>
      </c>
      <c r="E56" s="31">
        <v>0</v>
      </c>
      <c r="F56" s="31">
        <v>0</v>
      </c>
      <c r="G56" s="18">
        <f t="shared" si="0"/>
        <v>2.0000000000000001E-4</v>
      </c>
      <c r="H56" s="15">
        <f>(B56*'Facility Tonnage'!C$2)+(C56*'Facility Tonnage'!C$3)+(D56*'Facility Tonnage'!C$4)+(E56*'Facility Tonnage'!C$5)+(F56*'Facility Tonnage'!C$6)</f>
        <v>2.0726453845993454E-4</v>
      </c>
    </row>
    <row r="57" spans="1:8" ht="14.1" customHeight="1" x14ac:dyDescent="0.25">
      <c r="A57" s="16" t="s">
        <v>64</v>
      </c>
      <c r="B57" s="31">
        <v>0</v>
      </c>
      <c r="C57" s="31">
        <v>0</v>
      </c>
      <c r="D57" s="31">
        <v>0</v>
      </c>
      <c r="E57" s="31">
        <v>1E-3</v>
      </c>
      <c r="F57" s="31">
        <v>0</v>
      </c>
      <c r="G57" s="18">
        <f t="shared" si="0"/>
        <v>2.0000000000000001E-4</v>
      </c>
      <c r="H57" s="15">
        <f>(B57*'Facility Tonnage'!C$2)+(C57*'Facility Tonnage'!C$3)+(D57*'Facility Tonnage'!C$4)+(E57*'Facility Tonnage'!C$5)+(F57*'Facility Tonnage'!C$6)</f>
        <v>2.934673366834171E-4</v>
      </c>
    </row>
    <row r="58" spans="1:8" ht="14.1" customHeight="1" x14ac:dyDescent="0.25">
      <c r="A58" s="16" t="s">
        <v>65</v>
      </c>
      <c r="B58" s="31">
        <v>2.8000000000000001E-2</v>
      </c>
      <c r="C58" s="31">
        <v>4.2999999999999997E-2</v>
      </c>
      <c r="D58" s="31">
        <v>4.9000000000000002E-2</v>
      </c>
      <c r="E58" s="31">
        <v>4.8000000000000001E-2</v>
      </c>
      <c r="F58" s="31">
        <v>3.3000000000000002E-2</v>
      </c>
      <c r="G58" s="18">
        <f t="shared" si="0"/>
        <v>4.02E-2</v>
      </c>
      <c r="H58" s="15">
        <f>(B58*'Facility Tonnage'!C$2)+(C58*'Facility Tonnage'!C$3)+(D58*'Facility Tonnage'!C$4)+(E58*'Facility Tonnage'!C$5)+(F58*'Facility Tonnage'!C$6)</f>
        <v>4.1625217373172915E-2</v>
      </c>
    </row>
    <row r="59" spans="1:8" ht="14.1" customHeight="1" x14ac:dyDescent="0.25">
      <c r="A59" s="16" t="s">
        <v>66</v>
      </c>
      <c r="B59" s="31">
        <v>0</v>
      </c>
      <c r="C59" s="31">
        <v>3.0000000000000001E-3</v>
      </c>
      <c r="D59" s="31">
        <v>1E-3</v>
      </c>
      <c r="E59" s="31">
        <v>0</v>
      </c>
      <c r="F59" s="31">
        <v>2E-3</v>
      </c>
      <c r="G59" s="18">
        <f t="shared" si="0"/>
        <v>1.2000000000000001E-3</v>
      </c>
      <c r="H59" s="15">
        <f>(B59*'Facility Tonnage'!C$2)+(C59*'Facility Tonnage'!C$3)+(D59*'Facility Tonnage'!C$4)+(E59*'Facility Tonnage'!C$5)+(F59*'Facility Tonnage'!C$6)</f>
        <v>1.0435271794657938E-3</v>
      </c>
    </row>
    <row r="60" spans="1:8" ht="14.1" customHeight="1" x14ac:dyDescent="0.25">
      <c r="A60" s="16" t="s">
        <v>67</v>
      </c>
      <c r="B60" s="31">
        <v>1E-3</v>
      </c>
      <c r="C60" s="31">
        <v>1.0999999999999999E-2</v>
      </c>
      <c r="D60" s="31">
        <v>1E-3</v>
      </c>
      <c r="E60" s="31">
        <v>2E-3</v>
      </c>
      <c r="F60" s="31">
        <v>6.0000000000000001E-3</v>
      </c>
      <c r="G60" s="18">
        <f t="shared" si="0"/>
        <v>4.2000000000000006E-3</v>
      </c>
      <c r="H60" s="15">
        <f>(B60*'Facility Tonnage'!C$2)+(C60*'Facility Tonnage'!C$3)+(D60*'Facility Tonnage'!C$4)+(E60*'Facility Tonnage'!C$5)+(F60*'Facility Tonnage'!C$6)</f>
        <v>3.8216768489751662E-3</v>
      </c>
    </row>
    <row r="61" spans="1:8" ht="14.1" customHeight="1" thickBot="1" x14ac:dyDescent="0.3">
      <c r="A61" s="16" t="s">
        <v>69</v>
      </c>
      <c r="B61" s="31">
        <v>1E-3</v>
      </c>
      <c r="C61" s="31">
        <v>5.0000000000000001E-3</v>
      </c>
      <c r="D61" s="31">
        <v>1E-3</v>
      </c>
      <c r="E61" s="31">
        <v>3.0000000000000001E-3</v>
      </c>
      <c r="F61" s="31">
        <v>5.0000000000000001E-3</v>
      </c>
      <c r="G61" s="18">
        <f t="shared" si="0"/>
        <v>3.0000000000000001E-3</v>
      </c>
      <c r="H61" s="15">
        <f>(B61*'Facility Tonnage'!C$2)+(C61*'Facility Tonnage'!C$3)+(D61*'Facility Tonnage'!C$4)+(E61*'Facility Tonnage'!C$5)+(F61*'Facility Tonnage'!C$6)</f>
        <v>2.9094176275568716E-3</v>
      </c>
    </row>
    <row r="62" spans="1:8" ht="14.1" customHeight="1" x14ac:dyDescent="0.25">
      <c r="A62" s="11" t="s">
        <v>70</v>
      </c>
      <c r="B62" s="30">
        <v>8.0000000000000002E-3</v>
      </c>
      <c r="C62" s="30">
        <v>4.0000000000000001E-3</v>
      </c>
      <c r="D62" s="30">
        <v>4.0000000000000001E-3</v>
      </c>
      <c r="E62" s="30">
        <v>3.0000000000000001E-3</v>
      </c>
      <c r="F62" s="30">
        <v>5.0000000000000001E-3</v>
      </c>
      <c r="G62" s="14">
        <f t="shared" si="0"/>
        <v>4.8000000000000004E-3</v>
      </c>
      <c r="H62" s="15">
        <f>(B62*'Facility Tonnage'!C$2)+(C62*'Facility Tonnage'!C$3)+(D62*'Facility Tonnage'!C$4)+(E62*'Facility Tonnage'!C$5)+(F62*'Facility Tonnage'!C$6)</f>
        <v>4.5367217831898078E-3</v>
      </c>
    </row>
    <row r="63" spans="1:8" ht="14.1" customHeight="1" x14ac:dyDescent="0.25">
      <c r="A63" s="16" t="s">
        <v>71</v>
      </c>
      <c r="B63" s="31">
        <v>0</v>
      </c>
      <c r="C63" s="31">
        <v>2E-3</v>
      </c>
      <c r="D63" s="31">
        <v>0</v>
      </c>
      <c r="E63" s="31">
        <v>0</v>
      </c>
      <c r="F63" s="31">
        <v>0</v>
      </c>
      <c r="G63" s="18">
        <f t="shared" si="0"/>
        <v>4.0000000000000002E-4</v>
      </c>
      <c r="H63" s="15">
        <f>(B63*'Facility Tonnage'!C$2)+(C63*'Facility Tonnage'!C$3)+(D63*'Facility Tonnage'!C$4)+(E63*'Facility Tonnage'!C$5)+(F63*'Facility Tonnage'!C$6)</f>
        <v>3.5004232782168105E-4</v>
      </c>
    </row>
    <row r="64" spans="1:8" ht="14.1" customHeight="1" x14ac:dyDescent="0.25">
      <c r="A64" s="16" t="s">
        <v>72</v>
      </c>
      <c r="B64" s="31">
        <v>8.0000000000000002E-3</v>
      </c>
      <c r="C64" s="31">
        <v>2E-3</v>
      </c>
      <c r="D64" s="31">
        <v>3.0000000000000001E-3</v>
      </c>
      <c r="E64" s="31">
        <v>3.0000000000000001E-3</v>
      </c>
      <c r="F64" s="31">
        <v>5.0000000000000001E-3</v>
      </c>
      <c r="G64" s="18">
        <f t="shared" si="0"/>
        <v>4.2000000000000006E-3</v>
      </c>
      <c r="H64" s="15">
        <f>(B64*'Facility Tonnage'!C$2)+(C64*'Facility Tonnage'!C$3)+(D64*'Facility Tonnage'!C$4)+(E64*'Facility Tonnage'!C$5)+(F64*'Facility Tonnage'!C$6)</f>
        <v>3.9794149169081923E-3</v>
      </c>
    </row>
    <row r="65" spans="1:8" ht="14.1" customHeight="1" thickBot="1" x14ac:dyDescent="0.3">
      <c r="A65" s="16" t="s">
        <v>73</v>
      </c>
      <c r="B65" s="31">
        <v>0</v>
      </c>
      <c r="C65" s="31">
        <v>0</v>
      </c>
      <c r="D65" s="31">
        <v>0</v>
      </c>
      <c r="E65" s="31">
        <v>0</v>
      </c>
      <c r="F65" s="31">
        <v>0</v>
      </c>
      <c r="G65" s="18">
        <f t="shared" si="0"/>
        <v>0</v>
      </c>
      <c r="H65" s="15">
        <f>(B65*'Facility Tonnage'!C$2)+(C65*'Facility Tonnage'!C$3)+(D65*'Facility Tonnage'!C$4)+(E65*'Facility Tonnage'!C$5)+(F65*'Facility Tonnage'!C$6)</f>
        <v>0</v>
      </c>
    </row>
    <row r="66" spans="1:8" ht="14.1" customHeight="1" x14ac:dyDescent="0.25">
      <c r="A66" s="11" t="s">
        <v>74</v>
      </c>
      <c r="B66" s="30">
        <v>9.5000000000000001E-2</v>
      </c>
      <c r="C66" s="30">
        <v>8.2000000000000003E-2</v>
      </c>
      <c r="D66" s="30">
        <v>0.11600000000000001</v>
      </c>
      <c r="E66" s="30">
        <v>8.8999999999999996E-2</v>
      </c>
      <c r="F66" s="30">
        <v>0.106</v>
      </c>
      <c r="G66" s="14">
        <f t="shared" si="0"/>
        <v>9.7599999999999992E-2</v>
      </c>
      <c r="H66" s="15">
        <f>(B66*'Facility Tonnage'!C$2)+(C66*'Facility Tonnage'!C$3)+(D66*'Facility Tonnage'!C$4)+(E66*'Facility Tonnage'!C$5)+(F66*'Facility Tonnage'!C$6)</f>
        <v>9.7028071477720551E-2</v>
      </c>
    </row>
    <row r="67" spans="1:8" ht="14.1" customHeight="1" x14ac:dyDescent="0.25">
      <c r="A67" s="16" t="s">
        <v>75</v>
      </c>
      <c r="B67" s="31">
        <v>1.0999999999999999E-2</v>
      </c>
      <c r="C67" s="31">
        <v>1.6E-2</v>
      </c>
      <c r="D67" s="31">
        <v>6.0000000000000001E-3</v>
      </c>
      <c r="E67" s="31">
        <v>7.0000000000000001E-3</v>
      </c>
      <c r="F67" s="31">
        <v>1.2E-2</v>
      </c>
      <c r="G67" s="18">
        <f t="shared" ref="G67:G72" si="1">AVERAGE(B67:F67)</f>
        <v>1.0400000000000001E-2</v>
      </c>
      <c r="H67" s="15">
        <f>(B67*'Facility Tonnage'!C$2)+(C67*'Facility Tonnage'!C$3)+(D67*'Facility Tonnage'!C$4)+(E67*'Facility Tonnage'!C$5)+(F67*'Facility Tonnage'!C$6)</f>
        <v>9.8205133551575313E-3</v>
      </c>
    </row>
    <row r="68" spans="1:8" ht="14.1" customHeight="1" x14ac:dyDescent="0.25">
      <c r="A68" s="16" t="s">
        <v>76</v>
      </c>
      <c r="B68" s="31">
        <v>4.3999999999999997E-2</v>
      </c>
      <c r="C68" s="31">
        <v>3.5000000000000003E-2</v>
      </c>
      <c r="D68" s="31">
        <v>3.7999999999999999E-2</v>
      </c>
      <c r="E68" s="31">
        <v>4.8000000000000001E-2</v>
      </c>
      <c r="F68" s="31">
        <v>5.0999999999999997E-2</v>
      </c>
      <c r="G68" s="18">
        <f t="shared" si="1"/>
        <v>4.3199999999999995E-2</v>
      </c>
      <c r="H68" s="15">
        <f>(B68*'Facility Tonnage'!C$2)+(C68*'Facility Tonnage'!C$3)+(D68*'Facility Tonnage'!C$4)+(E68*'Facility Tonnage'!C$5)+(F68*'Facility Tonnage'!C$6)</f>
        <v>4.3444288663233181E-2</v>
      </c>
    </row>
    <row r="69" spans="1:8" ht="14.1" customHeight="1" x14ac:dyDescent="0.25">
      <c r="A69" s="16" t="s">
        <v>77</v>
      </c>
      <c r="B69" s="31">
        <v>1.4E-2</v>
      </c>
      <c r="C69" s="31">
        <v>1.2E-2</v>
      </c>
      <c r="D69" s="31">
        <v>5.5E-2</v>
      </c>
      <c r="E69" s="31">
        <v>2E-3</v>
      </c>
      <c r="F69" s="31">
        <v>1.0999999999999999E-2</v>
      </c>
      <c r="G69" s="18">
        <f t="shared" si="1"/>
        <v>1.8800000000000001E-2</v>
      </c>
      <c r="H69" s="15">
        <f>(B69*'Facility Tonnage'!C$2)+(C69*'Facility Tonnage'!C$3)+(D69*'Facility Tonnage'!C$4)+(E69*'Facility Tonnage'!C$5)+(F69*'Facility Tonnage'!C$6)</f>
        <v>1.8159396984924622E-2</v>
      </c>
    </row>
    <row r="70" spans="1:8" ht="14.1" customHeight="1" x14ac:dyDescent="0.25">
      <c r="A70" s="16" t="s">
        <v>78</v>
      </c>
      <c r="B70" s="31">
        <v>0</v>
      </c>
      <c r="C70" s="31">
        <v>0</v>
      </c>
      <c r="D70" s="31">
        <v>0</v>
      </c>
      <c r="E70" s="31">
        <v>0</v>
      </c>
      <c r="F70" s="31">
        <v>0</v>
      </c>
      <c r="G70" s="18">
        <f t="shared" si="1"/>
        <v>0</v>
      </c>
      <c r="H70" s="15">
        <f>(B70*'Facility Tonnage'!C$2)+(C70*'Facility Tonnage'!C$3)+(D70*'Facility Tonnage'!C$4)+(E70*'Facility Tonnage'!C$5)+(F70*'Facility Tonnage'!C$6)</f>
        <v>0</v>
      </c>
    </row>
    <row r="71" spans="1:8" ht="14.1" customHeight="1" x14ac:dyDescent="0.25">
      <c r="A71" s="16" t="s">
        <v>79</v>
      </c>
      <c r="B71" s="31">
        <v>0</v>
      </c>
      <c r="C71" s="31">
        <v>0</v>
      </c>
      <c r="D71" s="31">
        <v>0</v>
      </c>
      <c r="E71" s="31">
        <v>0</v>
      </c>
      <c r="F71" s="31">
        <v>6.0000000000000001E-3</v>
      </c>
      <c r="G71" s="18">
        <f t="shared" si="1"/>
        <v>1.2000000000000001E-3</v>
      </c>
      <c r="H71" s="15">
        <f>(B71*'Facility Tonnage'!C$2)+(C71*'Facility Tonnage'!C$3)+(D71*'Facility Tonnage'!C$4)+(E71*'Facility Tonnage'!C$5)+(F71*'Facility Tonnage'!C$6)</f>
        <v>9.3359744782001294E-4</v>
      </c>
    </row>
    <row r="72" spans="1:8" ht="14.1" customHeight="1" x14ac:dyDescent="0.25">
      <c r="A72" s="16" t="s">
        <v>80</v>
      </c>
      <c r="B72" s="31">
        <v>2.5999999999999999E-2</v>
      </c>
      <c r="C72" s="31">
        <v>1.9E-2</v>
      </c>
      <c r="D72" s="31">
        <v>1.6E-2</v>
      </c>
      <c r="E72" s="31">
        <v>3.1E-2</v>
      </c>
      <c r="F72" s="31">
        <v>2.5000000000000001E-2</v>
      </c>
      <c r="G72" s="18">
        <f t="shared" si="1"/>
        <v>2.3399999999999997E-2</v>
      </c>
      <c r="H72" s="15">
        <f>(B72*'Facility Tonnage'!C$2)+(C72*'Facility Tonnage'!C$3)+(D72*'Facility Tonnage'!C$4)+(E72*'Facility Tonnage'!C$5)+(F72*'Facility Tonnage'!C$6)</f>
        <v>2.4013943576805186E-2</v>
      </c>
    </row>
    <row r="74" spans="1:8" ht="14.1" customHeight="1" x14ac:dyDescent="0.25">
      <c r="A74" s="25" t="s">
        <v>81</v>
      </c>
    </row>
    <row r="75" spans="1:8" ht="14.1" customHeight="1" x14ac:dyDescent="0.25">
      <c r="A75" s="26" t="s">
        <v>98</v>
      </c>
    </row>
  </sheetData>
  <hyperlinks>
    <hyperlink ref="A75" r:id="rId1" display="link" xr:uid="{4994932C-258A-4354-A463-C7ED401B265A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9CA21-90D5-44E1-8626-CEAD1AA6F389}">
  <dimension ref="A1:C10"/>
  <sheetViews>
    <sheetView workbookViewId="0">
      <selection activeCell="C8" sqref="C8"/>
    </sheetView>
  </sheetViews>
  <sheetFormatPr defaultRowHeight="15" x14ac:dyDescent="0.25"/>
  <cols>
    <col min="1" max="1" width="19.85546875" customWidth="1"/>
    <col min="2" max="2" width="14.7109375" bestFit="1" customWidth="1"/>
    <col min="3" max="3" width="10.140625" bestFit="1" customWidth="1"/>
  </cols>
  <sheetData>
    <row r="1" spans="1:3" x14ac:dyDescent="0.25">
      <c r="A1" t="s">
        <v>99</v>
      </c>
      <c r="B1" t="s">
        <v>101</v>
      </c>
      <c r="C1" t="s">
        <v>100</v>
      </c>
    </row>
    <row r="2" spans="1:3" x14ac:dyDescent="0.25">
      <c r="A2" t="s">
        <v>84</v>
      </c>
      <c r="B2" s="7">
        <v>404408</v>
      </c>
      <c r="C2" s="2">
        <f>B2/B$7</f>
        <v>0.16864738630913906</v>
      </c>
    </row>
    <row r="3" spans="1:3" x14ac:dyDescent="0.25">
      <c r="A3" t="s">
        <v>85</v>
      </c>
      <c r="B3" s="7">
        <v>419692</v>
      </c>
      <c r="C3" s="2">
        <f t="shared" ref="C3:C7" si="0">B3/B$7</f>
        <v>0.17502116391084052</v>
      </c>
    </row>
    <row r="4" spans="1:3" x14ac:dyDescent="0.25">
      <c r="A4" t="s">
        <v>86</v>
      </c>
      <c r="B4" s="7">
        <v>497010</v>
      </c>
      <c r="C4" s="2">
        <f t="shared" si="0"/>
        <v>0.20726453845993453</v>
      </c>
    </row>
    <row r="5" spans="1:3" x14ac:dyDescent="0.25">
      <c r="A5" t="s">
        <v>87</v>
      </c>
      <c r="B5" s="7">
        <v>703720</v>
      </c>
      <c r="C5" s="2">
        <f t="shared" si="0"/>
        <v>0.29346733668341707</v>
      </c>
    </row>
    <row r="6" spans="1:3" x14ac:dyDescent="0.25">
      <c r="A6" t="s">
        <v>88</v>
      </c>
      <c r="B6" s="7">
        <v>373120</v>
      </c>
      <c r="C6" s="2">
        <f t="shared" si="0"/>
        <v>0.15559957463666882</v>
      </c>
    </row>
    <row r="7" spans="1:3" x14ac:dyDescent="0.25">
      <c r="A7" t="s">
        <v>103</v>
      </c>
      <c r="B7" s="9">
        <f>SUM(B2:B6)</f>
        <v>2397950</v>
      </c>
      <c r="C7" s="2">
        <f t="shared" si="0"/>
        <v>1</v>
      </c>
    </row>
    <row r="8" spans="1:3" x14ac:dyDescent="0.25">
      <c r="A8" t="s">
        <v>104</v>
      </c>
      <c r="B8" s="9">
        <f>B7+213009+342042</f>
        <v>2953001</v>
      </c>
    </row>
    <row r="10" spans="1:3" x14ac:dyDescent="0.25">
      <c r="A10" t="s">
        <v>102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D0C3021FA97D4C83490FBFBBDDEB2D" ma:contentTypeVersion="17" ma:contentTypeDescription="Create a new document." ma:contentTypeScope="" ma:versionID="c2de8e4aedf3a64398d3e9a65f250a37">
  <xsd:schema xmlns:xsd="http://www.w3.org/2001/XMLSchema" xmlns:xs="http://www.w3.org/2001/XMLSchema" xmlns:p="http://schemas.microsoft.com/office/2006/metadata/properties" xmlns:ns2="4c833433-5196-423e-bc5e-12e70e78a05e" xmlns:ns3="a63a9c72-e43b-4077-bbd1-fe0cd88be8b0" targetNamespace="http://schemas.microsoft.com/office/2006/metadata/properties" ma:root="true" ma:fieldsID="8e8ec5aa9b22f5a68f20a8e15c0df424" ns2:_="" ns3:_="">
    <xsd:import namespace="4c833433-5196-423e-bc5e-12e70e78a05e"/>
    <xsd:import namespace="a63a9c72-e43b-4077-bbd1-fe0cd88be8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833433-5196-423e-bc5e-12e70e78a0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3a9c72-e43b-4077-bbd1-fe0cd88be8b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64969b0e-64d9-413a-9bb5-09c0eb31f504}" ma:internalName="TaxCatchAll" ma:showField="CatchAllData" ma:web="a63a9c72-e43b-4077-bbd1-fe0cd88be8b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833433-5196-423e-bc5e-12e70e78a05e">
      <Terms xmlns="http://schemas.microsoft.com/office/infopath/2007/PartnerControls"/>
    </lcf76f155ced4ddcb4097134ff3c332f>
    <TaxCatchAll xmlns="a63a9c72-e43b-4077-bbd1-fe0cd88be8b0" xsi:nil="true"/>
  </documentManagement>
</p:properties>
</file>

<file path=customXml/itemProps1.xml><?xml version="1.0" encoding="utf-8"?>
<ds:datastoreItem xmlns:ds="http://schemas.openxmlformats.org/officeDocument/2006/customXml" ds:itemID="{BF1ED2C2-9F17-4DA3-8C95-C62BCAAC3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833433-5196-423e-bc5e-12e70e78a05e"/>
    <ds:schemaRef ds:uri="a63a9c72-e43b-4077-bbd1-fe0cd88be8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8B353A-0601-49F8-A63B-D132B88E91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17B739-D5A2-462E-9FC6-824C68F7E6E4}">
  <ds:schemaRefs>
    <ds:schemaRef ds:uri="http://schemas.microsoft.com/office/2006/metadata/properties"/>
    <ds:schemaRef ds:uri="http://purl.org/dc/terms/"/>
    <ds:schemaRef ds:uri="4c833433-5196-423e-bc5e-12e70e78a05e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a63a9c72-e43b-4077-bbd1-fe0cd88be8b0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Multi-Year Summary Comparison</vt:lpstr>
      <vt:lpstr>2025 WCS Summary Data</vt:lpstr>
      <vt:lpstr>2025 Residential Summary</vt:lpstr>
      <vt:lpstr>2025 ICI Summary</vt:lpstr>
      <vt:lpstr>Facility Tonnage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Fischer, John (DEP)</dc:creator>
  <cp:keywords/>
  <dc:description/>
  <cp:lastModifiedBy>Fischer, John (DEP)</cp:lastModifiedBy>
  <cp:revision/>
  <dcterms:created xsi:type="dcterms:W3CDTF">2023-03-13T17:50:15Z</dcterms:created>
  <dcterms:modified xsi:type="dcterms:W3CDTF">2026-03-31T14:42:47Z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0x010100C4D0C3021FA97D4C83490FBFBBDDEB2D</vt:lpwstr>
  </property>
  <property fmtid="{D5CDD505-2E9C-101B-9397-08002B2CF9AE}" pid="3" name="MediaServiceImageTags">
    <vt:lpwstr/>
  </property>
</Properties>
</file>