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0" yWindow="65380" windowWidth="6900" windowHeight="11640" activeTab="0"/>
  </bookViews>
  <sheets>
    <sheet name="Field" sheetId="1" r:id="rId1"/>
  </sheets>
  <definedNames/>
  <calcPr fullCalcOnLoad="1"/>
</workbook>
</file>

<file path=xl/sharedStrings.xml><?xml version="1.0" encoding="utf-8"?>
<sst xmlns="http://schemas.openxmlformats.org/spreadsheetml/2006/main" count="37" uniqueCount="32">
  <si>
    <t>TOTAL</t>
  </si>
  <si>
    <t>35% based on New Participants</t>
  </si>
  <si>
    <t>50 % based on Active Participants</t>
  </si>
  <si>
    <t>WIA Area</t>
  </si>
  <si>
    <t>%</t>
  </si>
  <si>
    <t>$$</t>
  </si>
  <si>
    <t>TOTALS P/AREA</t>
  </si>
  <si>
    <t>Bristol</t>
  </si>
  <si>
    <t>Lower Merrimack</t>
  </si>
  <si>
    <t>Hampden</t>
  </si>
  <si>
    <t>Central MA</t>
  </si>
  <si>
    <t>Boston</t>
  </si>
  <si>
    <t>New Bedford</t>
  </si>
  <si>
    <t>Lowell</t>
  </si>
  <si>
    <t>No.Central</t>
  </si>
  <si>
    <t>Berkshire</t>
  </si>
  <si>
    <t>Metro North</t>
  </si>
  <si>
    <t>Brockton</t>
  </si>
  <si>
    <t>Metro SouthWest</t>
  </si>
  <si>
    <t>Frankln Hampshire</t>
  </si>
  <si>
    <t>North Shore</t>
  </si>
  <si>
    <t>Cape &amp; islands</t>
  </si>
  <si>
    <t>Total</t>
  </si>
  <si>
    <t>South Shore</t>
  </si>
  <si>
    <t>TAA Case Management and Reemployment Funding for the Field FY15</t>
  </si>
  <si>
    <t>H902</t>
  </si>
  <si>
    <t>15% based on Petitions Certified</t>
  </si>
  <si>
    <t>Petitions Certified FY 14 through 12/31/15</t>
  </si>
  <si>
    <t>Active Participants as of 12/31/15</t>
  </si>
  <si>
    <t>New Participants FY 14 through 12/31/15</t>
  </si>
  <si>
    <t>Funds good 10-1-14 to 9-30-17</t>
  </si>
  <si>
    <t>as of 12/31/15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</si>
</sst>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0"/>
      <name val="Arial"/>
      <family val="0"/>
    </font>
    <font>
      <b/>
      <sz val="16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10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44" fontId="3" fillId="0" borderId="0" xfId="0" applyNumberFormat="1" applyFont="1" applyAlignment="1">
      <alignment horizontal="center"/>
    </xf>
    <xf numFmtId="44" fontId="4" fillId="33" borderId="0" xfId="0" applyNumberFormat="1" applyFont="1" applyFill="1" applyAlignment="1">
      <alignment horizontal="left"/>
    </xf>
    <xf numFmtId="44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2" fillId="34" borderId="0" xfId="0" applyFont="1" applyFill="1" applyAlignment="1">
      <alignment/>
    </xf>
    <xf numFmtId="10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2" fillId="34" borderId="0" xfId="0" applyNumberFormat="1" applyFont="1" applyFill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44" fontId="3" fillId="0" borderId="0" xfId="0" applyNumberFormat="1" applyFont="1" applyAlignment="1">
      <alignment/>
    </xf>
    <xf numFmtId="0" fontId="6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44" fontId="2" fillId="0" borderId="0" xfId="0" applyNumberFormat="1" applyFont="1" applyFill="1" applyAlignment="1">
      <alignment/>
    </xf>
    <xf numFmtId="44" fontId="7" fillId="0" borderId="0" xfId="0" applyNumberFormat="1" applyFont="1" applyFill="1" applyAlignment="1">
      <alignment/>
    </xf>
    <xf numFmtId="44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4" fontId="7" fillId="0" borderId="0" xfId="44" applyFont="1" applyFill="1" applyAlignment="1">
      <alignment/>
    </xf>
    <xf numFmtId="44" fontId="0" fillId="0" borderId="0" xfId="0" applyNumberFormat="1" applyAlignment="1">
      <alignment/>
    </xf>
    <xf numFmtId="8" fontId="0" fillId="0" borderId="0" xfId="0" applyNumberFormat="1" applyAlignment="1">
      <alignment/>
    </xf>
    <xf numFmtId="8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8" fontId="3" fillId="0" borderId="0" xfId="0" applyNumberFormat="1" applyFont="1" applyAlignment="1">
      <alignment horizontal="center"/>
    </xf>
    <xf numFmtId="0" fontId="44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26" fillId="0" borderId="0" xfId="0" applyFont="1" applyAlignment="1">
      <alignment/>
    </xf>
    <xf numFmtId="8" fontId="26" fillId="0" borderId="0" xfId="0" applyNumberFormat="1" applyFont="1" applyAlignment="1">
      <alignment/>
    </xf>
    <xf numFmtId="0" fontId="4" fillId="35" borderId="0" xfId="0" applyFont="1" applyFill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A32" sqref="A32"/>
    </sheetView>
  </sheetViews>
  <sheetFormatPr defaultColWidth="15.57421875" defaultRowHeight="12.75"/>
  <cols>
    <col min="1" max="1" width="18.140625" style="0" customWidth="1"/>
    <col min="2" max="2" width="17.421875" style="0" customWidth="1"/>
    <col min="3" max="3" width="12.57421875" style="0" customWidth="1"/>
    <col min="4" max="7" width="15.57421875" style="0" customWidth="1"/>
    <col min="8" max="8" width="15.00390625" style="0" customWidth="1"/>
    <col min="9" max="11" width="15.57421875" style="0" customWidth="1"/>
    <col min="12" max="12" width="15.57421875" style="21" customWidth="1"/>
    <col min="13" max="13" width="17.8515625" style="21" customWidth="1"/>
    <col min="14" max="16384" width="15.57421875" style="21" customWidth="1"/>
  </cols>
  <sheetData>
    <row r="1" spans="1:11" ht="32.25" customHeight="1">
      <c r="A1" s="1" t="s">
        <v>24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3" t="s">
        <v>0</v>
      </c>
      <c r="B4" s="4" t="s">
        <v>26</v>
      </c>
      <c r="C4" s="4"/>
      <c r="D4" s="4"/>
      <c r="E4" s="4" t="s">
        <v>1</v>
      </c>
      <c r="F4" s="4"/>
      <c r="G4" s="4"/>
      <c r="H4" s="4" t="s">
        <v>2</v>
      </c>
      <c r="I4" s="5"/>
      <c r="J4" s="5"/>
      <c r="K4" s="5"/>
    </row>
    <row r="5" spans="1:11" ht="12.75">
      <c r="A5" s="34">
        <v>433925.4</v>
      </c>
      <c r="B5" s="7">
        <f>A5*0.15</f>
        <v>65088.81</v>
      </c>
      <c r="C5" s="7"/>
      <c r="D5" s="4"/>
      <c r="E5" s="7">
        <f>A5*0.35</f>
        <v>151873.88999999998</v>
      </c>
      <c r="F5" s="7"/>
      <c r="G5" s="7"/>
      <c r="H5" s="7">
        <f>A5*0.5</f>
        <v>216962.7</v>
      </c>
      <c r="I5" s="8"/>
      <c r="J5" s="8"/>
      <c r="K5" s="8"/>
    </row>
    <row r="6" spans="1:11" ht="25.5" customHeight="1">
      <c r="A6" s="6" t="s">
        <v>25</v>
      </c>
      <c r="B6" s="41" t="s">
        <v>27</v>
      </c>
      <c r="C6" s="41"/>
      <c r="D6" s="4"/>
      <c r="E6" s="9" t="s">
        <v>29</v>
      </c>
      <c r="F6" s="7"/>
      <c r="G6" s="7"/>
      <c r="H6" s="9" t="s">
        <v>28</v>
      </c>
      <c r="I6" s="8"/>
      <c r="J6" s="8"/>
      <c r="K6" s="8"/>
    </row>
    <row r="7" spans="1:13" ht="31.5" customHeight="1">
      <c r="A7" s="10" t="s">
        <v>3</v>
      </c>
      <c r="B7" s="9"/>
      <c r="C7" s="11" t="s">
        <v>4</v>
      </c>
      <c r="D7" s="11" t="s">
        <v>5</v>
      </c>
      <c r="E7" s="9"/>
      <c r="F7" s="11" t="s">
        <v>4</v>
      </c>
      <c r="G7" s="11" t="s">
        <v>5</v>
      </c>
      <c r="H7" s="9"/>
      <c r="I7" s="11" t="s">
        <v>4</v>
      </c>
      <c r="J7" s="11" t="s">
        <v>5</v>
      </c>
      <c r="K7" s="11" t="s">
        <v>6</v>
      </c>
      <c r="L7" s="22"/>
      <c r="M7" s="23"/>
    </row>
    <row r="8" spans="1:13" ht="12.75">
      <c r="A8" s="12" t="s">
        <v>7</v>
      </c>
      <c r="B8" s="36">
        <v>7</v>
      </c>
      <c r="C8" s="13">
        <f>B8/B24</f>
        <v>0.12962962962962962</v>
      </c>
      <c r="D8" s="14">
        <f>B5*C8</f>
        <v>8437.438333333332</v>
      </c>
      <c r="E8" s="35">
        <v>104</v>
      </c>
      <c r="F8" s="13">
        <f>E8/E24</f>
        <v>0.10337972166998012</v>
      </c>
      <c r="G8" s="14">
        <f>E5*F8</f>
        <v>15700.680477137175</v>
      </c>
      <c r="H8" s="35">
        <v>30</v>
      </c>
      <c r="I8" s="13">
        <f>H8/H24</f>
        <v>0.07058823529411765</v>
      </c>
      <c r="J8" s="14">
        <f>H5*I8</f>
        <v>15315.014117647059</v>
      </c>
      <c r="K8" s="15">
        <f>D8+G8+J8</f>
        <v>39453.132928117564</v>
      </c>
      <c r="L8" s="24"/>
      <c r="M8" s="25"/>
    </row>
    <row r="9" spans="1:13" ht="12.75">
      <c r="A9" s="12" t="s">
        <v>8</v>
      </c>
      <c r="B9" s="36">
        <v>4</v>
      </c>
      <c r="C9" s="13">
        <f>B9/B24</f>
        <v>0.07407407407407407</v>
      </c>
      <c r="D9" s="14">
        <f>B5*C9</f>
        <v>4821.3933333333325</v>
      </c>
      <c r="E9" s="35">
        <v>183</v>
      </c>
      <c r="F9" s="13">
        <f>E9/E24</f>
        <v>0.18190854870775347</v>
      </c>
      <c r="G9" s="14">
        <f>E5*F9</f>
        <v>27627.15891650099</v>
      </c>
      <c r="H9" s="35">
        <v>77</v>
      </c>
      <c r="I9" s="13">
        <f>H9/H24</f>
        <v>0.1811764705882353</v>
      </c>
      <c r="J9" s="14">
        <f>H5*I9</f>
        <v>39308.53623529412</v>
      </c>
      <c r="K9" s="15">
        <f aca="true" t="shared" si="0" ref="K9:K23">D9+G9+J9</f>
        <v>71757.08848512845</v>
      </c>
      <c r="L9" s="24"/>
      <c r="M9" s="25"/>
    </row>
    <row r="10" spans="1:13" ht="12.75">
      <c r="A10" s="12" t="s">
        <v>9</v>
      </c>
      <c r="B10" s="36">
        <v>6</v>
      </c>
      <c r="C10" s="13">
        <f>B10/B24</f>
        <v>0.1111111111111111</v>
      </c>
      <c r="D10" s="14">
        <f>B5*C10</f>
        <v>7232.089999999999</v>
      </c>
      <c r="E10" s="35">
        <v>165</v>
      </c>
      <c r="F10" s="13">
        <f>E10/E24</f>
        <v>0.16401590457256462</v>
      </c>
      <c r="G10" s="14">
        <f>E5*F10</f>
        <v>24909.733449304174</v>
      </c>
      <c r="H10" s="35">
        <v>69</v>
      </c>
      <c r="I10" s="13">
        <f>H10/H24</f>
        <v>0.1623529411764706</v>
      </c>
      <c r="J10" s="14">
        <f>H5*I10</f>
        <v>35224.53247058824</v>
      </c>
      <c r="K10" s="15">
        <f t="shared" si="0"/>
        <v>67366.3559198924</v>
      </c>
      <c r="L10" s="24"/>
      <c r="M10" s="25"/>
    </row>
    <row r="11" spans="1:13" ht="12.75">
      <c r="A11" s="12" t="s">
        <v>10</v>
      </c>
      <c r="B11" s="36">
        <v>3</v>
      </c>
      <c r="C11" s="13">
        <f>B11/B24</f>
        <v>0.05555555555555555</v>
      </c>
      <c r="D11" s="14">
        <f>B5*C11</f>
        <v>3616.0449999999996</v>
      </c>
      <c r="E11" s="35">
        <v>40</v>
      </c>
      <c r="F11" s="13">
        <f>E11/E24</f>
        <v>0.039761431411530816</v>
      </c>
      <c r="G11" s="14">
        <f>E5*F11</f>
        <v>6038.723260437376</v>
      </c>
      <c r="H11" s="35">
        <v>15</v>
      </c>
      <c r="I11" s="13">
        <f>H11/H24</f>
        <v>0.03529411764705882</v>
      </c>
      <c r="J11" s="14">
        <f>H5*I11</f>
        <v>7657.507058823529</v>
      </c>
      <c r="K11" s="15">
        <f t="shared" si="0"/>
        <v>17312.275319260905</v>
      </c>
      <c r="L11" s="24"/>
      <c r="M11" s="25"/>
    </row>
    <row r="12" spans="1:13" ht="12.75">
      <c r="A12" s="12" t="s">
        <v>11</v>
      </c>
      <c r="B12" s="36">
        <v>3</v>
      </c>
      <c r="C12" s="13">
        <f>B12/B24</f>
        <v>0.05555555555555555</v>
      </c>
      <c r="D12" s="14">
        <f>B5*C12</f>
        <v>3616.0449999999996</v>
      </c>
      <c r="E12" s="35">
        <v>47</v>
      </c>
      <c r="F12" s="13">
        <f>E12/E24</f>
        <v>0.04671968190854871</v>
      </c>
      <c r="G12" s="14">
        <f>E5*F12</f>
        <v>7095.499831013915</v>
      </c>
      <c r="H12" s="35">
        <v>24</v>
      </c>
      <c r="I12" s="13">
        <f>H12/H24</f>
        <v>0.05647058823529412</v>
      </c>
      <c r="J12" s="14">
        <f>H5*I12</f>
        <v>12252.011294117649</v>
      </c>
      <c r="K12" s="15">
        <f t="shared" si="0"/>
        <v>22963.556125131563</v>
      </c>
      <c r="L12" s="24"/>
      <c r="M12" s="25"/>
    </row>
    <row r="13" spans="1:13" ht="12.75">
      <c r="A13" s="12" t="s">
        <v>12</v>
      </c>
      <c r="B13" s="36">
        <v>0</v>
      </c>
      <c r="C13" s="13">
        <f>B13/B24</f>
        <v>0</v>
      </c>
      <c r="D13" s="14">
        <f>B5*C13</f>
        <v>0</v>
      </c>
      <c r="E13" s="35">
        <v>20</v>
      </c>
      <c r="F13" s="13">
        <f>E13/E24</f>
        <v>0.019880715705765408</v>
      </c>
      <c r="G13" s="14">
        <f>E5*F13</f>
        <v>3019.361630218688</v>
      </c>
      <c r="H13" s="35">
        <v>3</v>
      </c>
      <c r="I13" s="13">
        <f>H13/H24</f>
        <v>0.007058823529411765</v>
      </c>
      <c r="J13" s="14">
        <f>H5*I13</f>
        <v>1531.501411764706</v>
      </c>
      <c r="K13" s="15">
        <f t="shared" si="0"/>
        <v>4550.8630419833935</v>
      </c>
      <c r="L13" s="24"/>
      <c r="M13" s="25"/>
    </row>
    <row r="14" spans="1:13" ht="12.75">
      <c r="A14" s="12" t="s">
        <v>13</v>
      </c>
      <c r="B14" s="36">
        <v>5</v>
      </c>
      <c r="C14" s="13">
        <f>B14/B24</f>
        <v>0.09259259259259259</v>
      </c>
      <c r="D14" s="14">
        <f>B5*C14</f>
        <v>6026.741666666666</v>
      </c>
      <c r="E14" s="35">
        <v>82</v>
      </c>
      <c r="F14" s="13">
        <f>E14/E24</f>
        <v>0.08151093439363817</v>
      </c>
      <c r="G14" s="14">
        <f>E5*F14</f>
        <v>12379.38268389662</v>
      </c>
      <c r="H14" s="35">
        <v>38</v>
      </c>
      <c r="I14" s="13">
        <f>H14/H24</f>
        <v>0.08941176470588236</v>
      </c>
      <c r="J14" s="14">
        <f>H5*I14</f>
        <v>19399.017882352942</v>
      </c>
      <c r="K14" s="15">
        <f t="shared" si="0"/>
        <v>37805.14223291623</v>
      </c>
      <c r="L14" s="24"/>
      <c r="M14" s="25"/>
    </row>
    <row r="15" spans="1:13" ht="12.75">
      <c r="A15" s="12" t="s">
        <v>14</v>
      </c>
      <c r="B15" s="36">
        <v>1</v>
      </c>
      <c r="C15" s="13">
        <f>B15/B24</f>
        <v>0.018518518518518517</v>
      </c>
      <c r="D15" s="14">
        <f>B5*C15</f>
        <v>1205.3483333333331</v>
      </c>
      <c r="E15" s="35">
        <v>24</v>
      </c>
      <c r="F15" s="13">
        <f>E15/E24</f>
        <v>0.02385685884691849</v>
      </c>
      <c r="G15" s="14">
        <f>E5*F15</f>
        <v>3623.233956262425</v>
      </c>
      <c r="H15" s="35">
        <v>7</v>
      </c>
      <c r="I15" s="13">
        <f>H15/H24</f>
        <v>0.01647058823529412</v>
      </c>
      <c r="J15" s="14">
        <f>H5*I15</f>
        <v>3573.5032941176473</v>
      </c>
      <c r="K15" s="15">
        <f t="shared" si="0"/>
        <v>8402.085583713406</v>
      </c>
      <c r="L15" s="24"/>
      <c r="M15" s="25"/>
    </row>
    <row r="16" spans="1:13" ht="12.75">
      <c r="A16" s="12" t="s">
        <v>15</v>
      </c>
      <c r="B16" s="36">
        <v>1</v>
      </c>
      <c r="C16" s="13">
        <f>B16/B24</f>
        <v>0.018518518518518517</v>
      </c>
      <c r="D16" s="14">
        <f>B5*C16</f>
        <v>1205.3483333333331</v>
      </c>
      <c r="E16" s="35">
        <v>15</v>
      </c>
      <c r="F16" s="13">
        <f>E16/E24</f>
        <v>0.014910536779324055</v>
      </c>
      <c r="G16" s="14">
        <f>E5*F16</f>
        <v>2264.5212226640156</v>
      </c>
      <c r="H16" s="35">
        <v>0</v>
      </c>
      <c r="I16" s="13">
        <f>H16/H24</f>
        <v>0</v>
      </c>
      <c r="J16" s="14">
        <f>H5*I16</f>
        <v>0</v>
      </c>
      <c r="K16" s="15">
        <f t="shared" si="0"/>
        <v>3469.8695559973485</v>
      </c>
      <c r="L16" s="24"/>
      <c r="M16" s="25"/>
    </row>
    <row r="17" spans="1:13" ht="12.75">
      <c r="A17" s="12" t="s">
        <v>16</v>
      </c>
      <c r="B17" s="36">
        <v>6</v>
      </c>
      <c r="C17" s="13">
        <f>B17/B24</f>
        <v>0.1111111111111111</v>
      </c>
      <c r="D17" s="14">
        <f>B5*C17</f>
        <v>7232.089999999999</v>
      </c>
      <c r="E17" s="35">
        <v>81</v>
      </c>
      <c r="F17" s="13">
        <f>E17/E24</f>
        <v>0.0805168986083499</v>
      </c>
      <c r="G17" s="14">
        <f>E5*F17</f>
        <v>12228.414602385685</v>
      </c>
      <c r="H17" s="35">
        <v>45</v>
      </c>
      <c r="I17" s="13">
        <f>H17/H24</f>
        <v>0.10588235294117647</v>
      </c>
      <c r="J17" s="14">
        <f>H5*I17</f>
        <v>22972.52117647059</v>
      </c>
      <c r="K17" s="15">
        <f t="shared" si="0"/>
        <v>42433.025778856274</v>
      </c>
      <c r="L17" s="24"/>
      <c r="M17" s="25"/>
    </row>
    <row r="18" spans="1:13" ht="12.75">
      <c r="A18" s="12" t="s">
        <v>17</v>
      </c>
      <c r="B18" s="36">
        <v>1</v>
      </c>
      <c r="C18" s="13">
        <f>B18/B24</f>
        <v>0.018518518518518517</v>
      </c>
      <c r="D18" s="14">
        <f>B5*C18</f>
        <v>1205.3483333333331</v>
      </c>
      <c r="E18" s="35">
        <v>62</v>
      </c>
      <c r="F18" s="13">
        <f>E18/E24</f>
        <v>0.061630218687872766</v>
      </c>
      <c r="G18" s="14">
        <f>E5*F18</f>
        <v>9360.021053677932</v>
      </c>
      <c r="H18" s="35">
        <v>37</v>
      </c>
      <c r="I18" s="13">
        <f>H18/H24</f>
        <v>0.08705882352941176</v>
      </c>
      <c r="J18" s="14">
        <f>H5*I18</f>
        <v>18888.517411764704</v>
      </c>
      <c r="K18" s="15">
        <f t="shared" si="0"/>
        <v>29453.88679877597</v>
      </c>
      <c r="L18" s="24"/>
      <c r="M18" s="25"/>
    </row>
    <row r="19" spans="1:13" ht="12.75">
      <c r="A19" s="12" t="s">
        <v>18</v>
      </c>
      <c r="B19" s="36">
        <v>13</v>
      </c>
      <c r="C19" s="13">
        <f>B19/B24</f>
        <v>0.24074074074074073</v>
      </c>
      <c r="D19" s="14">
        <f>B5*C19</f>
        <v>15669.528333333332</v>
      </c>
      <c r="E19" s="35">
        <v>40</v>
      </c>
      <c r="F19" s="13">
        <f>E19/E24</f>
        <v>0.039761431411530816</v>
      </c>
      <c r="G19" s="14">
        <f>E5*F19</f>
        <v>6038.723260437376</v>
      </c>
      <c r="H19" s="35">
        <v>15</v>
      </c>
      <c r="I19" s="13">
        <f>H19/H24</f>
        <v>0.03529411764705882</v>
      </c>
      <c r="J19" s="14">
        <f>H5*I19</f>
        <v>7657.507058823529</v>
      </c>
      <c r="K19" s="15">
        <f t="shared" si="0"/>
        <v>29365.758652594235</v>
      </c>
      <c r="L19" s="24"/>
      <c r="M19" s="25"/>
    </row>
    <row r="20" spans="1:13" ht="12.75">
      <c r="A20" s="12" t="s">
        <v>19</v>
      </c>
      <c r="B20" s="36">
        <v>0</v>
      </c>
      <c r="C20" s="13">
        <f>B20/B24</f>
        <v>0</v>
      </c>
      <c r="D20" s="14">
        <f>B5*C20</f>
        <v>0</v>
      </c>
      <c r="E20" s="35">
        <v>43</v>
      </c>
      <c r="F20" s="13">
        <f>E20/E24</f>
        <v>0.042743538767395624</v>
      </c>
      <c r="G20" s="14">
        <f>E5*F20</f>
        <v>6491.627504970178</v>
      </c>
      <c r="H20" s="35">
        <v>12</v>
      </c>
      <c r="I20" s="13">
        <f>H20/H24</f>
        <v>0.02823529411764706</v>
      </c>
      <c r="J20" s="14">
        <f>H5*I20</f>
        <v>6126.005647058824</v>
      </c>
      <c r="K20" s="15">
        <f t="shared" si="0"/>
        <v>12617.633152029002</v>
      </c>
      <c r="L20" s="24"/>
      <c r="M20" s="25"/>
    </row>
    <row r="21" spans="1:13" ht="12.75">
      <c r="A21" s="12" t="s">
        <v>23</v>
      </c>
      <c r="B21" s="36">
        <v>2</v>
      </c>
      <c r="C21" s="13">
        <f>B21/B24</f>
        <v>0.037037037037037035</v>
      </c>
      <c r="D21" s="14">
        <f>B5*C21</f>
        <v>2410.6966666666663</v>
      </c>
      <c r="E21" s="35">
        <v>88</v>
      </c>
      <c r="F21" s="13">
        <f>E21/E24</f>
        <v>0.0874751491053678</v>
      </c>
      <c r="G21" s="14">
        <f>E5*F21</f>
        <v>13285.191172962226</v>
      </c>
      <c r="H21" s="35">
        <v>44</v>
      </c>
      <c r="I21" s="13">
        <f>H21/H24</f>
        <v>0.10352941176470588</v>
      </c>
      <c r="J21" s="14">
        <f>H5*I21</f>
        <v>22462.020705882354</v>
      </c>
      <c r="K21" s="15">
        <f t="shared" si="0"/>
        <v>38157.90854551125</v>
      </c>
      <c r="L21" s="24"/>
      <c r="M21" s="25"/>
    </row>
    <row r="22" spans="1:13" ht="12.75">
      <c r="A22" s="12" t="s">
        <v>20</v>
      </c>
      <c r="B22" s="36">
        <v>2</v>
      </c>
      <c r="C22" s="13">
        <f>B22/B24</f>
        <v>0.037037037037037035</v>
      </c>
      <c r="D22" s="14">
        <f>B5*C22</f>
        <v>2410.6966666666663</v>
      </c>
      <c r="E22" s="35">
        <v>12</v>
      </c>
      <c r="F22" s="13">
        <f>E22/E24</f>
        <v>0.011928429423459244</v>
      </c>
      <c r="G22" s="14">
        <f>E5*F22</f>
        <v>1811.6169781312126</v>
      </c>
      <c r="H22" s="35">
        <v>9</v>
      </c>
      <c r="I22" s="13">
        <f>H22/H24</f>
        <v>0.021176470588235293</v>
      </c>
      <c r="J22" s="14">
        <f>H5*I22</f>
        <v>4594.504235294117</v>
      </c>
      <c r="K22" s="15">
        <f t="shared" si="0"/>
        <v>8816.817880091996</v>
      </c>
      <c r="L22" s="24"/>
      <c r="M22" s="25"/>
    </row>
    <row r="23" spans="1:13" ht="12.75">
      <c r="A23" s="12" t="s">
        <v>21</v>
      </c>
      <c r="B23" s="36">
        <v>0</v>
      </c>
      <c r="C23" s="13">
        <f>B23/B24</f>
        <v>0</v>
      </c>
      <c r="D23" s="14">
        <f>B5*C23</f>
        <v>0</v>
      </c>
      <c r="E23" s="35">
        <v>0</v>
      </c>
      <c r="F23" s="13">
        <f>E23/E24</f>
        <v>0</v>
      </c>
      <c r="G23" s="14">
        <f>E5*F23</f>
        <v>0</v>
      </c>
      <c r="H23" s="35">
        <v>0</v>
      </c>
      <c r="I23" s="13">
        <f>H23/H24</f>
        <v>0</v>
      </c>
      <c r="J23" s="14">
        <f>H5*I23</f>
        <v>0</v>
      </c>
      <c r="K23" s="15">
        <f t="shared" si="0"/>
        <v>0</v>
      </c>
      <c r="L23" s="24"/>
      <c r="M23" s="25"/>
    </row>
    <row r="24" spans="1:13" ht="12.75">
      <c r="A24" s="16" t="s">
        <v>22</v>
      </c>
      <c r="B24" s="16">
        <f aca="true" t="shared" si="1" ref="B24:K24">SUM(B8:B23)</f>
        <v>54</v>
      </c>
      <c r="C24" s="17">
        <f t="shared" si="1"/>
        <v>0.9999999999999998</v>
      </c>
      <c r="D24" s="18">
        <f t="shared" si="1"/>
        <v>65088.80999999998</v>
      </c>
      <c r="E24" s="16">
        <f t="shared" si="1"/>
        <v>1006</v>
      </c>
      <c r="F24" s="17">
        <f t="shared" si="1"/>
        <v>1</v>
      </c>
      <c r="G24" s="18">
        <f t="shared" si="1"/>
        <v>151873.88999999996</v>
      </c>
      <c r="H24" s="16">
        <f t="shared" si="1"/>
        <v>425</v>
      </c>
      <c r="I24" s="17">
        <f t="shared" si="1"/>
        <v>0.9999999999999998</v>
      </c>
      <c r="J24" s="18">
        <f t="shared" si="1"/>
        <v>216962.70000000004</v>
      </c>
      <c r="K24" s="18">
        <f t="shared" si="1"/>
        <v>433925.4000000001</v>
      </c>
      <c r="M24" s="26"/>
    </row>
    <row r="26" spans="1:11" ht="12.75">
      <c r="A26" s="27"/>
      <c r="B26" s="28"/>
      <c r="K26" s="29"/>
    </row>
    <row r="27" ht="14.25">
      <c r="A27" s="39" t="s">
        <v>25</v>
      </c>
    </row>
    <row r="28" spans="1:2" ht="14.25">
      <c r="A28" s="40" t="s">
        <v>30</v>
      </c>
      <c r="B28" s="19"/>
    </row>
    <row r="29" ht="14.25">
      <c r="A29" s="39"/>
    </row>
    <row r="30" ht="14.25">
      <c r="A30" s="40"/>
    </row>
    <row r="31" spans="1:8" ht="14.25">
      <c r="A31" s="40" t="s">
        <v>31</v>
      </c>
      <c r="F31" s="20"/>
      <c r="H31" s="30"/>
    </row>
    <row r="32" ht="12.75">
      <c r="A32" s="30"/>
    </row>
    <row r="33" spans="1:5" ht="12.75">
      <c r="A33" s="31"/>
      <c r="B33" s="19"/>
      <c r="E33" s="32"/>
    </row>
    <row r="34" spans="1:9" ht="12.75">
      <c r="A34" s="30"/>
      <c r="I34" s="32"/>
    </row>
    <row r="37" ht="12.75">
      <c r="G37" s="30"/>
    </row>
    <row r="38" ht="12.75">
      <c r="C38" s="33"/>
    </row>
    <row r="39" ht="12.75">
      <c r="C39" s="37"/>
    </row>
    <row r="40" ht="12.75">
      <c r="A40" s="38"/>
    </row>
  </sheetData>
  <sheetProtection/>
  <mergeCells count="1">
    <mergeCell ref="B6:C6"/>
  </mergeCells>
  <printOptions/>
  <pageMargins left="0.75" right="0.75" top="1" bottom="1" header="0.5" footer="0.5"/>
  <pageSetup fitToHeight="1" fitToWidth="1" horizontalDpi="600" verticalDpi="600" orientation="landscape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bgoguen</dc:creator>
  <cp:keywords/>
  <dc:description/>
  <cp:lastModifiedBy>Seifried, Leslie (DWD)</cp:lastModifiedBy>
  <cp:lastPrinted>2015-12-23T19:03:30Z</cp:lastPrinted>
  <dcterms:created xsi:type="dcterms:W3CDTF">2012-05-11T12:28:37Z</dcterms:created>
  <dcterms:modified xsi:type="dcterms:W3CDTF">2016-01-20T20:16:16Z</dcterms:modified>
  <cp:category/>
  <cp:version/>
  <cp:contentType/>
  <cp:contentStatus/>
</cp:coreProperties>
</file>