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1640" activeTab="0"/>
  </bookViews>
  <sheets>
    <sheet name="Field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<sst xmlns="http://schemas.openxmlformats.org/spreadsheetml/2006/main" count="37" uniqueCount="32">
  <si>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TOTAL</t>
  </si>
  <si>
    <t>15% based on Petitions Filed</t>
  </si>
  <si>
    <t>35% based on New Participants</t>
  </si>
  <si>
    <t>50 % based on Active Participants</t>
  </si>
  <si>
    <t>%</t>
  </si>
  <si>
    <t>$$</t>
  </si>
  <si>
    <t>TOTALS P/AREA</t>
  </si>
  <si>
    <t>Bristol</t>
  </si>
  <si>
    <t>Lower Merrimack</t>
  </si>
  <si>
    <t>Hampden</t>
  </si>
  <si>
    <t>Central MA</t>
  </si>
  <si>
    <t>Boston</t>
  </si>
  <si>
    <t>New Bedford</t>
  </si>
  <si>
    <t>Lowell</t>
  </si>
  <si>
    <t>No.Central</t>
  </si>
  <si>
    <t>Berkshire</t>
  </si>
  <si>
    <t>Metro North</t>
  </si>
  <si>
    <t>Brockton</t>
  </si>
  <si>
    <t>Metro SouthWest</t>
  </si>
  <si>
    <t>Frankln Hampshire</t>
  </si>
  <si>
    <t>North Shore</t>
  </si>
  <si>
    <t>Cape &amp; islands</t>
  </si>
  <si>
    <t>Total</t>
  </si>
  <si>
    <t>South Shore</t>
  </si>
  <si>
    <t>TAA Case Management and Reemployment Funding for the Field FY15</t>
  </si>
  <si>
    <t>Active Participants as of 3/31/15</t>
  </si>
  <si>
    <t>H902</t>
  </si>
  <si>
    <t>Petition Filed and/or Certified FY 14 through 04/30/15</t>
  </si>
  <si>
    <t>New Participants FY 14 through 3/31/15</t>
  </si>
  <si>
    <t>Funds good 10-1-14 to 9-30-17</t>
  </si>
  <si>
    <t>as of 5/21/15</t>
  </si>
  <si>
    <t>Area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</si>
</sst>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b/>
      <sz val="16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44" fontId="3" fillId="0" borderId="0" xfId="0" applyNumberFormat="1" applyFont="1" applyAlignment="1">
      <alignment horizontal="center"/>
    </xf>
    <xf numFmtId="44" fontId="4" fillId="33" borderId="0" xfId="0" applyNumberFormat="1" applyFont="1" applyFill="1" applyAlignment="1">
      <alignment horizontal="left"/>
    </xf>
    <xf numFmtId="44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0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4" fontId="2" fillId="34" borderId="0" xfId="0" applyNumberFormat="1" applyFont="1" applyFill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4" fontId="5" fillId="0" borderId="0" xfId="55" applyNumberFormat="1" applyFont="1" applyFill="1" applyBorder="1" applyAlignment="1">
      <alignment horizontal="center"/>
      <protection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4" fontId="2" fillId="0" borderId="0" xfId="0" applyNumberFormat="1" applyFont="1" applyFill="1" applyAlignment="1">
      <alignment/>
    </xf>
    <xf numFmtId="44" fontId="8" fillId="0" borderId="0" xfId="0" applyNumberFormat="1" applyFont="1" applyFill="1" applyAlignment="1">
      <alignment/>
    </xf>
    <xf numFmtId="44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4" fontId="8" fillId="0" borderId="0" xfId="44" applyFont="1" applyFill="1" applyAlignment="1">
      <alignment/>
    </xf>
    <xf numFmtId="0" fontId="5" fillId="0" borderId="0" xfId="0" applyFont="1" applyFill="1" applyAlignment="1">
      <alignment/>
    </xf>
    <xf numFmtId="44" fontId="0" fillId="0" borderId="0" xfId="0" applyNumberFormat="1" applyAlignment="1">
      <alignment/>
    </xf>
    <xf numFmtId="0" fontId="4" fillId="35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selection activeCell="B18" sqref="B18"/>
    </sheetView>
  </sheetViews>
  <sheetFormatPr defaultColWidth="15.57421875" defaultRowHeight="12.75"/>
  <cols>
    <col min="1" max="1" width="18.140625" style="0" customWidth="1"/>
    <col min="2" max="2" width="17.421875" style="0" customWidth="1"/>
    <col min="3" max="3" width="12.57421875" style="0" customWidth="1"/>
    <col min="4" max="7" width="15.57421875" style="0" customWidth="1"/>
    <col min="8" max="8" width="13.7109375" style="0" customWidth="1"/>
    <col min="9" max="11" width="15.57421875" style="0" customWidth="1"/>
    <col min="12" max="12" width="15.57421875" style="23" customWidth="1"/>
    <col min="13" max="13" width="17.8515625" style="23" customWidth="1"/>
    <col min="14" max="16384" width="15.57421875" style="23" customWidth="1"/>
  </cols>
  <sheetData>
    <row r="1" spans="1:11" ht="32.25" customHeight="1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3" t="s">
        <v>0</v>
      </c>
      <c r="B4" s="4" t="s">
        <v>1</v>
      </c>
      <c r="C4" s="4"/>
      <c r="D4" s="4"/>
      <c r="E4" s="4" t="s">
        <v>2</v>
      </c>
      <c r="F4" s="4"/>
      <c r="G4" s="4"/>
      <c r="H4" s="4" t="s">
        <v>3</v>
      </c>
      <c r="I4" s="5"/>
      <c r="J4" s="5"/>
      <c r="K4" s="5"/>
    </row>
    <row r="5" spans="1:11" ht="12.75">
      <c r="A5" s="6">
        <v>138268</v>
      </c>
      <c r="B5" s="7">
        <f>A5*0.15</f>
        <v>20740.2</v>
      </c>
      <c r="C5" s="7"/>
      <c r="D5" s="4"/>
      <c r="E5" s="7">
        <f>A5*0.35</f>
        <v>48393.799999999996</v>
      </c>
      <c r="F5" s="7"/>
      <c r="G5" s="7"/>
      <c r="H5" s="7">
        <f>A5*0.5</f>
        <v>69134</v>
      </c>
      <c r="I5" s="8"/>
      <c r="J5" s="8"/>
      <c r="K5" s="8"/>
    </row>
    <row r="6" spans="1:11" ht="25.5" customHeight="1">
      <c r="A6" s="6" t="s">
        <v>26</v>
      </c>
      <c r="B6" s="33" t="s">
        <v>27</v>
      </c>
      <c r="C6" s="33"/>
      <c r="D6" s="4"/>
      <c r="E6" s="9" t="s">
        <v>28</v>
      </c>
      <c r="F6" s="7"/>
      <c r="G6" s="7"/>
      <c r="H6" s="9" t="s">
        <v>25</v>
      </c>
      <c r="I6" s="8"/>
      <c r="J6" s="8"/>
      <c r="K6" s="8"/>
    </row>
    <row r="7" spans="1:13" ht="31.5" customHeight="1">
      <c r="A7" s="34" t="s">
        <v>31</v>
      </c>
      <c r="B7" s="9"/>
      <c r="C7" s="10" t="s">
        <v>4</v>
      </c>
      <c r="D7" s="10" t="s">
        <v>5</v>
      </c>
      <c r="E7" s="9"/>
      <c r="F7" s="10" t="s">
        <v>4</v>
      </c>
      <c r="G7" s="10" t="s">
        <v>5</v>
      </c>
      <c r="H7" s="9"/>
      <c r="I7" s="10" t="s">
        <v>4</v>
      </c>
      <c r="J7" s="10" t="s">
        <v>5</v>
      </c>
      <c r="K7" s="10" t="s">
        <v>6</v>
      </c>
      <c r="L7" s="24"/>
      <c r="M7" s="25"/>
    </row>
    <row r="8" spans="1:13" ht="12.75">
      <c r="A8" s="11" t="s">
        <v>7</v>
      </c>
      <c r="B8" s="2">
        <f>11+1</f>
        <v>12</v>
      </c>
      <c r="C8" s="12">
        <f>B8/B24</f>
        <v>0.19672131147540983</v>
      </c>
      <c r="D8" s="13">
        <f>B5*C8</f>
        <v>4080.0393442622953</v>
      </c>
      <c r="E8" s="2">
        <v>14</v>
      </c>
      <c r="F8" s="12">
        <f>E8/E24</f>
        <v>0.06167400881057269</v>
      </c>
      <c r="G8" s="13">
        <f>E5*F8</f>
        <v>2984.639647577092</v>
      </c>
      <c r="H8" s="2">
        <v>94</v>
      </c>
      <c r="I8" s="12">
        <f>H8/H24</f>
        <v>0.12287581699346405</v>
      </c>
      <c r="J8" s="13">
        <f>H5*I8</f>
        <v>8494.896732026144</v>
      </c>
      <c r="K8" s="14">
        <f>D8+G8+J8</f>
        <v>15559.575723865531</v>
      </c>
      <c r="L8" s="26"/>
      <c r="M8" s="27"/>
    </row>
    <row r="9" spans="1:13" ht="12.75">
      <c r="A9" s="11" t="s">
        <v>8</v>
      </c>
      <c r="B9" s="2">
        <v>5</v>
      </c>
      <c r="C9" s="12">
        <f>B9/B24</f>
        <v>0.08196721311475409</v>
      </c>
      <c r="D9" s="13">
        <f>B5*C9</f>
        <v>1700.016393442623</v>
      </c>
      <c r="E9" s="2">
        <v>15</v>
      </c>
      <c r="F9" s="12">
        <f>E9/E24</f>
        <v>0.06607929515418502</v>
      </c>
      <c r="G9" s="13">
        <f>E5*F9</f>
        <v>3197.828193832599</v>
      </c>
      <c r="H9" s="2">
        <v>160</v>
      </c>
      <c r="I9" s="12">
        <f>H9/H24</f>
        <v>0.20915032679738563</v>
      </c>
      <c r="J9" s="13">
        <f>H5*I9</f>
        <v>14459.398692810459</v>
      </c>
      <c r="K9" s="14">
        <f aca="true" t="shared" si="0" ref="K9:K23">D9+G9+J9</f>
        <v>19357.24328008568</v>
      </c>
      <c r="L9" s="26"/>
      <c r="M9" s="27"/>
    </row>
    <row r="10" spans="1:13" ht="12.75">
      <c r="A10" s="11" t="s">
        <v>9</v>
      </c>
      <c r="B10" s="2">
        <v>7</v>
      </c>
      <c r="C10" s="12">
        <f>B10/B24</f>
        <v>0.11475409836065574</v>
      </c>
      <c r="D10" s="13">
        <f>B5*C10</f>
        <v>2380.022950819672</v>
      </c>
      <c r="E10" s="2">
        <v>65</v>
      </c>
      <c r="F10" s="12">
        <f>E10/E24</f>
        <v>0.28634361233480177</v>
      </c>
      <c r="G10" s="13">
        <f>E5*F10</f>
        <v>13857.255506607928</v>
      </c>
      <c r="H10" s="2">
        <v>162</v>
      </c>
      <c r="I10" s="12">
        <f>H10/H24</f>
        <v>0.21176470588235294</v>
      </c>
      <c r="J10" s="13">
        <f>H5*I10</f>
        <v>14640.141176470588</v>
      </c>
      <c r="K10" s="14">
        <f t="shared" si="0"/>
        <v>30877.419633898186</v>
      </c>
      <c r="L10" s="26"/>
      <c r="M10" s="27"/>
    </row>
    <row r="11" spans="1:13" ht="12.75">
      <c r="A11" s="11" t="s">
        <v>10</v>
      </c>
      <c r="B11" s="2">
        <v>3</v>
      </c>
      <c r="C11" s="12">
        <f>B11/B24</f>
        <v>0.04918032786885246</v>
      </c>
      <c r="D11" s="13">
        <f>B5*C11</f>
        <v>1020.0098360655738</v>
      </c>
      <c r="E11" s="2">
        <v>8</v>
      </c>
      <c r="F11" s="12">
        <f>E11/E24</f>
        <v>0.03524229074889868</v>
      </c>
      <c r="G11" s="13">
        <f>E5*F11</f>
        <v>1705.508370044053</v>
      </c>
      <c r="H11" s="2">
        <v>24</v>
      </c>
      <c r="I11" s="12">
        <f>H11/H24</f>
        <v>0.03137254901960784</v>
      </c>
      <c r="J11" s="13">
        <f>H5*I11</f>
        <v>2168.9098039215687</v>
      </c>
      <c r="K11" s="14">
        <f t="shared" si="0"/>
        <v>4894.428010031195</v>
      </c>
      <c r="L11" s="26"/>
      <c r="M11" s="27"/>
    </row>
    <row r="12" spans="1:13" ht="12.75">
      <c r="A12" s="11" t="s">
        <v>11</v>
      </c>
      <c r="B12" s="2">
        <v>4</v>
      </c>
      <c r="C12" s="12">
        <f>B12/B24</f>
        <v>0.06557377049180328</v>
      </c>
      <c r="D12" s="13">
        <f>B5*C12</f>
        <v>1360.0131147540985</v>
      </c>
      <c r="E12" s="2">
        <v>8</v>
      </c>
      <c r="F12" s="12">
        <f>E12/E24</f>
        <v>0.03524229074889868</v>
      </c>
      <c r="G12" s="13">
        <f>E5*F12</f>
        <v>1705.508370044053</v>
      </c>
      <c r="H12" s="2">
        <v>28</v>
      </c>
      <c r="I12" s="12">
        <f>H12/H24</f>
        <v>0.036601307189542485</v>
      </c>
      <c r="J12" s="13">
        <f>H5*I12</f>
        <v>2530.3947712418303</v>
      </c>
      <c r="K12" s="14">
        <f t="shared" si="0"/>
        <v>5595.916256039982</v>
      </c>
      <c r="L12" s="26"/>
      <c r="M12" s="27"/>
    </row>
    <row r="13" spans="1:13" ht="12.75">
      <c r="A13" s="11" t="s">
        <v>12</v>
      </c>
      <c r="B13" s="2">
        <v>1</v>
      </c>
      <c r="C13" s="12">
        <f>B13/B24</f>
        <v>0.01639344262295082</v>
      </c>
      <c r="D13" s="13">
        <f>B5*C13</f>
        <v>340.00327868852463</v>
      </c>
      <c r="E13" s="2">
        <v>2</v>
      </c>
      <c r="F13" s="12">
        <f>E13/E24</f>
        <v>0.00881057268722467</v>
      </c>
      <c r="G13" s="13">
        <f>E5*F13</f>
        <v>426.37709251101325</v>
      </c>
      <c r="H13" s="2">
        <v>17</v>
      </c>
      <c r="I13" s="12">
        <f>H13/H24</f>
        <v>0.022222222222222223</v>
      </c>
      <c r="J13" s="13">
        <f>H5*I13</f>
        <v>1536.3111111111111</v>
      </c>
      <c r="K13" s="14">
        <f t="shared" si="0"/>
        <v>2302.691482310649</v>
      </c>
      <c r="L13" s="26"/>
      <c r="M13" s="27"/>
    </row>
    <row r="14" spans="1:13" ht="12.75">
      <c r="A14" s="11" t="s">
        <v>13</v>
      </c>
      <c r="B14" s="2">
        <v>4</v>
      </c>
      <c r="C14" s="12">
        <f>B14/B24</f>
        <v>0.06557377049180328</v>
      </c>
      <c r="D14" s="13">
        <f>B5*C14</f>
        <v>1360.0131147540985</v>
      </c>
      <c r="E14" s="2">
        <v>23</v>
      </c>
      <c r="F14" s="12">
        <f>E14/E24</f>
        <v>0.1013215859030837</v>
      </c>
      <c r="G14" s="13">
        <f>E5*F14</f>
        <v>4903.336563876652</v>
      </c>
      <c r="H14" s="2">
        <v>48</v>
      </c>
      <c r="I14" s="12">
        <f>H14/H24</f>
        <v>0.06274509803921569</v>
      </c>
      <c r="J14" s="13">
        <f>H5*I14</f>
        <v>4337.819607843137</v>
      </c>
      <c r="K14" s="14">
        <f t="shared" si="0"/>
        <v>10601.169286473887</v>
      </c>
      <c r="L14" s="26"/>
      <c r="M14" s="27"/>
    </row>
    <row r="15" spans="1:13" ht="12.75">
      <c r="A15" s="11" t="s">
        <v>14</v>
      </c>
      <c r="B15" s="2">
        <v>2</v>
      </c>
      <c r="C15" s="12">
        <f>B15/B24</f>
        <v>0.03278688524590164</v>
      </c>
      <c r="D15" s="13">
        <f>B5*C15</f>
        <v>680.0065573770493</v>
      </c>
      <c r="E15" s="2">
        <v>6</v>
      </c>
      <c r="F15" s="12">
        <f>E15/E24</f>
        <v>0.02643171806167401</v>
      </c>
      <c r="G15" s="13">
        <f>E5*F15</f>
        <v>1279.1312775330396</v>
      </c>
      <c r="H15" s="2">
        <v>16</v>
      </c>
      <c r="I15" s="12">
        <f>H15/H24</f>
        <v>0.02091503267973856</v>
      </c>
      <c r="J15" s="13">
        <f>H5*I15</f>
        <v>1445.9398692810457</v>
      </c>
      <c r="K15" s="14">
        <f t="shared" si="0"/>
        <v>3405.077704191134</v>
      </c>
      <c r="L15" s="26"/>
      <c r="M15" s="27"/>
    </row>
    <row r="16" spans="1:13" ht="12.75">
      <c r="A16" s="11" t="s">
        <v>15</v>
      </c>
      <c r="B16" s="2">
        <v>1</v>
      </c>
      <c r="C16" s="12">
        <f>B16/B24</f>
        <v>0.01639344262295082</v>
      </c>
      <c r="D16" s="13">
        <f>B5*C16</f>
        <v>340.00327868852463</v>
      </c>
      <c r="E16" s="2">
        <v>2</v>
      </c>
      <c r="F16" s="12">
        <f>E16/E24</f>
        <v>0.00881057268722467</v>
      </c>
      <c r="G16" s="13">
        <f>E5*F16</f>
        <v>426.37709251101325</v>
      </c>
      <c r="H16" s="2">
        <v>6</v>
      </c>
      <c r="I16" s="12">
        <f>H16/H24</f>
        <v>0.00784313725490196</v>
      </c>
      <c r="J16" s="13">
        <f>H5*I16</f>
        <v>542.2274509803922</v>
      </c>
      <c r="K16" s="14">
        <f t="shared" si="0"/>
        <v>1308.60782217993</v>
      </c>
      <c r="L16" s="26"/>
      <c r="M16" s="27"/>
    </row>
    <row r="17" spans="1:13" ht="12.75">
      <c r="A17" s="11" t="s">
        <v>16</v>
      </c>
      <c r="B17" s="2">
        <f>4+3</f>
        <v>7</v>
      </c>
      <c r="C17" s="12">
        <f>B17/B24</f>
        <v>0.11475409836065574</v>
      </c>
      <c r="D17" s="13">
        <f>B5*C17</f>
        <v>2380.022950819672</v>
      </c>
      <c r="E17" s="2">
        <v>8</v>
      </c>
      <c r="F17" s="12">
        <f>E17/E24</f>
        <v>0.03524229074889868</v>
      </c>
      <c r="G17" s="13">
        <f>E5*F17</f>
        <v>1705.508370044053</v>
      </c>
      <c r="H17" s="2">
        <v>53</v>
      </c>
      <c r="I17" s="12">
        <f>H17/H24</f>
        <v>0.06928104575163399</v>
      </c>
      <c r="J17" s="13">
        <f>H5*I17</f>
        <v>4789.675816993465</v>
      </c>
      <c r="K17" s="14">
        <f t="shared" si="0"/>
        <v>8875.207137857189</v>
      </c>
      <c r="L17" s="26"/>
      <c r="M17" s="27"/>
    </row>
    <row r="18" spans="1:13" ht="12.75">
      <c r="A18" s="11" t="s">
        <v>17</v>
      </c>
      <c r="B18" s="2">
        <v>0</v>
      </c>
      <c r="C18" s="12">
        <f>B18/B24</f>
        <v>0</v>
      </c>
      <c r="D18" s="13">
        <f>B5*C18</f>
        <v>0</v>
      </c>
      <c r="E18" s="2">
        <v>12</v>
      </c>
      <c r="F18" s="12">
        <f>E18/E24</f>
        <v>0.05286343612334802</v>
      </c>
      <c r="G18" s="13">
        <f>E5*F18</f>
        <v>2558.262555066079</v>
      </c>
      <c r="H18" s="2">
        <v>29</v>
      </c>
      <c r="I18" s="12">
        <f>H18/H24</f>
        <v>0.03790849673202614</v>
      </c>
      <c r="J18" s="13">
        <f>H5*I18</f>
        <v>2620.766013071895</v>
      </c>
      <c r="K18" s="14">
        <f t="shared" si="0"/>
        <v>5179.028568137974</v>
      </c>
      <c r="L18" s="26"/>
      <c r="M18" s="27"/>
    </row>
    <row r="19" spans="1:13" ht="12.75">
      <c r="A19" s="11" t="s">
        <v>18</v>
      </c>
      <c r="B19" s="2">
        <f>11+2</f>
        <v>13</v>
      </c>
      <c r="C19" s="12">
        <f>B19/B24</f>
        <v>0.21311475409836064</v>
      </c>
      <c r="D19" s="13">
        <f>B5*C19</f>
        <v>4420.042622950819</v>
      </c>
      <c r="E19" s="2">
        <v>11</v>
      </c>
      <c r="F19" s="12">
        <f>E19/E24</f>
        <v>0.048458149779735685</v>
      </c>
      <c r="G19" s="13">
        <f>E5*F19</f>
        <v>2345.0740088105726</v>
      </c>
      <c r="H19" s="2">
        <v>30</v>
      </c>
      <c r="I19" s="12">
        <f>H19/H24</f>
        <v>0.0392156862745098</v>
      </c>
      <c r="J19" s="13">
        <f>H5*I19</f>
        <v>2711.1372549019607</v>
      </c>
      <c r="K19" s="14">
        <f t="shared" si="0"/>
        <v>9476.253886663351</v>
      </c>
      <c r="L19" s="26"/>
      <c r="M19" s="27"/>
    </row>
    <row r="20" spans="1:13" ht="12.75">
      <c r="A20" s="11" t="s">
        <v>19</v>
      </c>
      <c r="B20" s="2">
        <v>0</v>
      </c>
      <c r="C20" s="12">
        <f>B20/B24</f>
        <v>0</v>
      </c>
      <c r="D20" s="13">
        <f>B5*C20</f>
        <v>0</v>
      </c>
      <c r="E20" s="2">
        <v>15</v>
      </c>
      <c r="F20" s="12">
        <f>E20/E24</f>
        <v>0.06607929515418502</v>
      </c>
      <c r="G20" s="13">
        <f>E5*F20</f>
        <v>3197.828193832599</v>
      </c>
      <c r="H20" s="2">
        <v>27</v>
      </c>
      <c r="I20" s="12">
        <f>H20/H24</f>
        <v>0.03529411764705882</v>
      </c>
      <c r="J20" s="13">
        <f>H5*I20</f>
        <v>2440.0235294117647</v>
      </c>
      <c r="K20" s="14">
        <f t="shared" si="0"/>
        <v>5637.851723244364</v>
      </c>
      <c r="L20" s="26"/>
      <c r="M20" s="27"/>
    </row>
    <row r="21" spans="1:13" ht="12.75">
      <c r="A21" s="11" t="s">
        <v>23</v>
      </c>
      <c r="B21" s="2">
        <v>1</v>
      </c>
      <c r="C21" s="12">
        <f>B21/B24</f>
        <v>0.01639344262295082</v>
      </c>
      <c r="D21" s="13">
        <f>B5*C21</f>
        <v>340.00327868852463</v>
      </c>
      <c r="E21" s="2">
        <v>35</v>
      </c>
      <c r="F21" s="12">
        <f>E21/E24</f>
        <v>0.15418502202643172</v>
      </c>
      <c r="G21" s="13">
        <f>E5*F21</f>
        <v>7461.5991189427305</v>
      </c>
      <c r="H21" s="2">
        <v>66</v>
      </c>
      <c r="I21" s="12">
        <f>H21/H24</f>
        <v>0.08627450980392157</v>
      </c>
      <c r="J21" s="13">
        <f>H5*I21</f>
        <v>5964.501960784313</v>
      </c>
      <c r="K21" s="14">
        <f t="shared" si="0"/>
        <v>13766.104358415569</v>
      </c>
      <c r="L21" s="26"/>
      <c r="M21" s="27"/>
    </row>
    <row r="22" spans="1:13" ht="12.75">
      <c r="A22" s="11" t="s">
        <v>20</v>
      </c>
      <c r="B22" s="2">
        <v>1</v>
      </c>
      <c r="C22" s="12">
        <f>B22/B24</f>
        <v>0.01639344262295082</v>
      </c>
      <c r="D22" s="13">
        <f>B5*C22</f>
        <v>340.00327868852463</v>
      </c>
      <c r="E22" s="2">
        <v>3</v>
      </c>
      <c r="F22" s="12">
        <f>E22/E24</f>
        <v>0.013215859030837005</v>
      </c>
      <c r="G22" s="13">
        <f>E5*F22</f>
        <v>639.5656387665198</v>
      </c>
      <c r="H22" s="2">
        <v>5</v>
      </c>
      <c r="I22" s="12">
        <f>H22/H24</f>
        <v>0.006535947712418301</v>
      </c>
      <c r="J22" s="13">
        <f>H5*I22</f>
        <v>451.85620915032683</v>
      </c>
      <c r="K22" s="14">
        <f t="shared" si="0"/>
        <v>1431.4251266053711</v>
      </c>
      <c r="L22" s="26"/>
      <c r="M22" s="27"/>
    </row>
    <row r="23" spans="1:13" ht="12.75">
      <c r="A23" s="11" t="s">
        <v>21</v>
      </c>
      <c r="B23" s="2">
        <v>0</v>
      </c>
      <c r="C23" s="12">
        <f>B23/B24</f>
        <v>0</v>
      </c>
      <c r="D23" s="13">
        <f>B5*C23</f>
        <v>0</v>
      </c>
      <c r="E23" s="2">
        <v>0</v>
      </c>
      <c r="F23" s="12">
        <f>E23/E24</f>
        <v>0</v>
      </c>
      <c r="G23" s="13">
        <f>E5*F23</f>
        <v>0</v>
      </c>
      <c r="H23" s="2">
        <v>0</v>
      </c>
      <c r="I23" s="12">
        <f>H23/H24</f>
        <v>0</v>
      </c>
      <c r="J23" s="13">
        <f>H5*I23</f>
        <v>0</v>
      </c>
      <c r="K23" s="14">
        <f t="shared" si="0"/>
        <v>0</v>
      </c>
      <c r="L23" s="26"/>
      <c r="M23" s="27"/>
    </row>
    <row r="24" spans="1:13" ht="12.75">
      <c r="A24" s="15" t="s">
        <v>22</v>
      </c>
      <c r="B24" s="15">
        <f aca="true" t="shared" si="1" ref="B24:K24">SUM(B8:B23)</f>
        <v>61</v>
      </c>
      <c r="C24" s="16">
        <f t="shared" si="1"/>
        <v>1</v>
      </c>
      <c r="D24" s="17">
        <f t="shared" si="1"/>
        <v>20740.199999999997</v>
      </c>
      <c r="E24" s="15">
        <f t="shared" si="1"/>
        <v>227</v>
      </c>
      <c r="F24" s="16">
        <f t="shared" si="1"/>
        <v>0.9999999999999999</v>
      </c>
      <c r="G24" s="17">
        <f t="shared" si="1"/>
        <v>48393.799999999996</v>
      </c>
      <c r="H24" s="15">
        <f t="shared" si="1"/>
        <v>765</v>
      </c>
      <c r="I24" s="16">
        <f t="shared" si="1"/>
        <v>0.9999999999999999</v>
      </c>
      <c r="J24" s="17">
        <f t="shared" si="1"/>
        <v>69133.99999999999</v>
      </c>
      <c r="K24" s="17">
        <f t="shared" si="1"/>
        <v>138268</v>
      </c>
      <c r="M24" s="28"/>
    </row>
    <row r="26" spans="1:11" ht="12.75">
      <c r="A26" s="29"/>
      <c r="B26" s="30"/>
      <c r="K26" s="32"/>
    </row>
    <row r="27" spans="1:2" ht="12.75">
      <c r="A27" s="29" t="s">
        <v>26</v>
      </c>
      <c r="B27" s="30"/>
    </row>
    <row r="28" spans="1:2" ht="12.75">
      <c r="A28" s="29" t="s">
        <v>29</v>
      </c>
      <c r="B28" s="30"/>
    </row>
    <row r="29" spans="1:3" ht="12.75">
      <c r="A29" s="21"/>
      <c r="B29" s="31"/>
      <c r="C29" s="20"/>
    </row>
    <row r="30" spans="1:3" ht="12.75">
      <c r="A30" s="19"/>
      <c r="B30" s="19"/>
      <c r="C30" s="20"/>
    </row>
    <row r="31" spans="1:3" ht="12.75">
      <c r="A31" s="18" t="s">
        <v>30</v>
      </c>
      <c r="B31" s="19"/>
      <c r="C31" s="20"/>
    </row>
    <row r="39" ht="12.75">
      <c r="F39" s="22"/>
    </row>
  </sheetData>
  <sheetProtection/>
  <mergeCells count="1">
    <mergeCell ref="B6:C6"/>
  </mergeCells>
  <printOptions/>
  <pageMargins left="0.75" right="0.75" top="1" bottom="1" header="0.5" footer="0.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bgoguen</dc:creator>
  <cp:keywords/>
  <dc:description/>
  <cp:lastModifiedBy>Seifried, Leslie (DWD)</cp:lastModifiedBy>
  <cp:lastPrinted>2015-01-30T18:11:18Z</cp:lastPrinted>
  <dcterms:created xsi:type="dcterms:W3CDTF">2012-05-11T12:28:37Z</dcterms:created>
  <dcterms:modified xsi:type="dcterms:W3CDTF">2015-05-21T17:38:20Z</dcterms:modified>
  <cp:category/>
  <cp:version/>
  <cp:contentType/>
  <cp:contentStatus/>
</cp:coreProperties>
</file>