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90" windowWidth="14505" windowHeight="12405" tabRatio="876" firstSheet="2" activeTab="2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<sst xmlns="http://schemas.openxmlformats.org/spreadsheetml/2006/main" count="182" uniqueCount="86">
  <si>
    <t>WORKFORCE
INVESTMENT AREA</t>
  </si>
  <si>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</si>
  <si>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</si>
  <si>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</si>
  <si>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</si>
  <si>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</si>
  <si>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</si>
  <si>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</si>
  <si>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</si>
  <si>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</si>
  <si>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</si>
  <si>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</si>
  <si>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</si>
  <si>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</si>
  <si>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</si>
  <si>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</si>
  <si>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</si>
  <si>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</si>
  <si>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</si>
  <si>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</si>
  <si>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</si>
  <si>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</si>
  <si>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</si>
  <si>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</si>
  <si>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</si>
  <si>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</si>
  <si>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</si>
  <si>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</si>
  <si>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</si>
  <si>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</si>
  <si>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</si>
  <si>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</si>
  <si>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</si>
  <si>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</si>
  <si>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</si>
  <si>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</si>
  <si>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</si>
  <si>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</si>
  <si>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</si>
  <si>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</si>
  <si>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</si>
  <si>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</si>
  <si>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</si>
  <si>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</si>
  <si>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</si>
  <si>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</si>
  <si>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</si>
  <si>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</si>
  <si>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</si>
  <si>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 xml:space="preserve">        programs, skill upgrading &amp; retraining, entrepreneurial, job readiness &amp; customized training.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</si>
  <si>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</si>
  <si>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</si>
  <si>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</si>
  <si>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</si>
  <si>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</si>
  <si>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</si>
  <si>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</si>
  <si>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</si>
  <si>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</si>
  <si>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</si>
  <si>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</si>
  <si>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</si>
  <si>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</si>
  <si>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TAB 6 - WIA TITLE I PARTICIPANT SUMMARIES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</si>
  <si>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</si>
  <si>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</si>
  <si>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</si>
  <si>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</si>
  <si>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</si>
  <si>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</si>
  <si>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</si>
  <si>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</si>
  <si>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</si>
  <si>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 xml:space="preserve"> * WIA Section 134(d)(4)(D): Occupational Training includes workplace training, private sector training 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</si>
  <si>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</si>
  <si>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</si>
  <si>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</si>
  <si>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</si>
  <si>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</si>
  <si>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</si>
  <si>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</si>
  <si>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</si>
  <si>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</si>
  <si>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</si>
  <si>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FY16 QUARTER ENDING DECEMBER 31, 2015</t>
  </si>
  <si>
    <t>Crystal Report Date:  02/29/2016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</si>
</sst>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0" fillId="0" borderId="0" xfId="59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35" borderId="26" xfId="0" applyNumberFormat="1" applyFont="1" applyFill="1" applyBorder="1" applyAlignment="1">
      <alignment horizontal="center" vertical="center"/>
    </xf>
    <xf numFmtId="9" fontId="12" fillId="35" borderId="27" xfId="0" applyNumberFormat="1" applyFont="1" applyFill="1" applyBorder="1" applyAlignment="1">
      <alignment horizontal="center" vertical="center"/>
    </xf>
    <xf numFmtId="1" fontId="12" fillId="35" borderId="28" xfId="0" applyNumberFormat="1" applyFont="1" applyFill="1" applyBorder="1" applyAlignment="1">
      <alignment horizontal="center" vertical="center"/>
    </xf>
    <xf numFmtId="9" fontId="12" fillId="35" borderId="29" xfId="59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9" fontId="12" fillId="35" borderId="31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9" fontId="12" fillId="35" borderId="33" xfId="59" applyFont="1" applyFill="1" applyBorder="1" applyAlignment="1">
      <alignment horizontal="center" vertical="center"/>
    </xf>
    <xf numFmtId="1" fontId="12" fillId="35" borderId="33" xfId="0" applyNumberFormat="1" applyFon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9" fontId="12" fillId="35" borderId="35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 vertical="center"/>
    </xf>
    <xf numFmtId="1" fontId="12" fillId="35" borderId="37" xfId="0" applyNumberFormat="1" applyFont="1" applyFill="1" applyBorder="1" applyAlignment="1">
      <alignment horizontal="center" vertical="center"/>
    </xf>
    <xf numFmtId="9" fontId="12" fillId="35" borderId="38" xfId="0" applyNumberFormat="1" applyFont="1" applyFill="1" applyBorder="1" applyAlignment="1">
      <alignment horizontal="center" vertical="center"/>
    </xf>
    <xf numFmtId="1" fontId="12" fillId="35" borderId="39" xfId="0" applyNumberFormat="1" applyFont="1" applyFill="1" applyBorder="1" applyAlignment="1">
      <alignment horizontal="center" vertical="center"/>
    </xf>
    <xf numFmtId="37" fontId="12" fillId="35" borderId="40" xfId="42" applyNumberFormat="1" applyFont="1" applyFill="1" applyBorder="1" applyAlignment="1">
      <alignment horizontal="center" vertical="center"/>
    </xf>
    <xf numFmtId="9" fontId="12" fillId="35" borderId="41" xfId="0" applyNumberFormat="1" applyFont="1" applyFill="1" applyBorder="1" applyAlignment="1">
      <alignment horizontal="center" vertical="center"/>
    </xf>
    <xf numFmtId="9" fontId="12" fillId="35" borderId="42" xfId="59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9" fontId="12" fillId="35" borderId="44" xfId="0" applyNumberFormat="1" applyFont="1" applyFill="1" applyBorder="1" applyAlignment="1">
      <alignment horizontal="center" vertical="center"/>
    </xf>
    <xf numFmtId="166" fontId="12" fillId="35" borderId="35" xfId="0" applyNumberFormat="1" applyFont="1" applyFill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9" fontId="12" fillId="35" borderId="45" xfId="0" applyNumberFormat="1" applyFont="1" applyFill="1" applyBorder="1" applyAlignment="1">
      <alignment horizontal="center" vertical="center"/>
    </xf>
    <xf numFmtId="9" fontId="12" fillId="35" borderId="46" xfId="0" applyNumberFormat="1" applyFont="1" applyFill="1" applyBorder="1" applyAlignment="1">
      <alignment horizontal="center" vertical="center"/>
    </xf>
    <xf numFmtId="166" fontId="12" fillId="35" borderId="31" xfId="0" applyNumberFormat="1" applyFont="1" applyFill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9" fontId="12" fillId="35" borderId="47" xfId="0" applyNumberFormat="1" applyFont="1" applyFill="1" applyBorder="1" applyAlignment="1">
      <alignment horizontal="center" vertical="center"/>
    </xf>
    <xf numFmtId="1" fontId="12" fillId="35" borderId="48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35" borderId="21" xfId="0" applyNumberFormat="1" applyFont="1" applyFill="1" applyBorder="1" applyAlignment="1">
      <alignment horizontal="center" vertical="center"/>
    </xf>
    <xf numFmtId="166" fontId="12" fillId="35" borderId="47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9" fontId="12" fillId="35" borderId="42" xfId="0" applyNumberFormat="1" applyFont="1" applyFill="1" applyBorder="1" applyAlignment="1">
      <alignment horizontal="center" vertical="center"/>
    </xf>
    <xf numFmtId="3" fontId="12" fillId="35" borderId="50" xfId="0" applyNumberFormat="1" applyFont="1" applyFill="1" applyBorder="1" applyAlignment="1">
      <alignment horizontal="center" vertical="center"/>
    </xf>
    <xf numFmtId="9" fontId="12" fillId="35" borderId="51" xfId="0" applyNumberFormat="1" applyFont="1" applyFill="1" applyBorder="1" applyAlignment="1">
      <alignment horizontal="center" vertical="center"/>
    </xf>
    <xf numFmtId="166" fontId="12" fillId="35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184" fontId="12" fillId="35" borderId="52" xfId="0" applyNumberFormat="1" applyFont="1" applyFill="1" applyBorder="1" applyAlignment="1">
      <alignment horizontal="center" vertical="center"/>
    </xf>
    <xf numFmtId="184" fontId="12" fillId="35" borderId="26" xfId="0" applyNumberFormat="1" applyFont="1" applyFill="1" applyBorder="1" applyAlignment="1">
      <alignment horizontal="center" vertical="center"/>
    </xf>
    <xf numFmtId="184" fontId="12" fillId="35" borderId="28" xfId="0" applyNumberFormat="1" applyFont="1" applyFill="1" applyBorder="1" applyAlignment="1">
      <alignment horizontal="center" vertical="center"/>
    </xf>
    <xf numFmtId="184" fontId="12" fillId="35" borderId="27" xfId="0" applyNumberFormat="1" applyFont="1" applyFill="1" applyBorder="1" applyAlignment="1">
      <alignment horizontal="center" vertical="center"/>
    </xf>
    <xf numFmtId="184" fontId="12" fillId="35" borderId="29" xfId="0" applyNumberFormat="1" applyFont="1" applyFill="1" applyBorder="1" applyAlignment="1">
      <alignment horizontal="center" vertical="center"/>
    </xf>
    <xf numFmtId="184" fontId="12" fillId="0" borderId="53" xfId="0" applyNumberFormat="1" applyFont="1" applyBorder="1" applyAlignment="1">
      <alignment horizontal="center" vertical="center"/>
    </xf>
    <xf numFmtId="184" fontId="12" fillId="35" borderId="46" xfId="0" applyNumberFormat="1" applyFont="1" applyFill="1" applyBorder="1" applyAlignment="1">
      <alignment horizontal="center" vertical="center"/>
    </xf>
    <xf numFmtId="184" fontId="12" fillId="35" borderId="30" xfId="0" applyNumberFormat="1" applyFont="1" applyFill="1" applyBorder="1" applyAlignment="1">
      <alignment horizontal="center" vertical="center"/>
    </xf>
    <xf numFmtId="184" fontId="12" fillId="35" borderId="32" xfId="0" applyNumberFormat="1" applyFont="1" applyFill="1" applyBorder="1" applyAlignment="1">
      <alignment horizontal="center" vertical="center"/>
    </xf>
    <xf numFmtId="184" fontId="12" fillId="35" borderId="31" xfId="0" applyNumberFormat="1" applyFont="1" applyFill="1" applyBorder="1" applyAlignment="1">
      <alignment horizontal="center" vertical="center"/>
    </xf>
    <xf numFmtId="184" fontId="12" fillId="35" borderId="33" xfId="0" applyNumberFormat="1" applyFont="1" applyFill="1" applyBorder="1" applyAlignment="1">
      <alignment horizontal="center" vertical="center"/>
    </xf>
    <xf numFmtId="184" fontId="12" fillId="0" borderId="54" xfId="0" applyNumberFormat="1" applyFont="1" applyBorder="1" applyAlignment="1">
      <alignment horizontal="center" vertical="center"/>
    </xf>
    <xf numFmtId="184" fontId="12" fillId="35" borderId="44" xfId="0" applyNumberFormat="1" applyFont="1" applyFill="1" applyBorder="1" applyAlignment="1">
      <alignment horizontal="center" vertical="center"/>
    </xf>
    <xf numFmtId="184" fontId="12" fillId="35" borderId="34" xfId="0" applyNumberFormat="1" applyFont="1" applyFill="1" applyBorder="1" applyAlignment="1">
      <alignment horizontal="center" vertical="center"/>
    </xf>
    <xf numFmtId="184" fontId="12" fillId="35" borderId="43" xfId="0" applyNumberFormat="1" applyFont="1" applyFill="1" applyBorder="1" applyAlignment="1">
      <alignment horizontal="center" vertical="center"/>
    </xf>
    <xf numFmtId="184" fontId="12" fillId="35" borderId="35" xfId="0" applyNumberFormat="1" applyFont="1" applyFill="1" applyBorder="1" applyAlignment="1">
      <alignment horizontal="center" vertical="center"/>
    </xf>
    <xf numFmtId="184" fontId="12" fillId="35" borderId="36" xfId="0" applyNumberFormat="1" applyFont="1" applyFill="1" applyBorder="1" applyAlignment="1">
      <alignment horizontal="center" vertical="center"/>
    </xf>
    <xf numFmtId="184" fontId="12" fillId="0" borderId="55" xfId="0" applyNumberFormat="1" applyFont="1" applyBorder="1" applyAlignment="1">
      <alignment horizontal="center" vertical="center"/>
    </xf>
    <xf numFmtId="184" fontId="12" fillId="35" borderId="56" xfId="0" applyNumberFormat="1" applyFont="1" applyFill="1" applyBorder="1" applyAlignment="1">
      <alignment horizontal="center" vertical="center"/>
    </xf>
    <xf numFmtId="184" fontId="12" fillId="35" borderId="37" xfId="0" applyNumberFormat="1" applyFont="1" applyFill="1" applyBorder="1" applyAlignment="1">
      <alignment horizontal="center" vertical="center"/>
    </xf>
    <xf numFmtId="184" fontId="12" fillId="35" borderId="39" xfId="0" applyNumberFormat="1" applyFont="1" applyFill="1" applyBorder="1" applyAlignment="1">
      <alignment horizontal="center" vertical="center"/>
    </xf>
    <xf numFmtId="184" fontId="12" fillId="35" borderId="38" xfId="0" applyNumberFormat="1" applyFont="1" applyFill="1" applyBorder="1" applyAlignment="1">
      <alignment horizontal="center" vertical="center"/>
    </xf>
    <xf numFmtId="184" fontId="12" fillId="35" borderId="57" xfId="0" applyNumberFormat="1" applyFont="1" applyFill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35" borderId="58" xfId="0" applyNumberFormat="1" applyFont="1" applyFill="1" applyBorder="1" applyAlignment="1">
      <alignment horizontal="center" vertical="center"/>
    </xf>
    <xf numFmtId="184" fontId="12" fillId="35" borderId="40" xfId="0" applyNumberFormat="1" applyFont="1" applyFill="1" applyBorder="1" applyAlignment="1">
      <alignment horizontal="center" vertical="center"/>
    </xf>
    <xf numFmtId="184" fontId="12" fillId="35" borderId="59" xfId="0" applyNumberFormat="1" applyFont="1" applyFill="1" applyBorder="1" applyAlignment="1">
      <alignment horizontal="center" vertical="center"/>
    </xf>
    <xf numFmtId="184" fontId="12" fillId="35" borderId="60" xfId="0" applyNumberFormat="1" applyFont="1" applyFill="1" applyBorder="1" applyAlignment="1">
      <alignment horizontal="center" vertical="center"/>
    </xf>
    <xf numFmtId="184" fontId="12" fillId="35" borderId="50" xfId="0" applyNumberFormat="1" applyFont="1" applyFill="1" applyBorder="1" applyAlignment="1">
      <alignment horizontal="center" vertical="center"/>
    </xf>
    <xf numFmtId="184" fontId="12" fillId="0" borderId="61" xfId="0" applyNumberFormat="1" applyFont="1" applyBorder="1" applyAlignment="1">
      <alignment horizontal="center" vertical="center"/>
    </xf>
    <xf numFmtId="3" fontId="12" fillId="35" borderId="62" xfId="0" applyNumberFormat="1" applyFont="1" applyFill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/>
    </xf>
    <xf numFmtId="9" fontId="12" fillId="0" borderId="24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1" fontId="12" fillId="0" borderId="20" xfId="0" applyNumberFormat="1" applyFont="1" applyBorder="1" applyAlignment="1">
      <alignment horizontal="center" vertical="center"/>
    </xf>
    <xf numFmtId="9" fontId="12" fillId="35" borderId="30" xfId="0" applyNumberFormat="1" applyFont="1" applyFill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9" fontId="12" fillId="35" borderId="34" xfId="0" applyNumberFormat="1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65" xfId="0" applyNumberFormat="1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9" fontId="12" fillId="35" borderId="6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5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 wrapText="1"/>
    </xf>
    <xf numFmtId="9" fontId="3" fillId="0" borderId="56" xfId="59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3" fontId="12" fillId="35" borderId="52" xfId="0" applyNumberFormat="1" applyFont="1" applyFill="1" applyBorder="1" applyAlignment="1">
      <alignment horizontal="center" vertical="center"/>
    </xf>
    <xf numFmtId="3" fontId="12" fillId="35" borderId="46" xfId="0" applyNumberFormat="1" applyFont="1" applyFill="1" applyBorder="1" applyAlignment="1">
      <alignment horizontal="center" vertical="center"/>
    </xf>
    <xf numFmtId="3" fontId="12" fillId="35" borderId="56" xfId="0" applyNumberFormat="1" applyFont="1" applyFill="1" applyBorder="1" applyAlignment="1">
      <alignment horizontal="center"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3" fontId="12" fillId="35" borderId="32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35" borderId="43" xfId="0" applyNumberFormat="1" applyFont="1" applyFill="1" applyBorder="1" applyAlignment="1">
      <alignment horizontal="center" vertical="center"/>
    </xf>
    <xf numFmtId="3" fontId="12" fillId="35" borderId="34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5" xfId="0" applyNumberFormat="1" applyFont="1" applyFill="1" applyBorder="1" applyAlignment="1">
      <alignment horizontal="center" vertical="center"/>
    </xf>
    <xf numFmtId="3" fontId="12" fillId="35" borderId="39" xfId="0" applyNumberFormat="1" applyFont="1" applyFill="1" applyBorder="1" applyAlignment="1">
      <alignment horizontal="center" vertical="center"/>
    </xf>
    <xf numFmtId="3" fontId="12" fillId="35" borderId="37" xfId="0" applyNumberFormat="1" applyFont="1" applyFill="1" applyBorder="1" applyAlignment="1">
      <alignment horizontal="center" vertical="center"/>
    </xf>
    <xf numFmtId="3" fontId="12" fillId="35" borderId="57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/>
    </xf>
    <xf numFmtId="3" fontId="12" fillId="35" borderId="51" xfId="42" applyNumberFormat="1" applyFont="1" applyFill="1" applyBorder="1" applyAlignment="1">
      <alignment horizontal="center" vertical="center"/>
    </xf>
    <xf numFmtId="3" fontId="12" fillId="35" borderId="40" xfId="42" applyNumberFormat="1" applyFont="1" applyFill="1" applyBorder="1" applyAlignment="1">
      <alignment horizontal="center" vertical="center"/>
    </xf>
    <xf numFmtId="3" fontId="12" fillId="35" borderId="24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1" fontId="12" fillId="0" borderId="52" xfId="42" applyNumberFormat="1" applyFont="1" applyBorder="1" applyAlignment="1">
      <alignment horizontal="center" vertical="center"/>
    </xf>
    <xf numFmtId="1" fontId="12" fillId="0" borderId="28" xfId="42" applyNumberFormat="1" applyFont="1" applyBorder="1" applyAlignment="1">
      <alignment horizontal="center" vertical="center"/>
    </xf>
    <xf numFmtId="1" fontId="12" fillId="0" borderId="30" xfId="42" applyNumberFormat="1" applyFont="1" applyBorder="1" applyAlignment="1">
      <alignment horizontal="center" vertical="center"/>
    </xf>
    <xf numFmtId="1" fontId="12" fillId="0" borderId="44" xfId="42" applyNumberFormat="1" applyFont="1" applyBorder="1" applyAlignment="1">
      <alignment horizontal="center" vertical="center"/>
    </xf>
    <xf numFmtId="1" fontId="12" fillId="0" borderId="32" xfId="42" applyNumberFormat="1" applyFont="1" applyBorder="1" applyAlignment="1">
      <alignment horizontal="center" vertical="center"/>
    </xf>
    <xf numFmtId="1" fontId="12" fillId="0" borderId="44" xfId="42" applyNumberFormat="1" applyFont="1" applyFill="1" applyBorder="1" applyAlignment="1">
      <alignment horizontal="center" vertical="center"/>
    </xf>
    <xf numFmtId="1" fontId="12" fillId="0" borderId="32" xfId="42" applyNumberFormat="1" applyFont="1" applyFill="1" applyBorder="1" applyAlignment="1">
      <alignment horizontal="center" vertical="center"/>
    </xf>
    <xf numFmtId="1" fontId="12" fillId="0" borderId="30" xfId="42" applyNumberFormat="1" applyFont="1" applyFill="1" applyBorder="1" applyAlignment="1">
      <alignment horizontal="center" vertical="center"/>
    </xf>
    <xf numFmtId="1" fontId="12" fillId="0" borderId="67" xfId="42" applyNumberFormat="1" applyFont="1" applyBorder="1" applyAlignment="1">
      <alignment horizontal="center" vertical="center"/>
    </xf>
    <xf numFmtId="1" fontId="12" fillId="0" borderId="46" xfId="42" applyNumberFormat="1" applyFont="1" applyBorder="1" applyAlignment="1">
      <alignment horizontal="center" vertical="center"/>
    </xf>
    <xf numFmtId="1" fontId="12" fillId="0" borderId="43" xfId="42" applyNumberFormat="1" applyFont="1" applyBorder="1" applyAlignment="1">
      <alignment horizontal="center" vertical="center"/>
    </xf>
    <xf numFmtId="3" fontId="12" fillId="0" borderId="68" xfId="42" applyNumberFormat="1" applyFont="1" applyFill="1" applyBorder="1" applyAlignment="1">
      <alignment horizontal="center" vertical="center"/>
    </xf>
    <xf numFmtId="3" fontId="12" fillId="0" borderId="40" xfId="42" applyNumberFormat="1" applyFont="1" applyFill="1" applyBorder="1" applyAlignment="1">
      <alignment horizontal="center" vertical="center"/>
    </xf>
    <xf numFmtId="3" fontId="12" fillId="0" borderId="60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49" xfId="44" applyNumberFormat="1" applyFont="1" applyBorder="1" applyAlignment="1">
      <alignment horizontal="center" vertical="center"/>
    </xf>
    <xf numFmtId="1" fontId="12" fillId="0" borderId="27" xfId="42" applyNumberFormat="1" applyFont="1" applyBorder="1" applyAlignment="1">
      <alignment horizontal="center" vertical="center"/>
    </xf>
    <xf numFmtId="1" fontId="12" fillId="0" borderId="35" xfId="42" applyNumberFormat="1" applyFont="1" applyBorder="1" applyAlignment="1">
      <alignment horizontal="center" vertical="center"/>
    </xf>
    <xf numFmtId="7" fontId="12" fillId="0" borderId="49" xfId="44" applyNumberFormat="1" applyFont="1" applyFill="1" applyBorder="1" applyAlignment="1">
      <alignment horizontal="center" vertical="center"/>
    </xf>
    <xf numFmtId="1" fontId="12" fillId="0" borderId="35" xfId="42" applyNumberFormat="1" applyFont="1" applyFill="1" applyBorder="1" applyAlignment="1">
      <alignment horizontal="center" vertical="center"/>
    </xf>
    <xf numFmtId="1" fontId="12" fillId="0" borderId="69" xfId="42" applyNumberFormat="1" applyFont="1" applyBorder="1" applyAlignment="1">
      <alignment horizontal="center" vertical="center"/>
    </xf>
    <xf numFmtId="1" fontId="12" fillId="0" borderId="38" xfId="42" applyNumberFormat="1" applyFont="1" applyBorder="1" applyAlignment="1">
      <alignment horizontal="center" vertical="center"/>
    </xf>
    <xf numFmtId="3" fontId="12" fillId="0" borderId="50" xfId="42" applyNumberFormat="1" applyFont="1" applyFill="1" applyBorder="1" applyAlignment="1">
      <alignment horizontal="center" vertical="center"/>
    </xf>
    <xf numFmtId="7" fontId="12" fillId="0" borderId="40" xfId="44" applyNumberFormat="1" applyFont="1" applyFill="1" applyBorder="1" applyAlignment="1">
      <alignment horizontal="center" vertical="center"/>
    </xf>
    <xf numFmtId="3" fontId="12" fillId="0" borderId="38" xfId="4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46" xfId="42" applyNumberFormat="1" applyFont="1" applyFill="1" applyBorder="1" applyAlignment="1">
      <alignment horizontal="center" vertical="center"/>
    </xf>
    <xf numFmtId="1" fontId="12" fillId="0" borderId="70" xfId="42" applyNumberFormat="1" applyFont="1" applyBorder="1" applyAlignment="1">
      <alignment horizontal="center" vertical="center"/>
    </xf>
    <xf numFmtId="3" fontId="12" fillId="0" borderId="51" xfId="42" applyNumberFormat="1" applyFont="1" applyFill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12" fillId="0" borderId="56" xfId="42" applyNumberFormat="1" applyFont="1" applyBorder="1" applyAlignment="1">
      <alignment horizontal="center" vertical="center"/>
    </xf>
    <xf numFmtId="3" fontId="12" fillId="0" borderId="56" xfId="42" applyNumberFormat="1" applyFont="1" applyFill="1" applyBorder="1" applyAlignment="1">
      <alignment horizontal="center" vertical="center"/>
    </xf>
    <xf numFmtId="9" fontId="12" fillId="35" borderId="28" xfId="0" applyNumberFormat="1" applyFont="1" applyFill="1" applyBorder="1" applyAlignment="1">
      <alignment horizontal="center" vertical="center"/>
    </xf>
    <xf numFmtId="9" fontId="12" fillId="35" borderId="32" xfId="0" applyNumberFormat="1" applyFont="1" applyFill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9" fontId="12" fillId="35" borderId="40" xfId="0" applyNumberFormat="1" applyFont="1" applyFill="1" applyBorder="1" applyAlignment="1">
      <alignment horizontal="center" vertical="center"/>
    </xf>
    <xf numFmtId="3" fontId="12" fillId="35" borderId="60" xfId="0" applyNumberFormat="1" applyFont="1" applyFill="1" applyBorder="1" applyAlignment="1">
      <alignment horizontal="center" vertical="center"/>
    </xf>
    <xf numFmtId="175" fontId="12" fillId="35" borderId="40" xfId="42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9" fontId="12" fillId="35" borderId="7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indent="1"/>
    </xf>
    <xf numFmtId="0" fontId="4" fillId="0" borderId="7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1" fontId="12" fillId="0" borderId="82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9" fontId="12" fillId="0" borderId="82" xfId="0" applyNumberFormat="1" applyFont="1" applyBorder="1" applyAlignment="1">
      <alignment horizontal="center"/>
    </xf>
    <xf numFmtId="9" fontId="12" fillId="0" borderId="53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C1">
      <selection activeCell="C31" sqref="C31"/>
    </sheetView>
  </sheetViews>
  <sheetFormatPr defaultColWidth="9.140625" defaultRowHeight="12.75"/>
  <cols>
    <col min="1" max="1" width="2.00390625" style="9" customWidth="1"/>
    <col min="2" max="2" width="0.85546875" style="9" customWidth="1"/>
    <col min="3" max="3" width="18.7109375" style="9" customWidth="1"/>
    <col min="4" max="4" width="24.421875" style="9" customWidth="1"/>
    <col min="5" max="5" width="63.28125" style="9" customWidth="1"/>
    <col min="6" max="6" width="20.7109375" style="9" customWidth="1"/>
    <col min="7" max="7" width="0.85546875" style="9" customWidth="1"/>
    <col min="8" max="8" width="1.7109375" style="9" customWidth="1"/>
    <col min="9" max="9" width="16.57421875" style="9" customWidth="1"/>
    <col min="10" max="10" width="21.421875" style="9" customWidth="1"/>
    <col min="11" max="11" width="11.57421875" style="9" customWidth="1"/>
    <col min="12" max="12" width="10.421875" style="9" customWidth="1"/>
    <col min="13" max="14" width="9.140625" style="9" customWidth="1"/>
    <col min="15" max="15" width="11.00390625" style="9" customWidth="1"/>
    <col min="16" max="16384" width="9.140625" style="9" customWidth="1"/>
  </cols>
  <sheetData>
    <row r="1" spans="2:7" ht="4.5" customHeight="1" thickBot="1" thickTop="1">
      <c r="B1" s="25"/>
      <c r="C1" s="26"/>
      <c r="D1" s="26"/>
      <c r="E1" s="26"/>
      <c r="F1" s="26"/>
      <c r="G1" s="26"/>
    </row>
    <row r="2" spans="2:7" ht="18.75" customHeight="1" thickBot="1" thickTop="1">
      <c r="B2" s="25"/>
      <c r="C2" s="256"/>
      <c r="D2" s="257"/>
      <c r="E2" s="257"/>
      <c r="F2" s="258"/>
      <c r="G2" s="26"/>
    </row>
    <row r="3" spans="2:7" ht="18.75" customHeight="1" thickBot="1" thickTop="1">
      <c r="B3" s="25"/>
      <c r="C3" s="36"/>
      <c r="D3" s="37"/>
      <c r="E3" s="37"/>
      <c r="F3" s="38"/>
      <c r="G3" s="26"/>
    </row>
    <row r="4" spans="2:7" ht="18.75" customHeight="1" thickBot="1" thickTop="1">
      <c r="B4" s="25"/>
      <c r="C4" s="259"/>
      <c r="D4" s="260"/>
      <c r="E4" s="260"/>
      <c r="F4" s="261"/>
      <c r="G4" s="26"/>
    </row>
    <row r="5" spans="2:7" ht="18.75" customHeight="1" thickBot="1" thickTop="1">
      <c r="B5" s="25"/>
      <c r="C5" s="262"/>
      <c r="D5" s="263"/>
      <c r="E5" s="263"/>
      <c r="F5" s="264"/>
      <c r="G5" s="26"/>
    </row>
    <row r="6" spans="2:7" ht="18.75" customHeight="1" thickBot="1" thickTop="1">
      <c r="B6" s="25"/>
      <c r="C6" s="259" t="s">
        <v>63</v>
      </c>
      <c r="D6" s="260"/>
      <c r="E6" s="260"/>
      <c r="F6" s="261"/>
      <c r="G6" s="26"/>
    </row>
    <row r="7" spans="2:7" ht="19.5" customHeight="1" thickBot="1" thickTop="1">
      <c r="B7" s="25"/>
      <c r="C7" s="259" t="s">
        <v>84</v>
      </c>
      <c r="D7" s="260"/>
      <c r="E7" s="260"/>
      <c r="F7" s="261"/>
      <c r="G7" s="26"/>
    </row>
    <row r="8" spans="2:7" ht="17.25" thickBot="1" thickTop="1">
      <c r="B8" s="25"/>
      <c r="C8" s="262"/>
      <c r="D8" s="263"/>
      <c r="E8" s="263"/>
      <c r="F8" s="264"/>
      <c r="G8" s="26"/>
    </row>
    <row r="9" spans="2:7" s="35" customFormat="1" ht="17.25" thickBot="1" thickTop="1">
      <c r="B9" s="33"/>
      <c r="C9" s="36"/>
      <c r="D9" s="37"/>
      <c r="E9" s="52"/>
      <c r="F9" s="38"/>
      <c r="G9" s="34"/>
    </row>
    <row r="10" spans="2:7" s="35" customFormat="1" ht="17.25" customHeight="1" thickBot="1" thickTop="1">
      <c r="B10" s="33"/>
      <c r="C10" s="27"/>
      <c r="D10" s="40"/>
      <c r="E10" s="53" t="s">
        <v>36</v>
      </c>
      <c r="F10" s="48"/>
      <c r="G10" s="34"/>
    </row>
    <row r="11" spans="2:7" s="35" customFormat="1" ht="17.25" thickBot="1" thickTop="1">
      <c r="B11" s="33"/>
      <c r="C11" s="36"/>
      <c r="D11" s="37"/>
      <c r="E11" s="49"/>
      <c r="F11" s="38"/>
      <c r="G11" s="34"/>
    </row>
    <row r="12" spans="2:7" s="35" customFormat="1" ht="17.25" customHeight="1" thickBot="1" thickTop="1">
      <c r="B12" s="33"/>
      <c r="C12" s="42"/>
      <c r="D12" s="39"/>
      <c r="E12" s="50" t="s">
        <v>43</v>
      </c>
      <c r="F12" s="43"/>
      <c r="G12" s="34"/>
    </row>
    <row r="13" spans="2:7" s="35" customFormat="1" ht="20.25" thickBot="1" thickTop="1">
      <c r="B13" s="33"/>
      <c r="C13" s="27"/>
      <c r="D13" s="31"/>
      <c r="E13" s="51"/>
      <c r="F13" s="32"/>
      <c r="G13" s="34"/>
    </row>
    <row r="14" spans="2:8" s="35" customFormat="1" ht="17.25" customHeight="1" thickBot="1" thickTop="1">
      <c r="B14" s="45"/>
      <c r="C14" s="44"/>
      <c r="E14" s="50" t="s">
        <v>44</v>
      </c>
      <c r="F14" s="39"/>
      <c r="G14" s="46"/>
      <c r="H14" s="47"/>
    </row>
    <row r="15" spans="2:7" s="35" customFormat="1" ht="20.25" thickBot="1" thickTop="1">
      <c r="B15" s="33"/>
      <c r="C15" s="27"/>
      <c r="D15" s="31"/>
      <c r="E15" s="51"/>
      <c r="F15" s="32"/>
      <c r="G15" s="34"/>
    </row>
    <row r="16" spans="2:7" s="35" customFormat="1" ht="17.25" customHeight="1" thickBot="1" thickTop="1">
      <c r="B16" s="33"/>
      <c r="C16" s="42"/>
      <c r="D16" s="39"/>
      <c r="E16" s="50" t="s">
        <v>45</v>
      </c>
      <c r="F16" s="43"/>
      <c r="G16" s="34"/>
    </row>
    <row r="17" spans="2:7" ht="17.25" thickBot="1" thickTop="1">
      <c r="B17" s="25"/>
      <c r="C17" s="36"/>
      <c r="D17" s="31"/>
      <c r="E17" s="49"/>
      <c r="F17" s="32"/>
      <c r="G17" s="26"/>
    </row>
    <row r="18" spans="2:7" s="35" customFormat="1" ht="17.25" thickBot="1" thickTop="1">
      <c r="B18" s="33"/>
      <c r="C18" s="30"/>
      <c r="D18" s="31"/>
      <c r="E18" s="49"/>
      <c r="F18" s="32"/>
      <c r="G18" s="34"/>
    </row>
    <row r="19" spans="2:7" s="35" customFormat="1" ht="17.25" customHeight="1" thickBot="1" thickTop="1">
      <c r="B19" s="33"/>
      <c r="C19" s="27"/>
      <c r="D19" s="40"/>
      <c r="E19" s="41" t="s">
        <v>35</v>
      </c>
      <c r="F19" s="48"/>
      <c r="G19" s="34"/>
    </row>
    <row r="20" spans="2:7" s="35" customFormat="1" ht="17.25" thickBot="1" thickTop="1">
      <c r="B20" s="33"/>
      <c r="C20" s="36"/>
      <c r="D20" s="37"/>
      <c r="E20" s="49"/>
      <c r="F20" s="38"/>
      <c r="G20" s="34"/>
    </row>
    <row r="21" spans="2:7" s="35" customFormat="1" ht="17.25" customHeight="1" thickBot="1" thickTop="1">
      <c r="B21" s="33"/>
      <c r="C21" s="42"/>
      <c r="D21" s="39"/>
      <c r="E21" s="50" t="s">
        <v>46</v>
      </c>
      <c r="F21" s="43"/>
      <c r="G21" s="34"/>
    </row>
    <row r="22" spans="2:7" s="35" customFormat="1" ht="20.25" thickBot="1" thickTop="1">
      <c r="B22" s="33"/>
      <c r="C22" s="27"/>
      <c r="D22" s="31"/>
      <c r="E22" s="51"/>
      <c r="F22" s="32"/>
      <c r="G22" s="34"/>
    </row>
    <row r="23" spans="2:7" s="35" customFormat="1" ht="21.75" customHeight="1" thickBot="1" thickTop="1">
      <c r="B23" s="33"/>
      <c r="C23" s="42"/>
      <c r="D23" s="39"/>
      <c r="E23" s="50" t="s">
        <v>47</v>
      </c>
      <c r="F23" s="43"/>
      <c r="G23" s="34"/>
    </row>
    <row r="24" spans="2:7" s="35" customFormat="1" ht="20.25" thickBot="1" thickTop="1">
      <c r="B24" s="33"/>
      <c r="C24" s="27"/>
      <c r="D24" s="31"/>
      <c r="E24" s="51"/>
      <c r="F24" s="32"/>
      <c r="G24" s="34"/>
    </row>
    <row r="25" spans="2:7" s="35" customFormat="1" ht="17.25" customHeight="1" thickBot="1" thickTop="1">
      <c r="B25" s="33"/>
      <c r="C25" s="42"/>
      <c r="D25" s="39"/>
      <c r="E25" s="50" t="s">
        <v>48</v>
      </c>
      <c r="F25" s="43"/>
      <c r="G25" s="34"/>
    </row>
    <row r="26" spans="2:7" ht="17.25" thickBot="1" thickTop="1">
      <c r="B26" s="25"/>
      <c r="C26" s="262"/>
      <c r="D26" s="263"/>
      <c r="E26" s="263"/>
      <c r="F26" s="264"/>
      <c r="G26" s="26"/>
    </row>
    <row r="27" spans="2:7" ht="14.25" thickBot="1" thickTop="1">
      <c r="B27" s="25"/>
      <c r="C27" s="268"/>
      <c r="D27" s="269"/>
      <c r="E27" s="269"/>
      <c r="F27" s="270"/>
      <c r="G27" s="26"/>
    </row>
    <row r="28" spans="2:7" ht="14.25" thickBot="1" thickTop="1">
      <c r="B28" s="25"/>
      <c r="C28" s="265"/>
      <c r="D28" s="266"/>
      <c r="E28" s="266"/>
      <c r="F28" s="267"/>
      <c r="G28" s="26"/>
    </row>
    <row r="29" spans="2:7" ht="4.5" customHeight="1" thickTop="1">
      <c r="B29" s="25"/>
      <c r="C29" s="26"/>
      <c r="D29" s="26"/>
      <c r="E29" s="26"/>
      <c r="F29" s="26"/>
      <c r="G29" s="26"/>
    </row>
    <row r="30" s="8" customFormat="1" ht="12.75" customHeight="1">
      <c r="C30" s="28"/>
    </row>
    <row r="31" spans="1:9" ht="12.75">
      <c r="A31" s="8"/>
      <c r="B31" s="8"/>
      <c r="C31" s="9" t="s">
        <v>79</v>
      </c>
      <c r="D31" s="8"/>
      <c r="E31" s="8"/>
      <c r="F31" s="29" t="s">
        <v>85</v>
      </c>
      <c r="G31" s="8"/>
      <c r="H31" s="8"/>
      <c r="I31" s="8"/>
    </row>
    <row r="32" spans="1:9" ht="12.75">
      <c r="A32" s="8"/>
      <c r="B32" s="8"/>
      <c r="C32" s="8" t="s">
        <v>78</v>
      </c>
      <c r="D32" s="8"/>
      <c r="E32" s="8"/>
      <c r="F32" s="29"/>
      <c r="G32" s="8"/>
      <c r="H32" s="8"/>
      <c r="I32" s="8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N7" sqref="N7:R22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1" t="s">
        <v>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</row>
    <row r="2" spans="1:18" s="58" customFormat="1" ht="19.5" customHeight="1">
      <c r="A2" s="284" t="s">
        <v>84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18" s="58" customFormat="1" ht="19.5" customHeight="1" thickBot="1">
      <c r="A3" s="287" t="s">
        <v>38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</row>
    <row r="4" spans="1:18" s="58" customFormat="1" ht="12.75" customHeight="1">
      <c r="A4" s="274" t="s">
        <v>0</v>
      </c>
      <c r="B4" s="271" t="s">
        <v>50</v>
      </c>
      <c r="C4" s="272"/>
      <c r="D4" s="273"/>
      <c r="E4" s="271" t="s">
        <v>51</v>
      </c>
      <c r="F4" s="272"/>
      <c r="G4" s="273"/>
      <c r="H4" s="271" t="s">
        <v>52</v>
      </c>
      <c r="I4" s="272"/>
      <c r="J4" s="272"/>
      <c r="K4" s="272"/>
      <c r="L4" s="272"/>
      <c r="M4" s="273"/>
      <c r="N4" s="271" t="s">
        <v>53</v>
      </c>
      <c r="O4" s="293"/>
      <c r="P4" s="293"/>
      <c r="Q4" s="293"/>
      <c r="R4" s="294"/>
    </row>
    <row r="5" spans="1:18" ht="12.75" customHeight="1">
      <c r="A5" s="275"/>
      <c r="B5" s="290" t="s">
        <v>56</v>
      </c>
      <c r="C5" s="291"/>
      <c r="D5" s="292"/>
      <c r="E5" s="290" t="s">
        <v>55</v>
      </c>
      <c r="F5" s="291"/>
      <c r="G5" s="292"/>
      <c r="H5" s="290" t="s">
        <v>55</v>
      </c>
      <c r="I5" s="291"/>
      <c r="J5" s="291"/>
      <c r="K5" s="291"/>
      <c r="L5" s="291"/>
      <c r="M5" s="292"/>
      <c r="N5" s="290" t="s">
        <v>54</v>
      </c>
      <c r="O5" s="291"/>
      <c r="P5" s="291"/>
      <c r="Q5" s="291"/>
      <c r="R5" s="292"/>
    </row>
    <row r="6" spans="1:19" ht="50.25" customHeight="1" thickBot="1">
      <c r="A6" s="276"/>
      <c r="B6" s="165" t="s">
        <v>1</v>
      </c>
      <c r="C6" s="166" t="s">
        <v>2</v>
      </c>
      <c r="D6" s="253" t="s">
        <v>13</v>
      </c>
      <c r="E6" s="254" t="s">
        <v>1</v>
      </c>
      <c r="F6" s="204" t="s">
        <v>2</v>
      </c>
      <c r="G6" s="253" t="s">
        <v>13</v>
      </c>
      <c r="H6" s="254" t="s">
        <v>81</v>
      </c>
      <c r="I6" s="204" t="s">
        <v>27</v>
      </c>
      <c r="J6" s="204" t="s">
        <v>13</v>
      </c>
      <c r="K6" s="204" t="s">
        <v>80</v>
      </c>
      <c r="L6" s="204" t="s">
        <v>28</v>
      </c>
      <c r="M6" s="253" t="s">
        <v>13</v>
      </c>
      <c r="N6" s="166" t="s">
        <v>3</v>
      </c>
      <c r="O6" s="204" t="s">
        <v>4</v>
      </c>
      <c r="P6" s="166" t="s">
        <v>82</v>
      </c>
      <c r="Q6" s="166" t="s">
        <v>5</v>
      </c>
      <c r="R6" s="253" t="s">
        <v>71</v>
      </c>
      <c r="S6" s="23"/>
    </row>
    <row r="7" spans="1:19" s="10" customFormat="1" ht="19.5" customHeight="1">
      <c r="A7" s="61" t="s">
        <v>29</v>
      </c>
      <c r="B7" s="214">
        <v>60</v>
      </c>
      <c r="C7" s="76">
        <v>22</v>
      </c>
      <c r="D7" s="77">
        <f aca="true" t="shared" si="0" ref="D7:D23">(C7/B7)</f>
        <v>0.36666666666666664</v>
      </c>
      <c r="E7" s="215">
        <v>50</v>
      </c>
      <c r="F7" s="78">
        <v>11</v>
      </c>
      <c r="G7" s="77">
        <f aca="true" t="shared" si="1" ref="G7:G23">(F7/E7)</f>
        <v>0.22</v>
      </c>
      <c r="H7" s="216">
        <v>41</v>
      </c>
      <c r="I7" s="76">
        <v>10</v>
      </c>
      <c r="J7" s="247">
        <f aca="true" t="shared" si="2" ref="J7:J23">(I7/H7)</f>
        <v>0.24390243902439024</v>
      </c>
      <c r="K7" s="78">
        <v>51</v>
      </c>
      <c r="L7" s="183">
        <v>20</v>
      </c>
      <c r="M7" s="79">
        <f>+L7/K7</f>
        <v>0.39215686274509803</v>
      </c>
      <c r="N7" s="179">
        <v>0</v>
      </c>
      <c r="O7" s="182">
        <v>0</v>
      </c>
      <c r="P7" s="183">
        <v>20</v>
      </c>
      <c r="Q7" s="184">
        <v>0</v>
      </c>
      <c r="R7" s="185">
        <v>4</v>
      </c>
      <c r="S7" s="24"/>
    </row>
    <row r="8" spans="1:19" s="10" customFormat="1" ht="19.5" customHeight="1">
      <c r="A8" s="62" t="s">
        <v>6</v>
      </c>
      <c r="B8" s="217">
        <v>181</v>
      </c>
      <c r="C8" s="80">
        <v>113</v>
      </c>
      <c r="D8" s="81">
        <f t="shared" si="0"/>
        <v>0.6243093922651933</v>
      </c>
      <c r="E8" s="218">
        <v>121</v>
      </c>
      <c r="F8" s="82">
        <v>37</v>
      </c>
      <c r="G8" s="81">
        <f t="shared" si="1"/>
        <v>0.30578512396694213</v>
      </c>
      <c r="H8" s="216">
        <v>101</v>
      </c>
      <c r="I8" s="80">
        <v>50</v>
      </c>
      <c r="J8" s="248">
        <f t="shared" si="2"/>
        <v>0.49504950495049505</v>
      </c>
      <c r="K8" s="82">
        <v>161</v>
      </c>
      <c r="L8" s="187">
        <v>109</v>
      </c>
      <c r="M8" s="83">
        <f>+L8/K8</f>
        <v>0.6770186335403726</v>
      </c>
      <c r="N8" s="180">
        <v>0</v>
      </c>
      <c r="O8" s="186">
        <v>0</v>
      </c>
      <c r="P8" s="187">
        <v>109</v>
      </c>
      <c r="Q8" s="188">
        <v>0</v>
      </c>
      <c r="R8" s="189">
        <v>0</v>
      </c>
      <c r="S8" s="24"/>
    </row>
    <row r="9" spans="1:19" s="10" customFormat="1" ht="19.5" customHeight="1">
      <c r="A9" s="61" t="s">
        <v>30</v>
      </c>
      <c r="B9" s="217">
        <v>218</v>
      </c>
      <c r="C9" s="85">
        <v>142</v>
      </c>
      <c r="D9" s="86">
        <f t="shared" si="0"/>
        <v>0.6513761467889908</v>
      </c>
      <c r="E9" s="218">
        <v>75</v>
      </c>
      <c r="F9" s="82">
        <v>44</v>
      </c>
      <c r="G9" s="81">
        <f t="shared" si="1"/>
        <v>0.5866666666666667</v>
      </c>
      <c r="H9" s="216">
        <v>37</v>
      </c>
      <c r="I9" s="85">
        <v>35</v>
      </c>
      <c r="J9" s="248">
        <f t="shared" si="2"/>
        <v>0.9459459459459459</v>
      </c>
      <c r="K9" s="82">
        <v>80</v>
      </c>
      <c r="L9" s="187">
        <v>127</v>
      </c>
      <c r="M9" s="83">
        <f aca="true" t="shared" si="3" ref="M9:M22">+L9/K9</f>
        <v>1.5875</v>
      </c>
      <c r="N9" s="190">
        <v>12</v>
      </c>
      <c r="O9" s="191">
        <v>0</v>
      </c>
      <c r="P9" s="192">
        <v>118</v>
      </c>
      <c r="Q9" s="193">
        <v>0</v>
      </c>
      <c r="R9" s="194">
        <v>1</v>
      </c>
      <c r="S9" s="24"/>
    </row>
    <row r="10" spans="1:19" s="10" customFormat="1" ht="19.5" customHeight="1">
      <c r="A10" s="61" t="s">
        <v>9</v>
      </c>
      <c r="B10" s="219">
        <v>105</v>
      </c>
      <c r="C10" s="85">
        <v>69</v>
      </c>
      <c r="D10" s="86">
        <f t="shared" si="0"/>
        <v>0.6571428571428571</v>
      </c>
      <c r="E10" s="220">
        <v>65</v>
      </c>
      <c r="F10" s="82">
        <v>35</v>
      </c>
      <c r="G10" s="81">
        <f t="shared" si="1"/>
        <v>0.5384615384615384</v>
      </c>
      <c r="H10" s="221">
        <v>20</v>
      </c>
      <c r="I10" s="85">
        <v>12</v>
      </c>
      <c r="J10" s="248">
        <f>IF(H10&gt;0,I10/H10,0)</f>
        <v>0.6</v>
      </c>
      <c r="K10" s="82">
        <v>25</v>
      </c>
      <c r="L10" s="187">
        <v>29</v>
      </c>
      <c r="M10" s="83">
        <f t="shared" si="3"/>
        <v>1.16</v>
      </c>
      <c r="N10" s="190">
        <v>0</v>
      </c>
      <c r="O10" s="191">
        <v>0</v>
      </c>
      <c r="P10" s="192">
        <v>29</v>
      </c>
      <c r="Q10" s="193">
        <v>3</v>
      </c>
      <c r="R10" s="194">
        <v>3</v>
      </c>
      <c r="S10" s="24"/>
    </row>
    <row r="11" spans="1:19" s="10" customFormat="1" ht="19.5" customHeight="1">
      <c r="A11" s="61" t="s">
        <v>10</v>
      </c>
      <c r="B11" s="217">
        <v>108</v>
      </c>
      <c r="C11" s="85">
        <v>45</v>
      </c>
      <c r="D11" s="86">
        <f t="shared" si="0"/>
        <v>0.4166666666666667</v>
      </c>
      <c r="E11" s="222">
        <v>82</v>
      </c>
      <c r="F11" s="82">
        <v>14</v>
      </c>
      <c r="G11" s="81">
        <f t="shared" si="1"/>
        <v>0.17073170731707318</v>
      </c>
      <c r="H11" s="216">
        <v>35</v>
      </c>
      <c r="I11" s="85">
        <v>6</v>
      </c>
      <c r="J11" s="248">
        <f t="shared" si="2"/>
        <v>0.17142857142857143</v>
      </c>
      <c r="K11" s="82">
        <v>43</v>
      </c>
      <c r="L11" s="187">
        <v>15</v>
      </c>
      <c r="M11" s="83">
        <f t="shared" si="3"/>
        <v>0.3488372093023256</v>
      </c>
      <c r="N11" s="190">
        <v>0</v>
      </c>
      <c r="O11" s="191">
        <v>0</v>
      </c>
      <c r="P11" s="192">
        <v>15</v>
      </c>
      <c r="Q11" s="193">
        <v>0</v>
      </c>
      <c r="R11" s="194">
        <v>0</v>
      </c>
      <c r="S11" s="24"/>
    </row>
    <row r="12" spans="1:19" s="10" customFormat="1" ht="19.5" customHeight="1">
      <c r="A12" s="61" t="s">
        <v>25</v>
      </c>
      <c r="B12" s="223">
        <v>290</v>
      </c>
      <c r="C12" s="85">
        <v>77</v>
      </c>
      <c r="D12" s="86">
        <f t="shared" si="0"/>
        <v>0.2655172413793103</v>
      </c>
      <c r="E12" s="224">
        <v>260</v>
      </c>
      <c r="F12" s="82">
        <v>43</v>
      </c>
      <c r="G12" s="81">
        <f t="shared" si="1"/>
        <v>0.16538461538461538</v>
      </c>
      <c r="H12" s="216">
        <v>73</v>
      </c>
      <c r="I12" s="85">
        <v>32</v>
      </c>
      <c r="J12" s="248">
        <f t="shared" si="2"/>
        <v>0.4383561643835616</v>
      </c>
      <c r="K12" s="82">
        <v>83</v>
      </c>
      <c r="L12" s="187">
        <v>66</v>
      </c>
      <c r="M12" s="83">
        <f t="shared" si="3"/>
        <v>0.7951807228915663</v>
      </c>
      <c r="N12" s="190">
        <v>3</v>
      </c>
      <c r="O12" s="191">
        <v>0</v>
      </c>
      <c r="P12" s="192">
        <v>64</v>
      </c>
      <c r="Q12" s="193">
        <v>1</v>
      </c>
      <c r="R12" s="194">
        <v>3</v>
      </c>
      <c r="S12" s="24"/>
    </row>
    <row r="13" spans="1:19" s="10" customFormat="1" ht="19.5" customHeight="1">
      <c r="A13" s="61" t="s">
        <v>33</v>
      </c>
      <c r="B13" s="217">
        <v>49</v>
      </c>
      <c r="C13" s="85">
        <v>13</v>
      </c>
      <c r="D13" s="86">
        <f t="shared" si="0"/>
        <v>0.2653061224489796</v>
      </c>
      <c r="E13" s="218">
        <v>37</v>
      </c>
      <c r="F13" s="82">
        <v>5</v>
      </c>
      <c r="G13" s="81">
        <f t="shared" si="1"/>
        <v>0.13513513513513514</v>
      </c>
      <c r="H13" s="216">
        <v>20</v>
      </c>
      <c r="I13" s="85">
        <v>3</v>
      </c>
      <c r="J13" s="248">
        <f t="shared" si="2"/>
        <v>0.15</v>
      </c>
      <c r="K13" s="82">
        <v>28</v>
      </c>
      <c r="L13" s="187">
        <v>7</v>
      </c>
      <c r="M13" s="83">
        <f t="shared" si="3"/>
        <v>0.25</v>
      </c>
      <c r="N13" s="190">
        <v>0</v>
      </c>
      <c r="O13" s="191">
        <v>0</v>
      </c>
      <c r="P13" s="192">
        <v>7</v>
      </c>
      <c r="Q13" s="193">
        <v>0</v>
      </c>
      <c r="R13" s="194">
        <v>1</v>
      </c>
      <c r="S13" s="24"/>
    </row>
    <row r="14" spans="1:19" s="10" customFormat="1" ht="19.5" customHeight="1">
      <c r="A14" s="61" t="s">
        <v>75</v>
      </c>
      <c r="B14" s="217">
        <v>63</v>
      </c>
      <c r="C14" s="85">
        <v>38</v>
      </c>
      <c r="D14" s="86">
        <f t="shared" si="0"/>
        <v>0.6031746031746031</v>
      </c>
      <c r="E14" s="218">
        <v>50</v>
      </c>
      <c r="F14" s="82">
        <v>25</v>
      </c>
      <c r="G14" s="81">
        <f t="shared" si="1"/>
        <v>0.5</v>
      </c>
      <c r="H14" s="216">
        <v>20</v>
      </c>
      <c r="I14" s="85">
        <v>8</v>
      </c>
      <c r="J14" s="248">
        <f t="shared" si="2"/>
        <v>0.4</v>
      </c>
      <c r="K14" s="82">
        <v>30</v>
      </c>
      <c r="L14" s="187">
        <v>18</v>
      </c>
      <c r="M14" s="83">
        <f t="shared" si="3"/>
        <v>0.6</v>
      </c>
      <c r="N14" s="190">
        <v>0</v>
      </c>
      <c r="O14" s="191">
        <v>0</v>
      </c>
      <c r="P14" s="192">
        <v>18</v>
      </c>
      <c r="Q14" s="193">
        <v>0</v>
      </c>
      <c r="R14" s="194">
        <v>0</v>
      </c>
      <c r="S14" s="24"/>
    </row>
    <row r="15" spans="1:19" s="10" customFormat="1" ht="19.5" customHeight="1">
      <c r="A15" s="61" t="s">
        <v>26</v>
      </c>
      <c r="B15" s="217">
        <v>152</v>
      </c>
      <c r="C15" s="85">
        <v>99</v>
      </c>
      <c r="D15" s="86">
        <f t="shared" si="0"/>
        <v>0.6513157894736842</v>
      </c>
      <c r="E15" s="218">
        <v>80</v>
      </c>
      <c r="F15" s="82">
        <v>32</v>
      </c>
      <c r="G15" s="81">
        <f t="shared" si="1"/>
        <v>0.4</v>
      </c>
      <c r="H15" s="216">
        <v>80</v>
      </c>
      <c r="I15" s="85">
        <v>33</v>
      </c>
      <c r="J15" s="248">
        <f t="shared" si="2"/>
        <v>0.4125</v>
      </c>
      <c r="K15" s="82">
        <v>152</v>
      </c>
      <c r="L15" s="187">
        <v>87</v>
      </c>
      <c r="M15" s="83">
        <f t="shared" si="3"/>
        <v>0.5723684210526315</v>
      </c>
      <c r="N15" s="190">
        <v>1</v>
      </c>
      <c r="O15" s="191">
        <v>6</v>
      </c>
      <c r="P15" s="192">
        <v>80</v>
      </c>
      <c r="Q15" s="193">
        <v>1</v>
      </c>
      <c r="R15" s="194">
        <v>1</v>
      </c>
      <c r="S15" s="24"/>
    </row>
    <row r="16" spans="1:19" s="10" customFormat="1" ht="19.5" customHeight="1">
      <c r="A16" s="61" t="s">
        <v>31</v>
      </c>
      <c r="B16" s="217">
        <v>305</v>
      </c>
      <c r="C16" s="85">
        <v>226</v>
      </c>
      <c r="D16" s="86">
        <f t="shared" si="0"/>
        <v>0.740983606557377</v>
      </c>
      <c r="E16" s="218">
        <v>198</v>
      </c>
      <c r="F16" s="82">
        <v>143</v>
      </c>
      <c r="G16" s="81">
        <f t="shared" si="1"/>
        <v>0.7222222222222222</v>
      </c>
      <c r="H16" s="216">
        <v>97</v>
      </c>
      <c r="I16" s="85">
        <v>129</v>
      </c>
      <c r="J16" s="248">
        <f t="shared" si="2"/>
        <v>1.3298969072164948</v>
      </c>
      <c r="K16" s="82">
        <v>195</v>
      </c>
      <c r="L16" s="187">
        <v>155</v>
      </c>
      <c r="M16" s="83">
        <f t="shared" si="3"/>
        <v>0.7948717948717948</v>
      </c>
      <c r="N16" s="190">
        <v>1</v>
      </c>
      <c r="O16" s="191">
        <v>0</v>
      </c>
      <c r="P16" s="192">
        <v>154</v>
      </c>
      <c r="Q16" s="193">
        <v>1</v>
      </c>
      <c r="R16" s="194">
        <v>22</v>
      </c>
      <c r="S16" s="24"/>
    </row>
    <row r="17" spans="1:19" s="10" customFormat="1" ht="19.5" customHeight="1">
      <c r="A17" s="61" t="s">
        <v>37</v>
      </c>
      <c r="B17" s="217">
        <v>92</v>
      </c>
      <c r="C17" s="85">
        <v>57</v>
      </c>
      <c r="D17" s="86">
        <f t="shared" si="0"/>
        <v>0.6195652173913043</v>
      </c>
      <c r="E17" s="224">
        <v>59</v>
      </c>
      <c r="F17" s="82">
        <v>21</v>
      </c>
      <c r="G17" s="81">
        <f t="shared" si="1"/>
        <v>0.3559322033898305</v>
      </c>
      <c r="H17" s="216">
        <v>34</v>
      </c>
      <c r="I17" s="85">
        <v>16</v>
      </c>
      <c r="J17" s="248">
        <f t="shared" si="2"/>
        <v>0.47058823529411764</v>
      </c>
      <c r="K17" s="82">
        <v>62</v>
      </c>
      <c r="L17" s="187">
        <v>45</v>
      </c>
      <c r="M17" s="83">
        <f t="shared" si="3"/>
        <v>0.7258064516129032</v>
      </c>
      <c r="N17" s="190">
        <v>0</v>
      </c>
      <c r="O17" s="191">
        <v>0</v>
      </c>
      <c r="P17" s="192">
        <v>45</v>
      </c>
      <c r="Q17" s="193">
        <v>0</v>
      </c>
      <c r="R17" s="194">
        <v>0</v>
      </c>
      <c r="S17" s="24"/>
    </row>
    <row r="18" spans="1:19" s="10" customFormat="1" ht="19.5" customHeight="1">
      <c r="A18" s="61" t="s">
        <v>7</v>
      </c>
      <c r="B18" s="217">
        <v>315</v>
      </c>
      <c r="C18" s="85">
        <v>239</v>
      </c>
      <c r="D18" s="86">
        <f t="shared" si="0"/>
        <v>0.7587301587301587</v>
      </c>
      <c r="E18" s="218">
        <v>288</v>
      </c>
      <c r="F18" s="82">
        <v>188</v>
      </c>
      <c r="G18" s="81">
        <f t="shared" si="1"/>
        <v>0.6527777777777778</v>
      </c>
      <c r="H18" s="216">
        <v>88</v>
      </c>
      <c r="I18" s="85">
        <v>47</v>
      </c>
      <c r="J18" s="248">
        <f t="shared" si="2"/>
        <v>0.5340909090909091</v>
      </c>
      <c r="K18" s="82">
        <v>107</v>
      </c>
      <c r="L18" s="187">
        <v>84</v>
      </c>
      <c r="M18" s="83">
        <f t="shared" si="3"/>
        <v>0.7850467289719626</v>
      </c>
      <c r="N18" s="190">
        <v>3</v>
      </c>
      <c r="O18" s="191">
        <v>6</v>
      </c>
      <c r="P18" s="192">
        <v>71</v>
      </c>
      <c r="Q18" s="193">
        <v>0</v>
      </c>
      <c r="R18" s="194">
        <v>7</v>
      </c>
      <c r="S18" s="24"/>
    </row>
    <row r="19" spans="1:19" s="10" customFormat="1" ht="19.5" customHeight="1">
      <c r="A19" s="61" t="s">
        <v>8</v>
      </c>
      <c r="B19" s="217">
        <v>90</v>
      </c>
      <c r="C19" s="85">
        <v>58</v>
      </c>
      <c r="D19" s="86">
        <f t="shared" si="0"/>
        <v>0.6444444444444445</v>
      </c>
      <c r="E19" s="218">
        <v>55</v>
      </c>
      <c r="F19" s="82">
        <v>31</v>
      </c>
      <c r="G19" s="81">
        <f t="shared" si="1"/>
        <v>0.5636363636363636</v>
      </c>
      <c r="H19" s="216">
        <v>26</v>
      </c>
      <c r="I19" s="85">
        <v>14</v>
      </c>
      <c r="J19" s="248">
        <f t="shared" si="2"/>
        <v>0.5384615384615384</v>
      </c>
      <c r="K19" s="82">
        <v>44</v>
      </c>
      <c r="L19" s="187">
        <v>28</v>
      </c>
      <c r="M19" s="83">
        <f t="shared" si="3"/>
        <v>0.6363636363636364</v>
      </c>
      <c r="N19" s="190">
        <v>0</v>
      </c>
      <c r="O19" s="191">
        <v>0</v>
      </c>
      <c r="P19" s="192">
        <v>25</v>
      </c>
      <c r="Q19" s="193">
        <v>4</v>
      </c>
      <c r="R19" s="194">
        <v>3</v>
      </c>
      <c r="S19" s="24"/>
    </row>
    <row r="20" spans="1:19" s="10" customFormat="1" ht="19.5" customHeight="1">
      <c r="A20" s="61" t="s">
        <v>34</v>
      </c>
      <c r="B20" s="217">
        <v>65</v>
      </c>
      <c r="C20" s="85">
        <v>35</v>
      </c>
      <c r="D20" s="86">
        <f t="shared" si="0"/>
        <v>0.5384615384615384</v>
      </c>
      <c r="E20" s="218">
        <v>45</v>
      </c>
      <c r="F20" s="82">
        <v>18</v>
      </c>
      <c r="G20" s="81">
        <f t="shared" si="1"/>
        <v>0.4</v>
      </c>
      <c r="H20" s="216">
        <v>26</v>
      </c>
      <c r="I20" s="85">
        <v>17</v>
      </c>
      <c r="J20" s="248">
        <f t="shared" si="2"/>
        <v>0.6538461538461539</v>
      </c>
      <c r="K20" s="82">
        <v>44</v>
      </c>
      <c r="L20" s="187">
        <v>29</v>
      </c>
      <c r="M20" s="83">
        <f t="shared" si="3"/>
        <v>0.6590909090909091</v>
      </c>
      <c r="N20" s="190">
        <v>0</v>
      </c>
      <c r="O20" s="191">
        <v>0</v>
      </c>
      <c r="P20" s="192">
        <v>29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32</v>
      </c>
      <c r="B21" s="217">
        <v>172</v>
      </c>
      <c r="C21" s="85">
        <v>82</v>
      </c>
      <c r="D21" s="86">
        <f t="shared" si="0"/>
        <v>0.47674418604651164</v>
      </c>
      <c r="E21" s="218">
        <v>100</v>
      </c>
      <c r="F21" s="82">
        <v>20</v>
      </c>
      <c r="G21" s="81">
        <f t="shared" si="1"/>
        <v>0.2</v>
      </c>
      <c r="H21" s="216">
        <v>100</v>
      </c>
      <c r="I21" s="85">
        <v>22</v>
      </c>
      <c r="J21" s="248">
        <f t="shared" si="2"/>
        <v>0.22</v>
      </c>
      <c r="K21" s="82">
        <v>172</v>
      </c>
      <c r="L21" s="187">
        <v>76</v>
      </c>
      <c r="M21" s="83">
        <f t="shared" si="3"/>
        <v>0.4418604651162791</v>
      </c>
      <c r="N21" s="190">
        <v>2</v>
      </c>
      <c r="O21" s="191">
        <v>0</v>
      </c>
      <c r="P21" s="192">
        <v>72</v>
      </c>
      <c r="Q21" s="193">
        <v>3</v>
      </c>
      <c r="R21" s="194">
        <v>0</v>
      </c>
      <c r="S21" s="24"/>
    </row>
    <row r="22" spans="1:19" s="10" customFormat="1" ht="19.5" customHeight="1" thickBot="1">
      <c r="A22" s="63" t="s">
        <v>77</v>
      </c>
      <c r="B22" s="217">
        <v>45</v>
      </c>
      <c r="C22" s="88">
        <v>19</v>
      </c>
      <c r="D22" s="89">
        <f t="shared" si="0"/>
        <v>0.4222222222222222</v>
      </c>
      <c r="E22" s="218">
        <v>25</v>
      </c>
      <c r="F22" s="90">
        <v>6</v>
      </c>
      <c r="G22" s="89">
        <f t="shared" si="1"/>
        <v>0.24</v>
      </c>
      <c r="H22" s="216">
        <v>25</v>
      </c>
      <c r="I22" s="88">
        <v>6</v>
      </c>
      <c r="J22" s="249">
        <f t="shared" si="2"/>
        <v>0.24</v>
      </c>
      <c r="K22" s="90">
        <v>45</v>
      </c>
      <c r="L22" s="196">
        <v>18</v>
      </c>
      <c r="M22" s="83">
        <f t="shared" si="3"/>
        <v>0.4</v>
      </c>
      <c r="N22" s="181">
        <v>0</v>
      </c>
      <c r="O22" s="195">
        <v>0</v>
      </c>
      <c r="P22" s="196">
        <v>18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11</v>
      </c>
      <c r="B23" s="225">
        <f>SUM(B7:B22)</f>
        <v>2310</v>
      </c>
      <c r="C23" s="91">
        <f>SUM(C7:C22)</f>
        <v>1334</v>
      </c>
      <c r="D23" s="92">
        <f t="shared" si="0"/>
        <v>0.5774891774891775</v>
      </c>
      <c r="E23" s="226">
        <f>SUM(E7:E22)</f>
        <v>1590</v>
      </c>
      <c r="F23" s="91">
        <f>SUM(F7:F22)</f>
        <v>673</v>
      </c>
      <c r="G23" s="92">
        <f t="shared" si="1"/>
        <v>0.42327044025157234</v>
      </c>
      <c r="H23" s="227">
        <f>SUM(H7:H22)</f>
        <v>823</v>
      </c>
      <c r="I23" s="91">
        <f>SUM(I7:I22)</f>
        <v>440</v>
      </c>
      <c r="J23" s="250">
        <f t="shared" si="2"/>
        <v>0.534629404617254</v>
      </c>
      <c r="K23" s="252">
        <f>SUM(K7:K22)</f>
        <v>1322</v>
      </c>
      <c r="L23" s="251">
        <f>SUM(L7:L22)</f>
        <v>913</v>
      </c>
      <c r="M23" s="93">
        <f>+L23/K23</f>
        <v>0.6906202723146747</v>
      </c>
      <c r="N23" s="199">
        <f>SUM(N7:N22)</f>
        <v>22</v>
      </c>
      <c r="O23" s="200">
        <f>SUM(O7:O22)</f>
        <v>12</v>
      </c>
      <c r="P23" s="149">
        <f>SUM(P7:P22)</f>
        <v>874</v>
      </c>
      <c r="Q23" s="149">
        <f>SUM(Q7:Q22)</f>
        <v>13</v>
      </c>
      <c r="R23" s="201">
        <f>SUM(R7:R22)</f>
        <v>45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15">
      <c r="A25" s="277" t="s">
        <v>73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"/>
    </row>
    <row r="26" spans="1:18" ht="15">
      <c r="A26" s="277" t="s">
        <v>49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  <mergeCell ref="A27:Q27"/>
    <mergeCell ref="A25:Q25"/>
    <mergeCell ref="A26:Q26"/>
    <mergeCell ref="A24:Q2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57421875" style="9" customWidth="1"/>
    <col min="2" max="2" width="8.00390625" style="11" customWidth="1"/>
    <col min="3" max="3" width="7.421875" style="12" customWidth="1"/>
    <col min="4" max="4" width="7.28125" style="13" customWidth="1"/>
    <col min="5" max="5" width="8.57421875" style="12" customWidth="1"/>
    <col min="6" max="6" width="8.57421875" style="14" customWidth="1"/>
    <col min="7" max="7" width="7.00390625" style="9" customWidth="1"/>
    <col min="8" max="8" width="10.28125" style="9" customWidth="1"/>
    <col min="9" max="10" width="8.57421875" style="9" customWidth="1"/>
    <col min="11" max="11" width="9.57421875" style="9" customWidth="1"/>
    <col min="12" max="12" width="9.421875" style="13" customWidth="1"/>
    <col min="13" max="13" width="8.00390625" style="12" customWidth="1"/>
    <col min="14" max="14" width="8.00390625" style="14" customWidth="1"/>
    <col min="15" max="15" width="9.7109375" style="8" customWidth="1"/>
    <col min="16" max="16384" width="9.140625" style="9" customWidth="1"/>
  </cols>
  <sheetData>
    <row r="1" spans="1:15" s="58" customFormat="1" ht="19.5" customHeight="1">
      <c r="A1" s="281" t="str">
        <f>+'1 Adult Part'!A1:O1</f>
        <v>TAB 6 - WIA TITLE I PARTICIPANT SUMMARIES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  <c r="O1" s="20"/>
    </row>
    <row r="2" spans="1:15" s="58" customFormat="1" ht="19.5" customHeight="1">
      <c r="A2" s="295" t="str">
        <f>'1 Adult Part'!$A$2</f>
        <v>FY16 QUARTER ENDING DECEMBER 31, 2015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7"/>
      <c r="O2" s="57"/>
    </row>
    <row r="3" spans="1:15" s="58" customFormat="1" ht="19.5" customHeight="1" thickBot="1">
      <c r="A3" s="305" t="s">
        <v>42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7"/>
      <c r="O3" s="57"/>
    </row>
    <row r="4" spans="1:14" ht="15">
      <c r="A4" s="308" t="s">
        <v>0</v>
      </c>
      <c r="B4" s="303" t="s">
        <v>57</v>
      </c>
      <c r="C4" s="303"/>
      <c r="D4" s="304"/>
      <c r="E4" s="302" t="s">
        <v>58</v>
      </c>
      <c r="F4" s="303"/>
      <c r="G4" s="304"/>
      <c r="H4" s="94" t="s">
        <v>12</v>
      </c>
      <c r="I4" s="300" t="s">
        <v>59</v>
      </c>
      <c r="J4" s="301"/>
      <c r="K4" s="300" t="s">
        <v>60</v>
      </c>
      <c r="L4" s="301"/>
      <c r="M4" s="302" t="s">
        <v>61</v>
      </c>
      <c r="N4" s="304"/>
    </row>
    <row r="5" spans="1:14" ht="34.5" customHeight="1" thickBot="1">
      <c r="A5" s="309"/>
      <c r="B5" s="152" t="s">
        <v>1</v>
      </c>
      <c r="C5" s="152" t="s">
        <v>2</v>
      </c>
      <c r="D5" s="151" t="s">
        <v>64</v>
      </c>
      <c r="E5" s="152" t="s">
        <v>1</v>
      </c>
      <c r="F5" s="173" t="s">
        <v>2</v>
      </c>
      <c r="G5" s="151" t="s">
        <v>64</v>
      </c>
      <c r="H5" s="66" t="s">
        <v>2</v>
      </c>
      <c r="I5" s="59" t="s">
        <v>1</v>
      </c>
      <c r="J5" s="66" t="s">
        <v>2</v>
      </c>
      <c r="K5" s="59" t="s">
        <v>1</v>
      </c>
      <c r="L5" s="66" t="s">
        <v>2</v>
      </c>
      <c r="M5" s="152" t="s">
        <v>1</v>
      </c>
      <c r="N5" s="174" t="s">
        <v>2</v>
      </c>
    </row>
    <row r="6" spans="1:15" s="229" customFormat="1" ht="21.75" customHeight="1">
      <c r="A6" s="62" t="str">
        <f>'1 Adult Part'!A7</f>
        <v>Berkshire</v>
      </c>
      <c r="B6" s="216">
        <v>60</v>
      </c>
      <c r="C6" s="101">
        <v>14</v>
      </c>
      <c r="D6" s="81">
        <f aca="true" t="shared" si="0" ref="D6:D22">C6/B6</f>
        <v>0.23333333333333334</v>
      </c>
      <c r="E6" s="215">
        <v>40</v>
      </c>
      <c r="F6" s="84">
        <v>8</v>
      </c>
      <c r="G6" s="81">
        <f aca="true" t="shared" si="1" ref="G6:G22">F6/E6</f>
        <v>0.2</v>
      </c>
      <c r="H6" s="84">
        <v>0</v>
      </c>
      <c r="I6" s="103">
        <f aca="true" t="shared" si="2" ref="I6:I22">+E6/B6</f>
        <v>0.6666666666666666</v>
      </c>
      <c r="J6" s="81">
        <f aca="true" t="shared" si="3" ref="J6:J22">(F6/(C6-H6))</f>
        <v>0.5714285714285714</v>
      </c>
      <c r="K6" s="230">
        <v>11</v>
      </c>
      <c r="L6" s="104">
        <v>11.445</v>
      </c>
      <c r="M6" s="231">
        <v>35</v>
      </c>
      <c r="N6" s="105">
        <v>15</v>
      </c>
      <c r="O6" s="228"/>
    </row>
    <row r="7" spans="1:15" s="229" customFormat="1" ht="21.75" customHeight="1">
      <c r="A7" s="62" t="str">
        <f>'1 Adult Part'!A8</f>
        <v>Boston</v>
      </c>
      <c r="B7" s="216">
        <v>103</v>
      </c>
      <c r="C7" s="101">
        <v>44</v>
      </c>
      <c r="D7" s="102">
        <f t="shared" si="0"/>
        <v>0.42718446601941745</v>
      </c>
      <c r="E7" s="218">
        <v>93</v>
      </c>
      <c r="F7" s="84">
        <v>36</v>
      </c>
      <c r="G7" s="81">
        <f t="shared" si="1"/>
        <v>0.3870967741935484</v>
      </c>
      <c r="H7" s="84">
        <v>0</v>
      </c>
      <c r="I7" s="103">
        <f t="shared" si="2"/>
        <v>0.9029126213592233</v>
      </c>
      <c r="J7" s="81">
        <f t="shared" si="3"/>
        <v>0.8181818181818182</v>
      </c>
      <c r="K7" s="230">
        <v>11.75</v>
      </c>
      <c r="L7" s="104">
        <v>13.780170940170942</v>
      </c>
      <c r="M7" s="232">
        <v>64</v>
      </c>
      <c r="N7" s="105">
        <v>79</v>
      </c>
      <c r="O7" s="228"/>
    </row>
    <row r="8" spans="1:15" s="229" customFormat="1" ht="21.75" customHeight="1">
      <c r="A8" s="61" t="str">
        <f>'1 Adult Part'!A9</f>
        <v>Bristol</v>
      </c>
      <c r="B8" s="216">
        <v>92</v>
      </c>
      <c r="C8" s="96">
        <v>59</v>
      </c>
      <c r="D8" s="86">
        <f t="shared" si="0"/>
        <v>0.6413043478260869</v>
      </c>
      <c r="E8" s="218">
        <v>91</v>
      </c>
      <c r="F8" s="87">
        <v>40</v>
      </c>
      <c r="G8" s="102">
        <f t="shared" si="1"/>
        <v>0.43956043956043955</v>
      </c>
      <c r="H8" s="106">
        <v>0</v>
      </c>
      <c r="I8" s="97">
        <f t="shared" si="2"/>
        <v>0.9891304347826086</v>
      </c>
      <c r="J8" s="86">
        <f t="shared" si="3"/>
        <v>0.6779661016949152</v>
      </c>
      <c r="K8" s="230">
        <v>12.5</v>
      </c>
      <c r="L8" s="98">
        <v>12.959424242424243</v>
      </c>
      <c r="M8" s="232">
        <v>56</v>
      </c>
      <c r="N8" s="99">
        <v>97</v>
      </c>
      <c r="O8" s="228"/>
    </row>
    <row r="9" spans="1:15" s="229" customFormat="1" ht="21.75" customHeight="1">
      <c r="A9" s="61" t="str">
        <f>'1 Adult Part'!A10</f>
        <v>Brockton</v>
      </c>
      <c r="B9" s="221">
        <v>68</v>
      </c>
      <c r="C9" s="96">
        <v>26</v>
      </c>
      <c r="D9" s="86">
        <f t="shared" si="0"/>
        <v>0.38235294117647056</v>
      </c>
      <c r="E9" s="220">
        <v>54</v>
      </c>
      <c r="F9" s="87">
        <v>21</v>
      </c>
      <c r="G9" s="86">
        <f t="shared" si="1"/>
        <v>0.3888888888888889</v>
      </c>
      <c r="H9" s="87">
        <v>2</v>
      </c>
      <c r="I9" s="97">
        <f t="shared" si="2"/>
        <v>0.7941176470588235</v>
      </c>
      <c r="J9" s="86">
        <f t="shared" si="3"/>
        <v>0.875</v>
      </c>
      <c r="K9" s="233">
        <v>12.5</v>
      </c>
      <c r="L9" s="98">
        <v>16.202380952380953</v>
      </c>
      <c r="M9" s="234">
        <v>20</v>
      </c>
      <c r="N9" s="99">
        <v>12</v>
      </c>
      <c r="O9" s="228"/>
    </row>
    <row r="10" spans="1:15" s="229" customFormat="1" ht="21.75" customHeight="1">
      <c r="A10" s="61" t="str">
        <f>'1 Adult Part'!A11</f>
        <v>Cape Cod &amp; Islands</v>
      </c>
      <c r="B10" s="216">
        <v>76</v>
      </c>
      <c r="C10" s="96">
        <v>16</v>
      </c>
      <c r="D10" s="86">
        <f t="shared" si="0"/>
        <v>0.21052631578947367</v>
      </c>
      <c r="E10" s="218">
        <v>69</v>
      </c>
      <c r="F10" s="87">
        <v>16</v>
      </c>
      <c r="G10" s="86">
        <f t="shared" si="1"/>
        <v>0.2318840579710145</v>
      </c>
      <c r="H10" s="87">
        <v>0</v>
      </c>
      <c r="I10" s="97">
        <f t="shared" si="2"/>
        <v>0.9078947368421053</v>
      </c>
      <c r="J10" s="86">
        <f t="shared" si="3"/>
        <v>1</v>
      </c>
      <c r="K10" s="230">
        <v>14</v>
      </c>
      <c r="L10" s="98">
        <v>12.789375</v>
      </c>
      <c r="M10" s="232">
        <v>38</v>
      </c>
      <c r="N10" s="99">
        <v>8</v>
      </c>
      <c r="O10" s="228"/>
    </row>
    <row r="11" spans="1:15" s="229" customFormat="1" ht="21.75" customHeight="1">
      <c r="A11" s="61" t="str">
        <f>'1 Adult Part'!A12</f>
        <v>Central Mass</v>
      </c>
      <c r="B11" s="216">
        <v>129</v>
      </c>
      <c r="C11" s="96">
        <v>33</v>
      </c>
      <c r="D11" s="86">
        <f t="shared" si="0"/>
        <v>0.2558139534883721</v>
      </c>
      <c r="E11" s="218">
        <v>168</v>
      </c>
      <c r="F11" s="87">
        <v>28</v>
      </c>
      <c r="G11" s="107">
        <f t="shared" si="1"/>
        <v>0.16666666666666666</v>
      </c>
      <c r="H11" s="108">
        <v>1</v>
      </c>
      <c r="I11" s="97">
        <f t="shared" si="2"/>
        <v>1.302325581395349</v>
      </c>
      <c r="J11" s="86">
        <f t="shared" si="3"/>
        <v>0.875</v>
      </c>
      <c r="K11" s="230">
        <v>16.4</v>
      </c>
      <c r="L11" s="98">
        <v>14.0025</v>
      </c>
      <c r="M11" s="232">
        <v>80</v>
      </c>
      <c r="N11" s="99">
        <v>37</v>
      </c>
      <c r="O11" s="228"/>
    </row>
    <row r="12" spans="1:15" s="229" customFormat="1" ht="21.75" customHeight="1">
      <c r="A12" s="61" t="str">
        <f>'1 Adult Part'!A13</f>
        <v>Franklin/Hampshire</v>
      </c>
      <c r="B12" s="216">
        <v>22</v>
      </c>
      <c r="C12" s="96">
        <v>6</v>
      </c>
      <c r="D12" s="86">
        <f t="shared" si="0"/>
        <v>0.2727272727272727</v>
      </c>
      <c r="E12" s="218">
        <v>19</v>
      </c>
      <c r="F12" s="87">
        <v>5</v>
      </c>
      <c r="G12" s="86">
        <f t="shared" si="1"/>
        <v>0.2631578947368421</v>
      </c>
      <c r="H12" s="87">
        <v>0</v>
      </c>
      <c r="I12" s="97">
        <f t="shared" si="2"/>
        <v>0.8636363636363636</v>
      </c>
      <c r="J12" s="86">
        <f t="shared" si="3"/>
        <v>0.8333333333333334</v>
      </c>
      <c r="K12" s="230">
        <v>12.5</v>
      </c>
      <c r="L12" s="98">
        <v>13.248</v>
      </c>
      <c r="M12" s="232">
        <v>18</v>
      </c>
      <c r="N12" s="99">
        <v>3</v>
      </c>
      <c r="O12" s="228"/>
    </row>
    <row r="13" spans="1:15" s="229" customFormat="1" ht="21.75" customHeight="1">
      <c r="A13" s="61" t="str">
        <f>'1 Adult Part'!A14</f>
        <v>Greater Lowell</v>
      </c>
      <c r="B13" s="216">
        <v>25</v>
      </c>
      <c r="C13" s="96">
        <v>11</v>
      </c>
      <c r="D13" s="86">
        <f t="shared" si="0"/>
        <v>0.44</v>
      </c>
      <c r="E13" s="218">
        <v>33</v>
      </c>
      <c r="F13" s="87">
        <v>10</v>
      </c>
      <c r="G13" s="102">
        <f t="shared" si="1"/>
        <v>0.30303030303030304</v>
      </c>
      <c r="H13" s="106">
        <v>0</v>
      </c>
      <c r="I13" s="97">
        <f t="shared" si="2"/>
        <v>1.32</v>
      </c>
      <c r="J13" s="86">
        <f t="shared" si="3"/>
        <v>0.9090909090909091</v>
      </c>
      <c r="K13" s="230">
        <v>12.5</v>
      </c>
      <c r="L13" s="98">
        <v>15.919923076923078</v>
      </c>
      <c r="M13" s="232">
        <v>25</v>
      </c>
      <c r="N13" s="99">
        <v>11</v>
      </c>
      <c r="O13" s="228"/>
    </row>
    <row r="14" spans="1:15" s="229" customFormat="1" ht="21.75" customHeight="1">
      <c r="A14" s="61" t="str">
        <f>'1 Adult Part'!A15</f>
        <v>Greater New Bedford</v>
      </c>
      <c r="B14" s="216">
        <v>111</v>
      </c>
      <c r="C14" s="96">
        <v>43</v>
      </c>
      <c r="D14" s="86">
        <f t="shared" si="0"/>
        <v>0.38738738738738737</v>
      </c>
      <c r="E14" s="218">
        <v>99</v>
      </c>
      <c r="F14" s="87">
        <v>27</v>
      </c>
      <c r="G14" s="86">
        <f t="shared" si="1"/>
        <v>0.2727272727272727</v>
      </c>
      <c r="H14" s="87">
        <v>3</v>
      </c>
      <c r="I14" s="97">
        <f t="shared" si="2"/>
        <v>0.8918918918918919</v>
      </c>
      <c r="J14" s="86">
        <f t="shared" si="3"/>
        <v>0.675</v>
      </c>
      <c r="K14" s="230">
        <v>12.5</v>
      </c>
      <c r="L14" s="98">
        <v>15.375925925925927</v>
      </c>
      <c r="M14" s="232">
        <v>88</v>
      </c>
      <c r="N14" s="99">
        <v>60</v>
      </c>
      <c r="O14" s="228"/>
    </row>
    <row r="15" spans="1:15" s="229" customFormat="1" ht="21.75" customHeight="1">
      <c r="A15" s="61" t="str">
        <f>'1 Adult Part'!A16</f>
        <v>Hampden</v>
      </c>
      <c r="B15" s="216">
        <v>140</v>
      </c>
      <c r="C15" s="96">
        <v>73</v>
      </c>
      <c r="D15" s="86">
        <f t="shared" si="0"/>
        <v>0.5214285714285715</v>
      </c>
      <c r="E15" s="218">
        <v>127</v>
      </c>
      <c r="F15" s="87">
        <v>37</v>
      </c>
      <c r="G15" s="86">
        <f t="shared" si="1"/>
        <v>0.29133858267716534</v>
      </c>
      <c r="H15" s="87">
        <v>3</v>
      </c>
      <c r="I15" s="97">
        <f t="shared" si="2"/>
        <v>0.9071428571428571</v>
      </c>
      <c r="J15" s="86">
        <f t="shared" si="3"/>
        <v>0.5285714285714286</v>
      </c>
      <c r="K15" s="230">
        <v>11</v>
      </c>
      <c r="L15" s="98">
        <v>11.95022113022113</v>
      </c>
      <c r="M15" s="232">
        <v>128</v>
      </c>
      <c r="N15" s="99">
        <v>108</v>
      </c>
      <c r="O15" s="228"/>
    </row>
    <row r="16" spans="1:15" s="229" customFormat="1" ht="21.75" customHeight="1">
      <c r="A16" s="61" t="str">
        <f>'1 Adult Part'!A17</f>
        <v>Merrimack Valley</v>
      </c>
      <c r="B16" s="216">
        <v>49</v>
      </c>
      <c r="C16" s="96">
        <v>21</v>
      </c>
      <c r="D16" s="86">
        <f t="shared" si="0"/>
        <v>0.42857142857142855</v>
      </c>
      <c r="E16" s="218">
        <v>40</v>
      </c>
      <c r="F16" s="87">
        <v>15</v>
      </c>
      <c r="G16" s="86">
        <f t="shared" si="1"/>
        <v>0.375</v>
      </c>
      <c r="H16" s="87">
        <v>1</v>
      </c>
      <c r="I16" s="97">
        <f t="shared" si="2"/>
        <v>0.8163265306122449</v>
      </c>
      <c r="J16" s="86">
        <f t="shared" si="3"/>
        <v>0.75</v>
      </c>
      <c r="K16" s="230">
        <v>11.54</v>
      </c>
      <c r="L16" s="98">
        <v>12.83</v>
      </c>
      <c r="M16" s="232">
        <v>44</v>
      </c>
      <c r="N16" s="99">
        <v>34</v>
      </c>
      <c r="O16" s="228"/>
    </row>
    <row r="17" spans="1:15" s="229" customFormat="1" ht="21.75" customHeight="1">
      <c r="A17" s="61" t="str">
        <f>'1 Adult Part'!A18</f>
        <v>Metro North</v>
      </c>
      <c r="B17" s="216">
        <v>303</v>
      </c>
      <c r="C17" s="96">
        <v>125</v>
      </c>
      <c r="D17" s="86">
        <f t="shared" si="0"/>
        <v>0.41254125412541254</v>
      </c>
      <c r="E17" s="218">
        <v>211</v>
      </c>
      <c r="F17" s="87">
        <v>122</v>
      </c>
      <c r="G17" s="86">
        <f t="shared" si="1"/>
        <v>0.5781990521327014</v>
      </c>
      <c r="H17" s="87">
        <v>0</v>
      </c>
      <c r="I17" s="97">
        <f t="shared" si="2"/>
        <v>0.6963696369636964</v>
      </c>
      <c r="J17" s="86">
        <f t="shared" si="3"/>
        <v>0.976</v>
      </c>
      <c r="K17" s="230">
        <v>10.2</v>
      </c>
      <c r="L17" s="98">
        <v>12.019918032786887</v>
      </c>
      <c r="M17" s="232">
        <v>58</v>
      </c>
      <c r="N17" s="99">
        <v>31</v>
      </c>
      <c r="O17" s="228"/>
    </row>
    <row r="18" spans="1:15" s="229" customFormat="1" ht="21.75" customHeight="1">
      <c r="A18" s="61" t="str">
        <f>'1 Adult Part'!A19</f>
        <v>Metro South/West</v>
      </c>
      <c r="B18" s="216">
        <v>29</v>
      </c>
      <c r="C18" s="96">
        <v>19</v>
      </c>
      <c r="D18" s="86">
        <f t="shared" si="0"/>
        <v>0.6551724137931034</v>
      </c>
      <c r="E18" s="218">
        <v>33</v>
      </c>
      <c r="F18" s="87">
        <v>19</v>
      </c>
      <c r="G18" s="86">
        <f t="shared" si="1"/>
        <v>0.5757575757575758</v>
      </c>
      <c r="H18" s="87">
        <v>0</v>
      </c>
      <c r="I18" s="97">
        <f t="shared" si="2"/>
        <v>1.1379310344827587</v>
      </c>
      <c r="J18" s="86">
        <f t="shared" si="3"/>
        <v>1</v>
      </c>
      <c r="K18" s="230">
        <v>13</v>
      </c>
      <c r="L18" s="98">
        <v>19.603056680161945</v>
      </c>
      <c r="M18" s="232">
        <v>28</v>
      </c>
      <c r="N18" s="99">
        <v>11</v>
      </c>
      <c r="O18" s="228"/>
    </row>
    <row r="19" spans="1:15" s="229" customFormat="1" ht="21.75" customHeight="1">
      <c r="A19" s="61" t="str">
        <f>'1 Adult Part'!A20</f>
        <v>North Central Mass</v>
      </c>
      <c r="B19" s="216">
        <v>36</v>
      </c>
      <c r="C19" s="96">
        <v>18</v>
      </c>
      <c r="D19" s="86">
        <f t="shared" si="0"/>
        <v>0.5</v>
      </c>
      <c r="E19" s="218">
        <v>40</v>
      </c>
      <c r="F19" s="87">
        <v>17</v>
      </c>
      <c r="G19" s="81">
        <f t="shared" si="1"/>
        <v>0.425</v>
      </c>
      <c r="H19" s="84">
        <v>0</v>
      </c>
      <c r="I19" s="97">
        <f t="shared" si="2"/>
        <v>1.1111111111111112</v>
      </c>
      <c r="J19" s="86">
        <f t="shared" si="3"/>
        <v>0.9444444444444444</v>
      </c>
      <c r="K19" s="230">
        <v>10.25</v>
      </c>
      <c r="L19" s="98">
        <v>12.117647058823529</v>
      </c>
      <c r="M19" s="232">
        <v>38</v>
      </c>
      <c r="N19" s="99">
        <v>4</v>
      </c>
      <c r="O19" s="228"/>
    </row>
    <row r="20" spans="1:15" s="229" customFormat="1" ht="21.75" customHeight="1">
      <c r="A20" s="61" t="str">
        <f>'1 Adult Part'!A21</f>
        <v>North Shore</v>
      </c>
      <c r="B20" s="216">
        <v>87</v>
      </c>
      <c r="C20" s="96">
        <v>33</v>
      </c>
      <c r="D20" s="86">
        <f t="shared" si="0"/>
        <v>0.3793103448275862</v>
      </c>
      <c r="E20" s="218">
        <v>76</v>
      </c>
      <c r="F20" s="87">
        <v>30</v>
      </c>
      <c r="G20" s="81">
        <f t="shared" si="1"/>
        <v>0.39473684210526316</v>
      </c>
      <c r="H20" s="84">
        <v>2</v>
      </c>
      <c r="I20" s="97">
        <f t="shared" si="2"/>
        <v>0.8735632183908046</v>
      </c>
      <c r="J20" s="86">
        <f t="shared" si="3"/>
        <v>0.967741935483871</v>
      </c>
      <c r="K20" s="230">
        <v>13</v>
      </c>
      <c r="L20" s="98">
        <v>15.167205128205127</v>
      </c>
      <c r="M20" s="232">
        <v>147</v>
      </c>
      <c r="N20" s="99">
        <v>42</v>
      </c>
      <c r="O20" s="228"/>
    </row>
    <row r="21" spans="1:15" s="229" customFormat="1" ht="21.75" customHeight="1" thickBot="1">
      <c r="A21" s="63" t="str">
        <f>'1 Adult Part'!A22</f>
        <v>South Shore</v>
      </c>
      <c r="B21" s="235">
        <v>35</v>
      </c>
      <c r="C21" s="110">
        <v>13</v>
      </c>
      <c r="D21" s="89">
        <f t="shared" si="0"/>
        <v>0.37142857142857144</v>
      </c>
      <c r="E21" s="222">
        <v>17</v>
      </c>
      <c r="F21" s="108">
        <v>5</v>
      </c>
      <c r="G21" s="102">
        <f t="shared" si="1"/>
        <v>0.29411764705882354</v>
      </c>
      <c r="H21" s="111">
        <v>0</v>
      </c>
      <c r="I21" s="97">
        <f t="shared" si="2"/>
        <v>0.4857142857142857</v>
      </c>
      <c r="J21" s="107">
        <f t="shared" si="3"/>
        <v>0.38461538461538464</v>
      </c>
      <c r="K21" s="230">
        <v>18</v>
      </c>
      <c r="L21" s="112">
        <v>15.324000000000002</v>
      </c>
      <c r="M21" s="236">
        <v>20</v>
      </c>
      <c r="N21" s="244">
        <v>9</v>
      </c>
      <c r="O21" s="228"/>
    </row>
    <row r="22" spans="1:15" s="229" customFormat="1" ht="21.75" customHeight="1" thickBot="1">
      <c r="A22" s="64" t="s">
        <v>11</v>
      </c>
      <c r="B22" s="237">
        <f>SUM(B6:B21)</f>
        <v>1365</v>
      </c>
      <c r="C22" s="113">
        <f>SUM(C6:C21)</f>
        <v>554</v>
      </c>
      <c r="D22" s="114">
        <f t="shared" si="0"/>
        <v>0.40586080586080586</v>
      </c>
      <c r="E22" s="226">
        <f>SUM(E6:E21)</f>
        <v>1210</v>
      </c>
      <c r="F22" s="115">
        <f>SUM(F6:F21)</f>
        <v>436</v>
      </c>
      <c r="G22" s="114">
        <f t="shared" si="1"/>
        <v>0.3603305785123967</v>
      </c>
      <c r="H22" s="115">
        <f>SUM(H6:H21)</f>
        <v>12</v>
      </c>
      <c r="I22" s="116">
        <f t="shared" si="2"/>
        <v>0.8864468864468864</v>
      </c>
      <c r="J22" s="114">
        <f t="shared" si="3"/>
        <v>0.8044280442804428</v>
      </c>
      <c r="K22" s="238">
        <v>12.48</v>
      </c>
      <c r="L22" s="117">
        <v>13.519942125916899</v>
      </c>
      <c r="M22" s="239">
        <f>SUM(M6:M21)</f>
        <v>887</v>
      </c>
      <c r="N22" s="118">
        <f>SUM(N6:N21)</f>
        <v>561</v>
      </c>
      <c r="O22" s="228"/>
    </row>
    <row r="23" spans="1:15" s="72" customFormat="1" ht="15">
      <c r="A23" s="167" t="s">
        <v>74</v>
      </c>
      <c r="B23" s="68"/>
      <c r="C23" s="69"/>
      <c r="D23" s="70"/>
      <c r="E23" s="69"/>
      <c r="F23" s="71"/>
      <c r="G23" s="67"/>
      <c r="H23" s="67"/>
      <c r="I23" s="67"/>
      <c r="J23" s="67"/>
      <c r="K23" s="67"/>
      <c r="L23" s="70"/>
      <c r="M23" s="69"/>
      <c r="O23" s="67"/>
    </row>
    <row r="24" spans="1:15" s="72" customFormat="1" ht="15">
      <c r="A24" s="67" t="s">
        <v>72</v>
      </c>
      <c r="B24" s="68"/>
      <c r="C24" s="69"/>
      <c r="D24" s="70"/>
      <c r="E24" s="69"/>
      <c r="F24" s="71"/>
      <c r="G24" s="67"/>
      <c r="H24" s="67"/>
      <c r="I24" s="67"/>
      <c r="J24" s="67"/>
      <c r="K24" s="67"/>
      <c r="L24" s="70"/>
      <c r="M24" s="69"/>
      <c r="N24" s="168"/>
      <c r="O24" s="67"/>
    </row>
    <row r="25" spans="1:17" ht="24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4" ht="12.75">
      <c r="A26" s="8"/>
      <c r="B26" s="169"/>
      <c r="C26" s="170"/>
      <c r="D26" s="171"/>
      <c r="E26" s="170"/>
      <c r="F26" s="172"/>
      <c r="G26" s="8"/>
      <c r="H26" s="8"/>
      <c r="I26" s="8"/>
      <c r="J26" s="8"/>
      <c r="K26" s="8"/>
      <c r="L26" s="171"/>
      <c r="M26" s="170"/>
      <c r="N26" s="172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0" zoomScaleNormal="80" zoomScalePageLayoutView="0" workbookViewId="0" topLeftCell="A1">
      <selection activeCell="A26" sqref="A26"/>
    </sheetView>
  </sheetViews>
  <sheetFormatPr defaultColWidth="9.140625" defaultRowHeight="12.75"/>
  <cols>
    <col min="1" max="1" width="19.421875" style="0" customWidth="1"/>
    <col min="2" max="2" width="7.57421875" style="21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  <col min="18" max="18" width="8.8515625" style="0" customWidth="1"/>
  </cols>
  <sheetData>
    <row r="1" spans="1:30" s="55" customFormat="1" ht="19.5" customHeight="1">
      <c r="A1" s="281" t="str">
        <f>+'1 Adult Part'!A1:O1</f>
        <v>TAB 6 - WIA TITLE I PARTICIPANT SUMMARIES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5" customFormat="1" ht="19.5" customHeight="1">
      <c r="A2" s="284" t="str">
        <f>'1 Adult Part'!$A$2</f>
        <v>FY16 QUARTER ENDING DECEMBER 31, 2015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7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55" customFormat="1" ht="19.5" customHeight="1" thickBot="1">
      <c r="A3" s="287" t="s">
        <v>41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6.5" customHeight="1">
      <c r="A4" s="308" t="s">
        <v>0</v>
      </c>
      <c r="B4" s="300" t="s">
        <v>68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07" customFormat="1" ht="50.25" customHeight="1" thickBot="1">
      <c r="A5" s="309"/>
      <c r="B5" s="175" t="s">
        <v>14</v>
      </c>
      <c r="C5" s="176" t="s">
        <v>69</v>
      </c>
      <c r="D5" s="176" t="s">
        <v>15</v>
      </c>
      <c r="E5" s="176" t="s">
        <v>65</v>
      </c>
      <c r="F5" s="176" t="s">
        <v>66</v>
      </c>
      <c r="G5" s="176" t="s">
        <v>16</v>
      </c>
      <c r="H5" s="178" t="s">
        <v>17</v>
      </c>
      <c r="I5" s="176" t="s">
        <v>18</v>
      </c>
      <c r="J5" s="176" t="s">
        <v>19</v>
      </c>
      <c r="K5" s="176" t="s">
        <v>76</v>
      </c>
      <c r="L5" s="176" t="s">
        <v>20</v>
      </c>
      <c r="M5" s="178" t="s">
        <v>70</v>
      </c>
      <c r="N5" s="176" t="s">
        <v>22</v>
      </c>
      <c r="O5" s="177" t="s">
        <v>23</v>
      </c>
      <c r="P5" s="205"/>
      <c r="Q5" s="205"/>
      <c r="R5" s="206"/>
      <c r="S5" s="206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5" customFormat="1" ht="21.75" customHeight="1">
      <c r="A6" s="61" t="str">
        <f>'1 Adult Part'!A7</f>
        <v>Berkshire</v>
      </c>
      <c r="B6" s="119">
        <v>86.36363636363636</v>
      </c>
      <c r="C6" s="120">
        <v>9.090909090909092</v>
      </c>
      <c r="D6" s="121">
        <v>13.636363636363635</v>
      </c>
      <c r="E6" s="120">
        <v>27.27272727272727</v>
      </c>
      <c r="F6" s="120">
        <v>0</v>
      </c>
      <c r="G6" s="121">
        <v>18.181818181818183</v>
      </c>
      <c r="H6" s="120">
        <v>4.545454545454546</v>
      </c>
      <c r="I6" s="121">
        <v>54.54545454545454</v>
      </c>
      <c r="J6" s="120">
        <v>0</v>
      </c>
      <c r="K6" s="121">
        <v>0</v>
      </c>
      <c r="L6" s="121">
        <v>0</v>
      </c>
      <c r="M6" s="123">
        <v>0</v>
      </c>
      <c r="N6" s="121">
        <v>72.72727272727273</v>
      </c>
      <c r="O6" s="124">
        <v>100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5" customFormat="1" ht="21.75" customHeight="1">
      <c r="A7" s="62" t="str">
        <f>'1 Adult Part'!A8</f>
        <v>Boston</v>
      </c>
      <c r="B7" s="125">
        <v>68.75</v>
      </c>
      <c r="C7" s="126">
        <v>9.821428571428571</v>
      </c>
      <c r="D7" s="127">
        <v>15.178571428571429</v>
      </c>
      <c r="E7" s="126">
        <v>60.714285714285715</v>
      </c>
      <c r="F7" s="126">
        <v>10.714285714285714</v>
      </c>
      <c r="G7" s="127">
        <v>8.928571428571429</v>
      </c>
      <c r="H7" s="126">
        <v>0</v>
      </c>
      <c r="I7" s="127">
        <v>16.071428571428573</v>
      </c>
      <c r="J7" s="126">
        <v>0.8849557522123894</v>
      </c>
      <c r="K7" s="127">
        <v>78.57142857142857</v>
      </c>
      <c r="L7" s="127">
        <v>0</v>
      </c>
      <c r="M7" s="129">
        <v>2.6785714285714284</v>
      </c>
      <c r="N7" s="127">
        <v>27.678571428571427</v>
      </c>
      <c r="O7" s="130">
        <v>74.33628318584071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5" customFormat="1" ht="21.75" customHeight="1">
      <c r="A8" s="61" t="str">
        <f>'1 Adult Part'!A9</f>
        <v>Bristol</v>
      </c>
      <c r="B8" s="131">
        <v>71.12676056338029</v>
      </c>
      <c r="C8" s="132">
        <v>7.042253521126761</v>
      </c>
      <c r="D8" s="133">
        <v>11.971830985915492</v>
      </c>
      <c r="E8" s="132">
        <v>11.267605633802816</v>
      </c>
      <c r="F8" s="132">
        <v>2.816901408450704</v>
      </c>
      <c r="G8" s="133">
        <v>7.042253521126761</v>
      </c>
      <c r="H8" s="132">
        <v>11.267605633802816</v>
      </c>
      <c r="I8" s="133">
        <v>19.014084507042252</v>
      </c>
      <c r="J8" s="132">
        <v>0.704225352112676</v>
      </c>
      <c r="K8" s="133">
        <v>57.74647887323944</v>
      </c>
      <c r="L8" s="133">
        <v>0</v>
      </c>
      <c r="M8" s="135">
        <v>1.408450704225352</v>
      </c>
      <c r="N8" s="133">
        <v>43.66197183098591</v>
      </c>
      <c r="O8" s="136">
        <v>100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" customFormat="1" ht="21.75" customHeight="1">
      <c r="A9" s="61" t="str">
        <f>'1 Adult Part'!A10</f>
        <v>Brockton</v>
      </c>
      <c r="B9" s="131">
        <v>60.86956521739131</v>
      </c>
      <c r="C9" s="132">
        <v>21.73913043478261</v>
      </c>
      <c r="D9" s="133">
        <v>8.695652173913043</v>
      </c>
      <c r="E9" s="132">
        <v>36.231884057971016</v>
      </c>
      <c r="F9" s="132">
        <v>4.3478260869565215</v>
      </c>
      <c r="G9" s="133">
        <v>2.898550724637681</v>
      </c>
      <c r="H9" s="132">
        <v>7.246376811594204</v>
      </c>
      <c r="I9" s="133">
        <v>13.043478260869565</v>
      </c>
      <c r="J9" s="132">
        <v>2.898550724637681</v>
      </c>
      <c r="K9" s="133">
        <v>4.3478260869565215</v>
      </c>
      <c r="L9" s="133">
        <v>1.4492753623188406</v>
      </c>
      <c r="M9" s="135">
        <v>5.797101449275362</v>
      </c>
      <c r="N9" s="133">
        <v>40.57971014492754</v>
      </c>
      <c r="O9" s="136">
        <v>92.7536231884058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" customFormat="1" ht="21.75" customHeight="1">
      <c r="A10" s="61" t="str">
        <f>'1 Adult Part'!A11</f>
        <v>Cape Cod &amp; Islands</v>
      </c>
      <c r="B10" s="131">
        <v>73.33333333333333</v>
      </c>
      <c r="C10" s="132">
        <v>33.33333333333334</v>
      </c>
      <c r="D10" s="133">
        <v>8.88888888888889</v>
      </c>
      <c r="E10" s="132">
        <v>4.444444444444445</v>
      </c>
      <c r="F10" s="132">
        <v>2.2222222222222223</v>
      </c>
      <c r="G10" s="133">
        <v>13.333333333333336</v>
      </c>
      <c r="H10" s="132">
        <v>8.88888888888889</v>
      </c>
      <c r="I10" s="133">
        <v>20</v>
      </c>
      <c r="J10" s="132">
        <v>0</v>
      </c>
      <c r="K10" s="133">
        <v>2.2222222222222223</v>
      </c>
      <c r="L10" s="133">
        <v>0</v>
      </c>
      <c r="M10" s="135">
        <v>2.2222222222222223</v>
      </c>
      <c r="N10" s="133">
        <v>24.444444444444443</v>
      </c>
      <c r="O10" s="136">
        <v>66.66666666666669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5" customFormat="1" ht="21.75" customHeight="1">
      <c r="A11" s="61" t="str">
        <f>'1 Adult Part'!A12</f>
        <v>Central Mass</v>
      </c>
      <c r="B11" s="131">
        <v>72.72727272727273</v>
      </c>
      <c r="C11" s="132">
        <v>11.688311688311689</v>
      </c>
      <c r="D11" s="133">
        <v>12.987012987012985</v>
      </c>
      <c r="E11" s="132">
        <v>15.584415584415586</v>
      </c>
      <c r="F11" s="132">
        <v>2.597402597402598</v>
      </c>
      <c r="G11" s="133">
        <v>9.090909090909092</v>
      </c>
      <c r="H11" s="132">
        <v>3.8961038961038965</v>
      </c>
      <c r="I11" s="133">
        <v>12.987012987012985</v>
      </c>
      <c r="J11" s="132">
        <v>1.298701298701299</v>
      </c>
      <c r="K11" s="133">
        <v>9.090909090909092</v>
      </c>
      <c r="L11" s="133">
        <v>1.298701298701299</v>
      </c>
      <c r="M11" s="135">
        <v>2.597402597402598</v>
      </c>
      <c r="N11" s="133">
        <v>41.558441558441565</v>
      </c>
      <c r="O11" s="136">
        <v>88.31168831168833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5" customFormat="1" ht="21.75" customHeight="1">
      <c r="A12" s="61" t="str">
        <f>'1 Adult Part'!A13</f>
        <v>Franklin/Hampshire</v>
      </c>
      <c r="B12" s="131">
        <v>53.84615384615385</v>
      </c>
      <c r="C12" s="132">
        <v>15.384615384615385</v>
      </c>
      <c r="D12" s="133">
        <v>0</v>
      </c>
      <c r="E12" s="132">
        <v>7.6923076923076925</v>
      </c>
      <c r="F12" s="132">
        <v>15.384615384615385</v>
      </c>
      <c r="G12" s="133">
        <v>23.07692307692308</v>
      </c>
      <c r="H12" s="132">
        <v>0</v>
      </c>
      <c r="I12" s="133">
        <v>38.46153846153846</v>
      </c>
      <c r="J12" s="132">
        <v>7.6923076923076925</v>
      </c>
      <c r="K12" s="133">
        <v>0</v>
      </c>
      <c r="L12" s="133">
        <v>0</v>
      </c>
      <c r="M12" s="135">
        <v>7.6923076923076925</v>
      </c>
      <c r="N12" s="133">
        <v>30.76923076923077</v>
      </c>
      <c r="O12" s="136">
        <v>100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5" customFormat="1" ht="21.75" customHeight="1">
      <c r="A13" s="61" t="str">
        <f>'1 Adult Part'!A14</f>
        <v>Greater Lowell</v>
      </c>
      <c r="B13" s="131">
        <v>78.94736842105263</v>
      </c>
      <c r="C13" s="132">
        <v>13.157894736842104</v>
      </c>
      <c r="D13" s="133">
        <v>15.789473684210526</v>
      </c>
      <c r="E13" s="132">
        <v>10.526315789473685</v>
      </c>
      <c r="F13" s="132">
        <v>26.31578947368421</v>
      </c>
      <c r="G13" s="133">
        <v>10.526315789473685</v>
      </c>
      <c r="H13" s="132">
        <v>5.2631578947368425</v>
      </c>
      <c r="I13" s="133">
        <v>0</v>
      </c>
      <c r="J13" s="132">
        <v>0</v>
      </c>
      <c r="K13" s="133">
        <v>39.473684210526315</v>
      </c>
      <c r="L13" s="133">
        <v>0</v>
      </c>
      <c r="M13" s="135">
        <v>5.2631578947368425</v>
      </c>
      <c r="N13" s="133">
        <v>55.26315789473684</v>
      </c>
      <c r="O13" s="136">
        <v>94.73684210526316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5" customFormat="1" ht="21.75" customHeight="1">
      <c r="A14" s="61" t="str">
        <f>'1 Adult Part'!A15</f>
        <v>Greater New Bedford</v>
      </c>
      <c r="B14" s="131">
        <v>75.51020408163265</v>
      </c>
      <c r="C14" s="132">
        <v>13.265306122448981</v>
      </c>
      <c r="D14" s="133">
        <v>32.6530612244898</v>
      </c>
      <c r="E14" s="132">
        <v>18.367346938775512</v>
      </c>
      <c r="F14" s="132">
        <v>2.0408163265306123</v>
      </c>
      <c r="G14" s="133">
        <v>8.16326530612245</v>
      </c>
      <c r="H14" s="132">
        <v>13.265306122448981</v>
      </c>
      <c r="I14" s="133">
        <v>29.591836734693874</v>
      </c>
      <c r="J14" s="132">
        <v>0</v>
      </c>
      <c r="K14" s="133">
        <v>13.265306122448981</v>
      </c>
      <c r="L14" s="133">
        <v>1.0204081632653061</v>
      </c>
      <c r="M14" s="135">
        <v>8.16326530612245</v>
      </c>
      <c r="N14" s="133">
        <v>46.93877551020409</v>
      </c>
      <c r="O14" s="136">
        <v>96.93877551020408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5" customFormat="1" ht="21.75" customHeight="1">
      <c r="A15" s="61" t="str">
        <f>'1 Adult Part'!A16</f>
        <v>Hampden</v>
      </c>
      <c r="B15" s="131">
        <v>78.76106194690266</v>
      </c>
      <c r="C15" s="132">
        <v>3.0973451327433628</v>
      </c>
      <c r="D15" s="133">
        <v>58.407079646017706</v>
      </c>
      <c r="E15" s="132">
        <v>24.336283185840706</v>
      </c>
      <c r="F15" s="132">
        <v>1.3274336283185841</v>
      </c>
      <c r="G15" s="133">
        <v>8.849557522123893</v>
      </c>
      <c r="H15" s="132">
        <v>19.469026548672566</v>
      </c>
      <c r="I15" s="133">
        <v>27.876106194690266</v>
      </c>
      <c r="J15" s="132">
        <v>3.982300884955752</v>
      </c>
      <c r="K15" s="133">
        <v>75.66371681415929</v>
      </c>
      <c r="L15" s="133">
        <v>4.424778761061947</v>
      </c>
      <c r="M15" s="135">
        <v>0.4424778761061947</v>
      </c>
      <c r="N15" s="133">
        <v>50.88495575221239</v>
      </c>
      <c r="O15" s="136">
        <v>92.92035398230088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5" customFormat="1" ht="21.75" customHeight="1">
      <c r="A16" s="61" t="str">
        <f>'1 Adult Part'!A17</f>
        <v>Merrimack Valley</v>
      </c>
      <c r="B16" s="131">
        <v>71.9298245614035</v>
      </c>
      <c r="C16" s="132">
        <v>5.2631578947368425</v>
      </c>
      <c r="D16" s="133">
        <v>75.43859649122807</v>
      </c>
      <c r="E16" s="132">
        <v>5.2631578947368425</v>
      </c>
      <c r="F16" s="132">
        <v>3.508771929824561</v>
      </c>
      <c r="G16" s="133">
        <v>1.7543859649122806</v>
      </c>
      <c r="H16" s="132">
        <v>3.508771929824561</v>
      </c>
      <c r="I16" s="133">
        <v>24.56140350877193</v>
      </c>
      <c r="J16" s="132">
        <v>0</v>
      </c>
      <c r="K16" s="133">
        <v>35.08771929824562</v>
      </c>
      <c r="L16" s="133">
        <v>0</v>
      </c>
      <c r="M16" s="135">
        <v>3.508771929824561</v>
      </c>
      <c r="N16" s="133">
        <v>50.87719298245614</v>
      </c>
      <c r="O16" s="136">
        <v>85.96491228070175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5" customFormat="1" ht="21.75" customHeight="1">
      <c r="A17" s="61" t="str">
        <f>'1 Adult Part'!A18</f>
        <v>Metro North</v>
      </c>
      <c r="B17" s="131">
        <v>69.74789915966386</v>
      </c>
      <c r="C17" s="132">
        <v>6.722689075630253</v>
      </c>
      <c r="D17" s="133">
        <v>49.57983193277311</v>
      </c>
      <c r="E17" s="132">
        <v>16.80672268907563</v>
      </c>
      <c r="F17" s="132">
        <v>12.605042016806724</v>
      </c>
      <c r="G17" s="133">
        <v>2.5210084033613445</v>
      </c>
      <c r="H17" s="132">
        <v>10.084033613445378</v>
      </c>
      <c r="I17" s="133">
        <v>29.831932773109248</v>
      </c>
      <c r="J17" s="132">
        <v>1.6806722689075633</v>
      </c>
      <c r="K17" s="133">
        <v>36.554621848739494</v>
      </c>
      <c r="L17" s="133">
        <v>0.4201680672268908</v>
      </c>
      <c r="M17" s="135">
        <v>0.4201680672268908</v>
      </c>
      <c r="N17" s="133">
        <v>41.596638655462186</v>
      </c>
      <c r="O17" s="136">
        <v>82.3529411764706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5" customFormat="1" ht="21.75" customHeight="1">
      <c r="A18" s="61" t="str">
        <f>'1 Adult Part'!A19</f>
        <v>Metro South/West</v>
      </c>
      <c r="B18" s="131">
        <v>63.79310344827586</v>
      </c>
      <c r="C18" s="132">
        <v>15.517241379310343</v>
      </c>
      <c r="D18" s="133">
        <v>17.24137931034483</v>
      </c>
      <c r="E18" s="132">
        <v>15.517241379310343</v>
      </c>
      <c r="F18" s="132">
        <v>1.7241379310344827</v>
      </c>
      <c r="G18" s="133">
        <v>10.344827586206897</v>
      </c>
      <c r="H18" s="132">
        <v>0</v>
      </c>
      <c r="I18" s="133">
        <v>3.4482758620689653</v>
      </c>
      <c r="J18" s="132">
        <v>1.7241379310344827</v>
      </c>
      <c r="K18" s="133">
        <v>3.4482758620689653</v>
      </c>
      <c r="L18" s="133">
        <v>0</v>
      </c>
      <c r="M18" s="135">
        <v>17.24137931034483</v>
      </c>
      <c r="N18" s="133">
        <v>41.37931034482759</v>
      </c>
      <c r="O18" s="136">
        <v>98.27586206896552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5" customFormat="1" ht="21.75" customHeight="1">
      <c r="A19" s="61" t="str">
        <f>'1 Adult Part'!A20</f>
        <v>North Central Mass</v>
      </c>
      <c r="B19" s="131">
        <v>91.42857142857143</v>
      </c>
      <c r="C19" s="132">
        <v>0</v>
      </c>
      <c r="D19" s="133">
        <v>42.857142857142854</v>
      </c>
      <c r="E19" s="132">
        <v>14.285714285714286</v>
      </c>
      <c r="F19" s="132">
        <v>0</v>
      </c>
      <c r="G19" s="133">
        <v>2.857142857142857</v>
      </c>
      <c r="H19" s="132">
        <v>0</v>
      </c>
      <c r="I19" s="133">
        <v>45.714285714285715</v>
      </c>
      <c r="J19" s="132">
        <v>0</v>
      </c>
      <c r="K19" s="133">
        <v>28.571428571428573</v>
      </c>
      <c r="L19" s="133">
        <v>0</v>
      </c>
      <c r="M19" s="135">
        <v>2.857142857142857</v>
      </c>
      <c r="N19" s="133">
        <v>60</v>
      </c>
      <c r="O19" s="136">
        <v>88.57142857142857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5" customFormat="1" ht="21.75" customHeight="1">
      <c r="A20" s="61" t="str">
        <f>'1 Adult Part'!A21</f>
        <v>North Shore</v>
      </c>
      <c r="B20" s="131">
        <v>79.26829268292683</v>
      </c>
      <c r="C20" s="132">
        <v>8.536585365853659</v>
      </c>
      <c r="D20" s="133">
        <v>28.04878048780488</v>
      </c>
      <c r="E20" s="132">
        <v>15.853658536585364</v>
      </c>
      <c r="F20" s="132">
        <v>2.4390243902439024</v>
      </c>
      <c r="G20" s="133">
        <v>3.658536585365854</v>
      </c>
      <c r="H20" s="132">
        <v>3.658536585365854</v>
      </c>
      <c r="I20" s="133">
        <v>12.195121951219512</v>
      </c>
      <c r="J20" s="132">
        <v>0</v>
      </c>
      <c r="K20" s="133">
        <v>8.536585365853659</v>
      </c>
      <c r="L20" s="133">
        <v>0</v>
      </c>
      <c r="M20" s="135">
        <v>3.658536585365854</v>
      </c>
      <c r="N20" s="133">
        <v>45.12195121951219</v>
      </c>
      <c r="O20" s="136">
        <v>74.39024390243904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5" customFormat="1" ht="21.75" customHeight="1" thickBot="1">
      <c r="A21" s="63" t="str">
        <f>'1 Adult Part'!A22</f>
        <v>South Shore</v>
      </c>
      <c r="B21" s="137">
        <v>66.66666666666669</v>
      </c>
      <c r="C21" s="138">
        <v>16.66666666666667</v>
      </c>
      <c r="D21" s="139">
        <v>0</v>
      </c>
      <c r="E21" s="138">
        <v>16.66666666666667</v>
      </c>
      <c r="F21" s="138">
        <v>0</v>
      </c>
      <c r="G21" s="139">
        <v>5.555555555555555</v>
      </c>
      <c r="H21" s="138">
        <v>0</v>
      </c>
      <c r="I21" s="139">
        <v>16.66666666666667</v>
      </c>
      <c r="J21" s="138">
        <v>0</v>
      </c>
      <c r="K21" s="139">
        <v>0</v>
      </c>
      <c r="L21" s="139">
        <v>0</v>
      </c>
      <c r="M21" s="141">
        <v>0</v>
      </c>
      <c r="N21" s="139">
        <v>33.33333333333334</v>
      </c>
      <c r="O21" s="142">
        <v>73.6842105263158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5" customFormat="1" ht="21.75" customHeight="1" thickBot="1">
      <c r="A22" s="64" t="s">
        <v>11</v>
      </c>
      <c r="B22" s="143">
        <v>72.93233082706769</v>
      </c>
      <c r="C22" s="144">
        <v>9.548872180451127</v>
      </c>
      <c r="D22" s="145">
        <v>32.78195488721804</v>
      </c>
      <c r="E22" s="144">
        <v>21.05263157894737</v>
      </c>
      <c r="F22" s="146">
        <v>5.56390977443609</v>
      </c>
      <c r="G22" s="144">
        <v>6.917293233082708</v>
      </c>
      <c r="H22" s="146">
        <v>8.796992481203008</v>
      </c>
      <c r="I22" s="144">
        <v>22.406015037593985</v>
      </c>
      <c r="J22" s="147">
        <v>1.5015015015015016</v>
      </c>
      <c r="K22" s="144">
        <v>38.045112781954884</v>
      </c>
      <c r="L22" s="147">
        <v>1.0510510510510511</v>
      </c>
      <c r="M22" s="144">
        <v>3.082706766917293</v>
      </c>
      <c r="N22" s="146">
        <v>43.7593984962406</v>
      </c>
      <c r="O22" s="148">
        <v>87.98798798798799</v>
      </c>
      <c r="P22" s="3"/>
      <c r="Q22" s="4"/>
      <c r="R22" s="6"/>
      <c r="S22" s="7"/>
      <c r="T22" s="7"/>
      <c r="U22" s="7"/>
      <c r="V22" s="7"/>
      <c r="W22" s="7"/>
      <c r="X22" s="4"/>
      <c r="Y22" s="4"/>
      <c r="Z22" s="4"/>
      <c r="AA22" s="4"/>
      <c r="AB22" s="4"/>
      <c r="AC22" s="4"/>
      <c r="AD22" s="4"/>
    </row>
    <row r="23" ht="12.75">
      <c r="A23" s="1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A28" sqref="A28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1" t="s">
        <v>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</row>
    <row r="2" spans="1:18" s="58" customFormat="1" ht="19.5" customHeight="1">
      <c r="A2" s="284" t="str">
        <f>'1 Adult Part'!A2:R2</f>
        <v>FY16 QUARTER ENDING DECEMBER 31, 2015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18" s="58" customFormat="1" ht="19.5" customHeight="1" thickBot="1">
      <c r="A3" s="287" t="s">
        <v>83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</row>
    <row r="4" spans="1:18" s="58" customFormat="1" ht="12.75" customHeight="1">
      <c r="A4" s="274" t="s">
        <v>0</v>
      </c>
      <c r="B4" s="271" t="s">
        <v>50</v>
      </c>
      <c r="C4" s="272"/>
      <c r="D4" s="273"/>
      <c r="E4" s="271" t="s">
        <v>51</v>
      </c>
      <c r="F4" s="272"/>
      <c r="G4" s="273"/>
      <c r="H4" s="271" t="s">
        <v>52</v>
      </c>
      <c r="I4" s="272"/>
      <c r="J4" s="272"/>
      <c r="K4" s="272"/>
      <c r="L4" s="272"/>
      <c r="M4" s="273"/>
      <c r="N4" s="271" t="s">
        <v>53</v>
      </c>
      <c r="O4" s="293"/>
      <c r="P4" s="293"/>
      <c r="Q4" s="293"/>
      <c r="R4" s="294"/>
    </row>
    <row r="5" spans="1:18" ht="12.75" customHeight="1">
      <c r="A5" s="275"/>
      <c r="B5" s="290" t="s">
        <v>56</v>
      </c>
      <c r="C5" s="291"/>
      <c r="D5" s="292"/>
      <c r="E5" s="290" t="s">
        <v>55</v>
      </c>
      <c r="F5" s="291"/>
      <c r="G5" s="292"/>
      <c r="H5" s="290" t="s">
        <v>55</v>
      </c>
      <c r="I5" s="291"/>
      <c r="J5" s="291"/>
      <c r="K5" s="291"/>
      <c r="L5" s="291"/>
      <c r="M5" s="292"/>
      <c r="N5" s="290" t="s">
        <v>54</v>
      </c>
      <c r="O5" s="291"/>
      <c r="P5" s="291"/>
      <c r="Q5" s="291"/>
      <c r="R5" s="292"/>
    </row>
    <row r="6" spans="1:19" ht="50.25" customHeight="1" thickBot="1">
      <c r="A6" s="276"/>
      <c r="B6" s="165" t="s">
        <v>1</v>
      </c>
      <c r="C6" s="166" t="s">
        <v>2</v>
      </c>
      <c r="D6" s="253" t="s">
        <v>13</v>
      </c>
      <c r="E6" s="254" t="s">
        <v>1</v>
      </c>
      <c r="F6" s="204" t="s">
        <v>2</v>
      </c>
      <c r="G6" s="253" t="s">
        <v>13</v>
      </c>
      <c r="H6" s="254" t="s">
        <v>81</v>
      </c>
      <c r="I6" s="204" t="s">
        <v>27</v>
      </c>
      <c r="J6" s="204" t="s">
        <v>13</v>
      </c>
      <c r="K6" s="204" t="s">
        <v>80</v>
      </c>
      <c r="L6" s="204" t="s">
        <v>28</v>
      </c>
      <c r="M6" s="253" t="s">
        <v>13</v>
      </c>
      <c r="N6" s="166" t="s">
        <v>3</v>
      </c>
      <c r="O6" s="204" t="s">
        <v>4</v>
      </c>
      <c r="P6" s="166" t="s">
        <v>82</v>
      </c>
      <c r="Q6" s="166" t="s">
        <v>5</v>
      </c>
      <c r="R6" s="253" t="s">
        <v>71</v>
      </c>
      <c r="S6" s="23"/>
    </row>
    <row r="7" spans="1:19" s="10" customFormat="1" ht="19.5" customHeight="1">
      <c r="A7" s="61" t="s">
        <v>29</v>
      </c>
      <c r="B7" s="214">
        <v>100</v>
      </c>
      <c r="C7" s="76">
        <v>59</v>
      </c>
      <c r="D7" s="255">
        <f>C7/B7</f>
        <v>0.59</v>
      </c>
      <c r="E7" s="215">
        <v>70</v>
      </c>
      <c r="F7" s="78">
        <v>34</v>
      </c>
      <c r="G7" s="77">
        <f aca="true" t="shared" si="0" ref="G7:G23">(F7/E7)</f>
        <v>0.4857142857142857</v>
      </c>
      <c r="H7" s="216">
        <v>65</v>
      </c>
      <c r="I7" s="76">
        <v>31</v>
      </c>
      <c r="J7" s="247">
        <f aca="true" t="shared" si="1" ref="J7:J23">(I7/H7)</f>
        <v>0.47692307692307695</v>
      </c>
      <c r="K7" s="78">
        <v>90</v>
      </c>
      <c r="L7" s="183">
        <v>50</v>
      </c>
      <c r="M7" s="79">
        <f>+L7/K7</f>
        <v>0.5555555555555556</v>
      </c>
      <c r="N7" s="179">
        <v>0</v>
      </c>
      <c r="O7" s="182">
        <v>0</v>
      </c>
      <c r="P7" s="183">
        <v>49</v>
      </c>
      <c r="Q7" s="184">
        <v>2</v>
      </c>
      <c r="R7" s="185">
        <v>1</v>
      </c>
      <c r="S7" s="24"/>
    </row>
    <row r="8" spans="1:19" s="10" customFormat="1" ht="19.5" customHeight="1">
      <c r="A8" s="62" t="s">
        <v>6</v>
      </c>
      <c r="B8" s="217">
        <v>180</v>
      </c>
      <c r="C8" s="80">
        <v>135</v>
      </c>
      <c r="D8" s="107">
        <f aca="true" t="shared" si="2" ref="D8:D23">C8/B8</f>
        <v>0.75</v>
      </c>
      <c r="E8" s="218">
        <v>120</v>
      </c>
      <c r="F8" s="82">
        <v>69</v>
      </c>
      <c r="G8" s="81">
        <f t="shared" si="0"/>
        <v>0.575</v>
      </c>
      <c r="H8" s="216">
        <v>100</v>
      </c>
      <c r="I8" s="80">
        <v>64</v>
      </c>
      <c r="J8" s="248">
        <f t="shared" si="1"/>
        <v>0.64</v>
      </c>
      <c r="K8" s="82">
        <v>160</v>
      </c>
      <c r="L8" s="187">
        <v>121</v>
      </c>
      <c r="M8" s="83">
        <f>+L8/K8</f>
        <v>0.75625</v>
      </c>
      <c r="N8" s="180">
        <v>0</v>
      </c>
      <c r="O8" s="186">
        <v>0</v>
      </c>
      <c r="P8" s="187">
        <v>121</v>
      </c>
      <c r="Q8" s="188">
        <v>0</v>
      </c>
      <c r="R8" s="189">
        <v>0</v>
      </c>
      <c r="S8" s="24"/>
    </row>
    <row r="9" spans="1:19" s="10" customFormat="1" ht="19.5" customHeight="1">
      <c r="A9" s="61" t="s">
        <v>30</v>
      </c>
      <c r="B9" s="217">
        <v>305</v>
      </c>
      <c r="C9" s="85">
        <v>198</v>
      </c>
      <c r="D9" s="86">
        <f t="shared" si="2"/>
        <v>0.6491803278688525</v>
      </c>
      <c r="E9" s="218">
        <v>135</v>
      </c>
      <c r="F9" s="82">
        <v>82</v>
      </c>
      <c r="G9" s="81">
        <f t="shared" si="0"/>
        <v>0.6074074074074074</v>
      </c>
      <c r="H9" s="216">
        <v>65</v>
      </c>
      <c r="I9" s="85">
        <v>62</v>
      </c>
      <c r="J9" s="248">
        <f t="shared" si="1"/>
        <v>0.9538461538461539</v>
      </c>
      <c r="K9" s="82">
        <v>121</v>
      </c>
      <c r="L9" s="187">
        <v>159</v>
      </c>
      <c r="M9" s="83">
        <f aca="true" t="shared" si="3" ref="M9:M22">+L9/K9</f>
        <v>1.3140495867768596</v>
      </c>
      <c r="N9" s="190">
        <v>30</v>
      </c>
      <c r="O9" s="191">
        <v>17</v>
      </c>
      <c r="P9" s="192">
        <v>133</v>
      </c>
      <c r="Q9" s="193">
        <v>0</v>
      </c>
      <c r="R9" s="194">
        <v>0</v>
      </c>
      <c r="S9" s="24"/>
    </row>
    <row r="10" spans="1:19" s="10" customFormat="1" ht="19.5" customHeight="1">
      <c r="A10" s="61" t="s">
        <v>9</v>
      </c>
      <c r="B10" s="219">
        <v>200</v>
      </c>
      <c r="C10" s="85">
        <v>196</v>
      </c>
      <c r="D10" s="86">
        <f t="shared" si="2"/>
        <v>0.98</v>
      </c>
      <c r="E10" s="220">
        <v>98</v>
      </c>
      <c r="F10" s="82">
        <v>87</v>
      </c>
      <c r="G10" s="81">
        <f t="shared" si="0"/>
        <v>0.8877551020408163</v>
      </c>
      <c r="H10" s="221">
        <v>26</v>
      </c>
      <c r="I10" s="85">
        <v>40</v>
      </c>
      <c r="J10" s="248">
        <f>IF(H10&gt;0,I10/H10,0)</f>
        <v>1.5384615384615385</v>
      </c>
      <c r="K10" s="82">
        <v>28</v>
      </c>
      <c r="L10" s="187">
        <v>81</v>
      </c>
      <c r="M10" s="83">
        <f t="shared" si="3"/>
        <v>2.892857142857143</v>
      </c>
      <c r="N10" s="190">
        <v>12</v>
      </c>
      <c r="O10" s="191">
        <v>11</v>
      </c>
      <c r="P10" s="192">
        <v>61</v>
      </c>
      <c r="Q10" s="193">
        <v>6</v>
      </c>
      <c r="R10" s="194">
        <v>5</v>
      </c>
      <c r="S10" s="24"/>
    </row>
    <row r="11" spans="1:19" s="10" customFormat="1" ht="19.5" customHeight="1">
      <c r="A11" s="61" t="s">
        <v>10</v>
      </c>
      <c r="B11" s="217">
        <v>187</v>
      </c>
      <c r="C11" s="85">
        <v>96</v>
      </c>
      <c r="D11" s="86">
        <f t="shared" si="2"/>
        <v>0.5133689839572193</v>
      </c>
      <c r="E11" s="222">
        <v>163</v>
      </c>
      <c r="F11" s="82">
        <v>33</v>
      </c>
      <c r="G11" s="81">
        <f t="shared" si="0"/>
        <v>0.20245398773006135</v>
      </c>
      <c r="H11" s="216">
        <v>35</v>
      </c>
      <c r="I11" s="85">
        <v>8</v>
      </c>
      <c r="J11" s="248">
        <f t="shared" si="1"/>
        <v>0.22857142857142856</v>
      </c>
      <c r="K11" s="82">
        <v>41</v>
      </c>
      <c r="L11" s="187">
        <v>25</v>
      </c>
      <c r="M11" s="83">
        <f t="shared" si="3"/>
        <v>0.6097560975609756</v>
      </c>
      <c r="N11" s="190">
        <v>0</v>
      </c>
      <c r="O11" s="191">
        <v>0</v>
      </c>
      <c r="P11" s="192">
        <v>25</v>
      </c>
      <c r="Q11" s="193">
        <v>0</v>
      </c>
      <c r="R11" s="194">
        <v>0</v>
      </c>
      <c r="S11" s="24"/>
    </row>
    <row r="12" spans="1:19" s="10" customFormat="1" ht="19.5" customHeight="1">
      <c r="A12" s="61" t="s">
        <v>25</v>
      </c>
      <c r="B12" s="223">
        <v>269</v>
      </c>
      <c r="C12" s="85">
        <v>200</v>
      </c>
      <c r="D12" s="86">
        <f t="shared" si="2"/>
        <v>0.7434944237918215</v>
      </c>
      <c r="E12" s="224">
        <v>199</v>
      </c>
      <c r="F12" s="82">
        <v>123</v>
      </c>
      <c r="G12" s="81">
        <f t="shared" si="0"/>
        <v>0.6180904522613065</v>
      </c>
      <c r="H12" s="216">
        <v>62</v>
      </c>
      <c r="I12" s="85">
        <v>82</v>
      </c>
      <c r="J12" s="248">
        <f t="shared" si="1"/>
        <v>1.3225806451612903</v>
      </c>
      <c r="K12" s="82">
        <v>62</v>
      </c>
      <c r="L12" s="187">
        <v>137</v>
      </c>
      <c r="M12" s="83">
        <f t="shared" si="3"/>
        <v>2.2096774193548385</v>
      </c>
      <c r="N12" s="190">
        <v>10</v>
      </c>
      <c r="O12" s="191">
        <v>1</v>
      </c>
      <c r="P12" s="192">
        <v>126</v>
      </c>
      <c r="Q12" s="193">
        <v>9</v>
      </c>
      <c r="R12" s="194">
        <v>14</v>
      </c>
      <c r="S12" s="24"/>
    </row>
    <row r="13" spans="1:19" s="10" customFormat="1" ht="19.5" customHeight="1">
      <c r="A13" s="61" t="s">
        <v>33</v>
      </c>
      <c r="B13" s="217">
        <v>155</v>
      </c>
      <c r="C13" s="85">
        <v>62</v>
      </c>
      <c r="D13" s="86">
        <f t="shared" si="2"/>
        <v>0.4</v>
      </c>
      <c r="E13" s="218">
        <v>98</v>
      </c>
      <c r="F13" s="82">
        <v>25</v>
      </c>
      <c r="G13" s="81">
        <f t="shared" si="0"/>
        <v>0.25510204081632654</v>
      </c>
      <c r="H13" s="216">
        <v>55</v>
      </c>
      <c r="I13" s="85">
        <v>9</v>
      </c>
      <c r="J13" s="248">
        <f t="shared" si="1"/>
        <v>0.16363636363636364</v>
      </c>
      <c r="K13" s="82">
        <v>88</v>
      </c>
      <c r="L13" s="187">
        <v>29</v>
      </c>
      <c r="M13" s="83">
        <f t="shared" si="3"/>
        <v>0.32954545454545453</v>
      </c>
      <c r="N13" s="190">
        <v>0</v>
      </c>
      <c r="O13" s="191">
        <v>1</v>
      </c>
      <c r="P13" s="192">
        <v>29</v>
      </c>
      <c r="Q13" s="193">
        <v>2</v>
      </c>
      <c r="R13" s="194">
        <v>1</v>
      </c>
      <c r="S13" s="24"/>
    </row>
    <row r="14" spans="1:19" s="10" customFormat="1" ht="19.5" customHeight="1">
      <c r="A14" s="61" t="s">
        <v>75</v>
      </c>
      <c r="B14" s="217">
        <v>289</v>
      </c>
      <c r="C14" s="85">
        <v>241</v>
      </c>
      <c r="D14" s="86">
        <f t="shared" si="2"/>
        <v>0.8339100346020761</v>
      </c>
      <c r="E14" s="218">
        <v>228</v>
      </c>
      <c r="F14" s="82">
        <v>179</v>
      </c>
      <c r="G14" s="81">
        <f t="shared" si="0"/>
        <v>0.7850877192982456</v>
      </c>
      <c r="H14" s="216">
        <v>114</v>
      </c>
      <c r="I14" s="85">
        <v>72</v>
      </c>
      <c r="J14" s="248">
        <f t="shared" si="1"/>
        <v>0.631578947368421</v>
      </c>
      <c r="K14" s="82">
        <v>144</v>
      </c>
      <c r="L14" s="187">
        <v>124</v>
      </c>
      <c r="M14" s="83">
        <f t="shared" si="3"/>
        <v>0.8611111111111112</v>
      </c>
      <c r="N14" s="190">
        <v>3</v>
      </c>
      <c r="O14" s="191">
        <v>4</v>
      </c>
      <c r="P14" s="192">
        <v>123</v>
      </c>
      <c r="Q14" s="193">
        <v>1</v>
      </c>
      <c r="R14" s="194">
        <v>1</v>
      </c>
      <c r="S14" s="24"/>
    </row>
    <row r="15" spans="1:19" s="10" customFormat="1" ht="19.5" customHeight="1">
      <c r="A15" s="61" t="s">
        <v>26</v>
      </c>
      <c r="B15" s="217">
        <v>305</v>
      </c>
      <c r="C15" s="85">
        <v>229</v>
      </c>
      <c r="D15" s="86">
        <f t="shared" si="2"/>
        <v>0.7508196721311475</v>
      </c>
      <c r="E15" s="218">
        <v>160</v>
      </c>
      <c r="F15" s="82">
        <v>92</v>
      </c>
      <c r="G15" s="81">
        <f t="shared" si="0"/>
        <v>0.575</v>
      </c>
      <c r="H15" s="216">
        <v>160</v>
      </c>
      <c r="I15" s="85">
        <v>77</v>
      </c>
      <c r="J15" s="248">
        <f t="shared" si="1"/>
        <v>0.48125</v>
      </c>
      <c r="K15" s="82">
        <v>305</v>
      </c>
      <c r="L15" s="187">
        <v>185</v>
      </c>
      <c r="M15" s="83">
        <f t="shared" si="3"/>
        <v>0.6065573770491803</v>
      </c>
      <c r="N15" s="190">
        <v>0</v>
      </c>
      <c r="O15" s="191">
        <v>5</v>
      </c>
      <c r="P15" s="192">
        <v>182</v>
      </c>
      <c r="Q15" s="193">
        <v>0</v>
      </c>
      <c r="R15" s="194">
        <v>7</v>
      </c>
      <c r="S15" s="24"/>
    </row>
    <row r="16" spans="1:19" s="10" customFormat="1" ht="19.5" customHeight="1">
      <c r="A16" s="61" t="s">
        <v>31</v>
      </c>
      <c r="B16" s="217">
        <v>575</v>
      </c>
      <c r="C16" s="85">
        <v>384</v>
      </c>
      <c r="D16" s="86">
        <f t="shared" si="2"/>
        <v>0.6678260869565218</v>
      </c>
      <c r="E16" s="218">
        <v>260</v>
      </c>
      <c r="F16" s="82">
        <v>152</v>
      </c>
      <c r="G16" s="81">
        <f t="shared" si="0"/>
        <v>0.5846153846153846</v>
      </c>
      <c r="H16" s="216">
        <v>100</v>
      </c>
      <c r="I16" s="85">
        <v>127</v>
      </c>
      <c r="J16" s="248">
        <f t="shared" si="1"/>
        <v>1.27</v>
      </c>
      <c r="K16" s="82">
        <v>270</v>
      </c>
      <c r="L16" s="187">
        <v>281</v>
      </c>
      <c r="M16" s="83">
        <f t="shared" si="3"/>
        <v>1.0407407407407407</v>
      </c>
      <c r="N16" s="190">
        <v>29</v>
      </c>
      <c r="O16" s="191">
        <v>23</v>
      </c>
      <c r="P16" s="192">
        <v>277</v>
      </c>
      <c r="Q16" s="193">
        <v>16</v>
      </c>
      <c r="R16" s="194">
        <v>17</v>
      </c>
      <c r="S16" s="24"/>
    </row>
    <row r="17" spans="1:19" s="10" customFormat="1" ht="19.5" customHeight="1">
      <c r="A17" s="61" t="s">
        <v>37</v>
      </c>
      <c r="B17" s="217">
        <v>162</v>
      </c>
      <c r="C17" s="85">
        <v>167</v>
      </c>
      <c r="D17" s="86">
        <f t="shared" si="2"/>
        <v>1.0308641975308641</v>
      </c>
      <c r="E17" s="224">
        <v>96</v>
      </c>
      <c r="F17" s="82">
        <v>104</v>
      </c>
      <c r="G17" s="81">
        <f t="shared" si="0"/>
        <v>1.0833333333333333</v>
      </c>
      <c r="H17" s="216">
        <v>55</v>
      </c>
      <c r="I17" s="85">
        <v>48</v>
      </c>
      <c r="J17" s="248">
        <f t="shared" si="1"/>
        <v>0.8727272727272727</v>
      </c>
      <c r="K17" s="82">
        <v>118</v>
      </c>
      <c r="L17" s="187">
        <v>101</v>
      </c>
      <c r="M17" s="83">
        <f t="shared" si="3"/>
        <v>0.8559322033898306</v>
      </c>
      <c r="N17" s="190">
        <v>2</v>
      </c>
      <c r="O17" s="191">
        <v>11</v>
      </c>
      <c r="P17" s="192">
        <v>98</v>
      </c>
      <c r="Q17" s="193">
        <v>1</v>
      </c>
      <c r="R17" s="194">
        <v>0</v>
      </c>
      <c r="S17" s="24"/>
    </row>
    <row r="18" spans="1:19" s="10" customFormat="1" ht="19.5" customHeight="1">
      <c r="A18" s="61" t="s">
        <v>7</v>
      </c>
      <c r="B18" s="217">
        <v>445</v>
      </c>
      <c r="C18" s="85">
        <v>331</v>
      </c>
      <c r="D18" s="86">
        <f t="shared" si="2"/>
        <v>0.7438202247191011</v>
      </c>
      <c r="E18" s="218">
        <v>276</v>
      </c>
      <c r="F18" s="82">
        <v>130</v>
      </c>
      <c r="G18" s="81">
        <f t="shared" si="0"/>
        <v>0.47101449275362317</v>
      </c>
      <c r="H18" s="216">
        <v>63</v>
      </c>
      <c r="I18" s="85">
        <v>71</v>
      </c>
      <c r="J18" s="248">
        <f t="shared" si="1"/>
        <v>1.126984126984127</v>
      </c>
      <c r="K18" s="82">
        <v>112</v>
      </c>
      <c r="L18" s="187">
        <v>208</v>
      </c>
      <c r="M18" s="83">
        <f t="shared" si="3"/>
        <v>1.8571428571428572</v>
      </c>
      <c r="N18" s="190">
        <v>0</v>
      </c>
      <c r="O18" s="191">
        <v>2</v>
      </c>
      <c r="P18" s="192">
        <v>104</v>
      </c>
      <c r="Q18" s="193">
        <v>3</v>
      </c>
      <c r="R18" s="194">
        <v>113</v>
      </c>
      <c r="S18" s="24"/>
    </row>
    <row r="19" spans="1:19" s="10" customFormat="1" ht="19.5" customHeight="1">
      <c r="A19" s="61" t="s">
        <v>8</v>
      </c>
      <c r="B19" s="217">
        <v>500</v>
      </c>
      <c r="C19" s="85">
        <v>389</v>
      </c>
      <c r="D19" s="86">
        <f t="shared" si="2"/>
        <v>0.778</v>
      </c>
      <c r="E19" s="218">
        <v>200</v>
      </c>
      <c r="F19" s="82">
        <v>144</v>
      </c>
      <c r="G19" s="81">
        <f t="shared" si="0"/>
        <v>0.72</v>
      </c>
      <c r="H19" s="216">
        <v>100</v>
      </c>
      <c r="I19" s="85">
        <v>84</v>
      </c>
      <c r="J19" s="248">
        <f t="shared" si="1"/>
        <v>0.84</v>
      </c>
      <c r="K19" s="82">
        <v>200</v>
      </c>
      <c r="L19" s="187">
        <v>180</v>
      </c>
      <c r="M19" s="83">
        <f t="shared" si="3"/>
        <v>0.9</v>
      </c>
      <c r="N19" s="190">
        <v>1</v>
      </c>
      <c r="O19" s="191">
        <v>2</v>
      </c>
      <c r="P19" s="192">
        <v>176</v>
      </c>
      <c r="Q19" s="193">
        <v>11</v>
      </c>
      <c r="R19" s="194">
        <v>9</v>
      </c>
      <c r="S19" s="24"/>
    </row>
    <row r="20" spans="1:19" s="10" customFormat="1" ht="19.5" customHeight="1">
      <c r="A20" s="61" t="s">
        <v>34</v>
      </c>
      <c r="B20" s="217">
        <v>110</v>
      </c>
      <c r="C20" s="85">
        <v>93</v>
      </c>
      <c r="D20" s="86">
        <f t="shared" si="2"/>
        <v>0.8454545454545455</v>
      </c>
      <c r="E20" s="218">
        <v>65</v>
      </c>
      <c r="F20" s="82">
        <v>54</v>
      </c>
      <c r="G20" s="81">
        <f t="shared" si="0"/>
        <v>0.8307692307692308</v>
      </c>
      <c r="H20" s="216">
        <v>65</v>
      </c>
      <c r="I20" s="85">
        <v>21</v>
      </c>
      <c r="J20" s="248">
        <f t="shared" si="1"/>
        <v>0.3230769230769231</v>
      </c>
      <c r="K20" s="82">
        <v>110</v>
      </c>
      <c r="L20" s="187">
        <v>54</v>
      </c>
      <c r="M20" s="83">
        <f t="shared" si="3"/>
        <v>0.4909090909090909</v>
      </c>
      <c r="N20" s="190">
        <v>1</v>
      </c>
      <c r="O20" s="191">
        <v>1</v>
      </c>
      <c r="P20" s="192">
        <v>52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32</v>
      </c>
      <c r="B21" s="217">
        <v>209</v>
      </c>
      <c r="C21" s="85">
        <v>124</v>
      </c>
      <c r="D21" s="86">
        <f t="shared" si="2"/>
        <v>0.5933014354066986</v>
      </c>
      <c r="E21" s="218">
        <v>125</v>
      </c>
      <c r="F21" s="82">
        <v>46</v>
      </c>
      <c r="G21" s="81">
        <f t="shared" si="0"/>
        <v>0.368</v>
      </c>
      <c r="H21" s="216">
        <v>125</v>
      </c>
      <c r="I21" s="85">
        <v>38</v>
      </c>
      <c r="J21" s="248">
        <f t="shared" si="1"/>
        <v>0.304</v>
      </c>
      <c r="K21" s="82">
        <v>209</v>
      </c>
      <c r="L21" s="187">
        <v>106</v>
      </c>
      <c r="M21" s="83">
        <f t="shared" si="3"/>
        <v>0.507177033492823</v>
      </c>
      <c r="N21" s="190">
        <v>5</v>
      </c>
      <c r="O21" s="191">
        <v>1</v>
      </c>
      <c r="P21" s="192">
        <v>99</v>
      </c>
      <c r="Q21" s="193">
        <v>4</v>
      </c>
      <c r="R21" s="194">
        <v>0</v>
      </c>
      <c r="S21" s="24"/>
    </row>
    <row r="22" spans="1:19" s="10" customFormat="1" ht="19.5" customHeight="1" thickBot="1">
      <c r="A22" s="63" t="s">
        <v>77</v>
      </c>
      <c r="B22" s="217">
        <v>130</v>
      </c>
      <c r="C22" s="88">
        <v>127</v>
      </c>
      <c r="D22" s="102">
        <f t="shared" si="2"/>
        <v>0.9769230769230769</v>
      </c>
      <c r="E22" s="218">
        <v>60</v>
      </c>
      <c r="F22" s="90">
        <v>64</v>
      </c>
      <c r="G22" s="89">
        <f t="shared" si="0"/>
        <v>1.0666666666666667</v>
      </c>
      <c r="H22" s="216">
        <v>60</v>
      </c>
      <c r="I22" s="88">
        <v>71</v>
      </c>
      <c r="J22" s="249">
        <f t="shared" si="1"/>
        <v>1.1833333333333333</v>
      </c>
      <c r="K22" s="90">
        <v>130</v>
      </c>
      <c r="L22" s="196">
        <v>116</v>
      </c>
      <c r="M22" s="83">
        <f t="shared" si="3"/>
        <v>0.8923076923076924</v>
      </c>
      <c r="N22" s="181">
        <v>0</v>
      </c>
      <c r="O22" s="195">
        <v>25</v>
      </c>
      <c r="P22" s="196">
        <v>95</v>
      </c>
      <c r="Q22" s="197">
        <v>0</v>
      </c>
      <c r="R22" s="198">
        <v>0</v>
      </c>
      <c r="S22" s="24"/>
    </row>
    <row r="23" spans="1:19" s="10" customFormat="1" ht="19.5" customHeight="1" thickBot="1">
      <c r="A23" s="64" t="s">
        <v>11</v>
      </c>
      <c r="B23" s="225">
        <f>SUM(B7:B22)</f>
        <v>4121</v>
      </c>
      <c r="C23" s="91">
        <f>SUM(C7:C22)</f>
        <v>3031</v>
      </c>
      <c r="D23" s="114">
        <f t="shared" si="2"/>
        <v>0.735501091967969</v>
      </c>
      <c r="E23" s="226">
        <f>SUM(E7:E22)</f>
        <v>2353</v>
      </c>
      <c r="F23" s="91">
        <f>SUM(F7:F22)</f>
        <v>1418</v>
      </c>
      <c r="G23" s="92">
        <f t="shared" si="0"/>
        <v>0.6026349341266468</v>
      </c>
      <c r="H23" s="227">
        <f>SUM(H7:H22)</f>
        <v>1250</v>
      </c>
      <c r="I23" s="91">
        <f>SUM(I7:I22)</f>
        <v>905</v>
      </c>
      <c r="J23" s="250">
        <f t="shared" si="1"/>
        <v>0.724</v>
      </c>
      <c r="K23" s="252">
        <f>SUM(K7:K22)</f>
        <v>2188</v>
      </c>
      <c r="L23" s="251">
        <f>SUM(L7:L22)</f>
        <v>1957</v>
      </c>
      <c r="M23" s="93">
        <f>+L23/K23</f>
        <v>0.8944241316270567</v>
      </c>
      <c r="N23" s="199">
        <f>SUM(N7:N22)</f>
        <v>93</v>
      </c>
      <c r="O23" s="200">
        <f>SUM(O7:O22)</f>
        <v>104</v>
      </c>
      <c r="P23" s="149">
        <f>SUM(P7:P22)</f>
        <v>1750</v>
      </c>
      <c r="Q23" s="149">
        <f>SUM(Q7:Q22)</f>
        <v>55</v>
      </c>
      <c r="R23" s="201">
        <f>SUM(R7:R22)</f>
        <v>168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15">
      <c r="A25" s="277" t="s">
        <v>73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"/>
    </row>
    <row r="26" spans="1:18" ht="15">
      <c r="A26" s="277" t="s">
        <v>49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  <mergeCell ref="A27:Q27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19.28125" style="0" customWidth="1"/>
    <col min="2" max="2" width="8.57421875" style="16" customWidth="1"/>
    <col min="3" max="3" width="8.57421875" style="0" customWidth="1"/>
    <col min="4" max="4" width="6.57421875" style="17" customWidth="1"/>
    <col min="5" max="6" width="8.57421875" style="18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7" customWidth="1"/>
    <col min="13" max="14" width="8.57421875" style="0" customWidth="1"/>
    <col min="15" max="15" width="7.28125" style="15" customWidth="1"/>
    <col min="16" max="16" width="8.57421875" style="0" customWidth="1"/>
  </cols>
  <sheetData>
    <row r="1" spans="1:15" ht="19.5" customHeight="1">
      <c r="A1" s="281" t="str">
        <f>+'1 Adult Part'!A1:O1</f>
        <v>TAB 6 - WIA TITLE I PARTICIPANT SUMMARIES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O1" s="19"/>
    </row>
    <row r="2" spans="1:15" ht="19.5" customHeight="1">
      <c r="A2" s="284" t="str">
        <f>'1 Adult Part'!$A$2</f>
        <v>FY16 QUARTER ENDING DECEMBER 31, 2015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  <c r="O2" s="56"/>
    </row>
    <row r="3" spans="1:14" ht="19.5" customHeight="1" thickBot="1">
      <c r="A3" s="287" t="s">
        <v>40</v>
      </c>
      <c r="B3" s="306"/>
      <c r="C3" s="306"/>
      <c r="D3" s="306"/>
      <c r="E3" s="306"/>
      <c r="F3" s="306"/>
      <c r="G3" s="306"/>
      <c r="H3" s="306"/>
      <c r="I3" s="306"/>
      <c r="J3" s="321"/>
      <c r="K3" s="321"/>
      <c r="L3" s="321"/>
      <c r="M3" s="321"/>
      <c r="N3" s="322"/>
    </row>
    <row r="4" spans="1:14" ht="21.75" customHeight="1">
      <c r="A4" s="323" t="s">
        <v>0</v>
      </c>
      <c r="B4" s="303" t="str">
        <f>'2 Adult Exits'!$B$4</f>
        <v>Total Exits</v>
      </c>
      <c r="C4" s="318"/>
      <c r="D4" s="301"/>
      <c r="E4" s="302" t="str">
        <f>'2 Adult Exits'!$E$4</f>
        <v>Entered Employments</v>
      </c>
      <c r="F4" s="303"/>
      <c r="G4" s="304"/>
      <c r="H4" s="150" t="str">
        <f>'2 Adult Exits'!$H$4</f>
        <v>Exclusions</v>
      </c>
      <c r="I4" s="318" t="str">
        <f>'2 Adult Exits'!$I$4</f>
        <v>E.E. Rate at Exit</v>
      </c>
      <c r="J4" s="301"/>
      <c r="K4" s="300" t="str">
        <f>'2 Adult Exits'!$K$4</f>
        <v>Average Wage</v>
      </c>
      <c r="L4" s="301"/>
      <c r="M4" s="319" t="str">
        <f>'2 Adult Exits'!$M$4</f>
        <v>Credentials</v>
      </c>
      <c r="N4" s="320"/>
    </row>
    <row r="5" spans="1:16" ht="35.25" customHeight="1" thickBot="1">
      <c r="A5" s="324"/>
      <c r="B5" s="59" t="s">
        <v>1</v>
      </c>
      <c r="C5" s="59" t="s">
        <v>2</v>
      </c>
      <c r="D5" s="151" t="s">
        <v>62</v>
      </c>
      <c r="E5" s="152" t="s">
        <v>1</v>
      </c>
      <c r="F5" s="152" t="s">
        <v>2</v>
      </c>
      <c r="G5" s="151" t="s">
        <v>62</v>
      </c>
      <c r="H5" s="66" t="s">
        <v>2</v>
      </c>
      <c r="I5" s="59" t="s">
        <v>1</v>
      </c>
      <c r="J5" s="66" t="s">
        <v>2</v>
      </c>
      <c r="K5" s="59" t="s">
        <v>1</v>
      </c>
      <c r="L5" s="66" t="s">
        <v>2</v>
      </c>
      <c r="M5" s="59" t="s">
        <v>1</v>
      </c>
      <c r="N5" s="60" t="s">
        <v>2</v>
      </c>
      <c r="P5" s="54"/>
    </row>
    <row r="6" spans="1:16" s="229" customFormat="1" ht="21.75" customHeight="1">
      <c r="A6" s="62" t="str">
        <f>'1 Adult Part'!A7</f>
        <v>Berkshire</v>
      </c>
      <c r="B6" s="223">
        <v>75</v>
      </c>
      <c r="C6" s="101">
        <v>26</v>
      </c>
      <c r="D6" s="81">
        <f aca="true" t="shared" si="0" ref="D6:D22">C6/B6</f>
        <v>0.3466666666666667</v>
      </c>
      <c r="E6" s="218">
        <v>60</v>
      </c>
      <c r="F6" s="100">
        <v>17</v>
      </c>
      <c r="G6" s="81">
        <f aca="true" t="shared" si="1" ref="G6:G22">F6/E6</f>
        <v>0.2833333333333333</v>
      </c>
      <c r="H6" s="153">
        <v>2</v>
      </c>
      <c r="I6" s="154">
        <f aca="true" t="shared" si="2" ref="I6:I22">+E6/B6</f>
        <v>0.8</v>
      </c>
      <c r="J6" s="81">
        <f aca="true" t="shared" si="3" ref="J6:J22">(F6/(C6-H6))</f>
        <v>0.7083333333333334</v>
      </c>
      <c r="K6" s="230">
        <v>17</v>
      </c>
      <c r="L6" s="104">
        <v>15.637802197802198</v>
      </c>
      <c r="M6" s="214">
        <v>0</v>
      </c>
      <c r="N6" s="209">
        <v>32</v>
      </c>
      <c r="O6" s="228"/>
      <c r="P6" s="240"/>
    </row>
    <row r="7" spans="1:16" s="229" customFormat="1" ht="21.75" customHeight="1">
      <c r="A7" s="62" t="str">
        <f>'1 Adult Part'!A8</f>
        <v>Boston</v>
      </c>
      <c r="B7" s="223">
        <v>120</v>
      </c>
      <c r="C7" s="101">
        <v>40</v>
      </c>
      <c r="D7" s="102">
        <f t="shared" si="0"/>
        <v>0.3333333333333333</v>
      </c>
      <c r="E7" s="218">
        <v>90</v>
      </c>
      <c r="F7" s="100">
        <v>27</v>
      </c>
      <c r="G7" s="81">
        <f t="shared" si="1"/>
        <v>0.3</v>
      </c>
      <c r="H7" s="153">
        <v>1</v>
      </c>
      <c r="I7" s="154">
        <f t="shared" si="2"/>
        <v>0.75</v>
      </c>
      <c r="J7" s="81">
        <f t="shared" si="3"/>
        <v>0.6923076923076923</v>
      </c>
      <c r="K7" s="230">
        <v>13</v>
      </c>
      <c r="L7" s="104">
        <v>16.09025641025641</v>
      </c>
      <c r="M7" s="217">
        <v>62</v>
      </c>
      <c r="N7" s="210">
        <v>71</v>
      </c>
      <c r="O7" s="228"/>
      <c r="P7" s="240"/>
    </row>
    <row r="8" spans="1:16" s="229" customFormat="1" ht="21.75" customHeight="1">
      <c r="A8" s="61" t="str">
        <f>'1 Adult Part'!A9</f>
        <v>Bristol</v>
      </c>
      <c r="B8" s="223">
        <v>150</v>
      </c>
      <c r="C8" s="96">
        <v>66</v>
      </c>
      <c r="D8" s="86">
        <f t="shared" si="0"/>
        <v>0.44</v>
      </c>
      <c r="E8" s="218">
        <v>120</v>
      </c>
      <c r="F8" s="95">
        <v>54</v>
      </c>
      <c r="G8" s="102">
        <f t="shared" si="1"/>
        <v>0.45</v>
      </c>
      <c r="H8" s="155">
        <v>3</v>
      </c>
      <c r="I8" s="156">
        <f t="shared" si="2"/>
        <v>0.8</v>
      </c>
      <c r="J8" s="86">
        <f t="shared" si="3"/>
        <v>0.8571428571428571</v>
      </c>
      <c r="K8" s="230">
        <v>14</v>
      </c>
      <c r="L8" s="104">
        <v>16.03184142246642</v>
      </c>
      <c r="M8" s="217">
        <v>75</v>
      </c>
      <c r="N8" s="211">
        <v>120</v>
      </c>
      <c r="O8" s="228"/>
      <c r="P8" s="240"/>
    </row>
    <row r="9" spans="1:16" s="229" customFormat="1" ht="21.75" customHeight="1">
      <c r="A9" s="61" t="str">
        <f>'1 Adult Part'!A10</f>
        <v>Brockton</v>
      </c>
      <c r="B9" s="241">
        <v>120</v>
      </c>
      <c r="C9" s="96">
        <v>78</v>
      </c>
      <c r="D9" s="86">
        <f t="shared" si="0"/>
        <v>0.65</v>
      </c>
      <c r="E9" s="220">
        <v>102</v>
      </c>
      <c r="F9" s="95">
        <v>56</v>
      </c>
      <c r="G9" s="86">
        <f t="shared" si="1"/>
        <v>0.5490196078431373</v>
      </c>
      <c r="H9" s="157">
        <v>2</v>
      </c>
      <c r="I9" s="156">
        <f t="shared" si="2"/>
        <v>0.85</v>
      </c>
      <c r="J9" s="86">
        <f t="shared" si="3"/>
        <v>0.7368421052631579</v>
      </c>
      <c r="K9" s="233">
        <v>17</v>
      </c>
      <c r="L9" s="104">
        <v>16.987982486263736</v>
      </c>
      <c r="M9" s="219">
        <v>22</v>
      </c>
      <c r="N9" s="211">
        <v>29</v>
      </c>
      <c r="O9" s="228"/>
      <c r="P9" s="240"/>
    </row>
    <row r="10" spans="1:16" s="229" customFormat="1" ht="21.75" customHeight="1">
      <c r="A10" s="61" t="str">
        <f>'1 Adult Part'!A11</f>
        <v>Cape Cod &amp; Islands</v>
      </c>
      <c r="B10" s="223">
        <v>94</v>
      </c>
      <c r="C10" s="96">
        <v>39</v>
      </c>
      <c r="D10" s="86">
        <f t="shared" si="0"/>
        <v>0.4148936170212766</v>
      </c>
      <c r="E10" s="218">
        <v>80</v>
      </c>
      <c r="F10" s="95">
        <v>39</v>
      </c>
      <c r="G10" s="86">
        <f>IF(E10&gt;0,F10/E10,0)</f>
        <v>0.4875</v>
      </c>
      <c r="H10" s="157">
        <v>0</v>
      </c>
      <c r="I10" s="156">
        <f t="shared" si="2"/>
        <v>0.851063829787234</v>
      </c>
      <c r="J10" s="86">
        <f t="shared" si="3"/>
        <v>1</v>
      </c>
      <c r="K10" s="230">
        <v>16.1</v>
      </c>
      <c r="L10" s="104">
        <v>21.14656804733728</v>
      </c>
      <c r="M10" s="217">
        <v>37</v>
      </c>
      <c r="N10" s="211">
        <v>14</v>
      </c>
      <c r="O10" s="228"/>
      <c r="P10" s="240"/>
    </row>
    <row r="11" spans="1:16" s="229" customFormat="1" ht="21.75" customHeight="1">
      <c r="A11" s="61" t="str">
        <f>'1 Adult Part'!A12</f>
        <v>Central Mass</v>
      </c>
      <c r="B11" s="223">
        <v>207</v>
      </c>
      <c r="C11" s="96">
        <v>70</v>
      </c>
      <c r="D11" s="86">
        <f t="shared" si="0"/>
        <v>0.33816425120772947</v>
      </c>
      <c r="E11" s="218">
        <v>176</v>
      </c>
      <c r="F11" s="95">
        <v>65</v>
      </c>
      <c r="G11" s="107">
        <f t="shared" si="1"/>
        <v>0.3693181818181818</v>
      </c>
      <c r="H11" s="158">
        <v>1</v>
      </c>
      <c r="I11" s="156">
        <f t="shared" si="2"/>
        <v>0.8502415458937198</v>
      </c>
      <c r="J11" s="86">
        <f t="shared" si="3"/>
        <v>0.9420289855072463</v>
      </c>
      <c r="K11" s="230">
        <v>16.6</v>
      </c>
      <c r="L11" s="104">
        <v>19.89062721893491</v>
      </c>
      <c r="M11" s="217">
        <v>72</v>
      </c>
      <c r="N11" s="211">
        <v>72</v>
      </c>
      <c r="O11" s="228"/>
      <c r="P11" s="240"/>
    </row>
    <row r="12" spans="1:16" s="229" customFormat="1" ht="21.75" customHeight="1">
      <c r="A12" s="61" t="str">
        <f>'1 Adult Part'!A13</f>
        <v>Franklin/Hampshire</v>
      </c>
      <c r="B12" s="223">
        <v>75</v>
      </c>
      <c r="C12" s="96">
        <v>19</v>
      </c>
      <c r="D12" s="86">
        <f t="shared" si="0"/>
        <v>0.25333333333333335</v>
      </c>
      <c r="E12" s="218">
        <v>64</v>
      </c>
      <c r="F12" s="95">
        <v>18</v>
      </c>
      <c r="G12" s="86">
        <f t="shared" si="1"/>
        <v>0.28125</v>
      </c>
      <c r="H12" s="157">
        <v>0</v>
      </c>
      <c r="I12" s="156">
        <f t="shared" si="2"/>
        <v>0.8533333333333334</v>
      </c>
      <c r="J12" s="86">
        <f t="shared" si="3"/>
        <v>0.9473684210526315</v>
      </c>
      <c r="K12" s="230">
        <v>16</v>
      </c>
      <c r="L12" s="104">
        <v>13.704166666666667</v>
      </c>
      <c r="M12" s="217">
        <v>60</v>
      </c>
      <c r="N12" s="211">
        <v>8</v>
      </c>
      <c r="O12" s="228"/>
      <c r="P12" s="240"/>
    </row>
    <row r="13" spans="1:16" s="229" customFormat="1" ht="21.75" customHeight="1">
      <c r="A13" s="61" t="str">
        <f>'1 Adult Part'!A14</f>
        <v>Greater Lowell</v>
      </c>
      <c r="B13" s="223">
        <v>187</v>
      </c>
      <c r="C13" s="96">
        <v>72</v>
      </c>
      <c r="D13" s="86">
        <f t="shared" si="0"/>
        <v>0.3850267379679144</v>
      </c>
      <c r="E13" s="218">
        <v>159</v>
      </c>
      <c r="F13" s="95">
        <v>66</v>
      </c>
      <c r="G13" s="102">
        <f t="shared" si="1"/>
        <v>0.41509433962264153</v>
      </c>
      <c r="H13" s="155">
        <v>0</v>
      </c>
      <c r="I13" s="156">
        <f t="shared" si="2"/>
        <v>0.8502673796791443</v>
      </c>
      <c r="J13" s="86">
        <f t="shared" si="3"/>
        <v>0.9166666666666666</v>
      </c>
      <c r="K13" s="230">
        <v>20</v>
      </c>
      <c r="L13" s="104">
        <v>25.974740146217425</v>
      </c>
      <c r="M13" s="217">
        <v>122</v>
      </c>
      <c r="N13" s="211">
        <v>82</v>
      </c>
      <c r="O13" s="228"/>
      <c r="P13" s="240"/>
    </row>
    <row r="14" spans="1:16" s="229" customFormat="1" ht="21.75" customHeight="1">
      <c r="A14" s="61" t="str">
        <f>'1 Adult Part'!A15</f>
        <v>Greater New Bedford</v>
      </c>
      <c r="B14" s="241">
        <v>250</v>
      </c>
      <c r="C14" s="96">
        <v>97</v>
      </c>
      <c r="D14" s="86">
        <f t="shared" si="0"/>
        <v>0.388</v>
      </c>
      <c r="E14" s="220">
        <v>212</v>
      </c>
      <c r="F14" s="95">
        <v>79</v>
      </c>
      <c r="G14" s="86">
        <f t="shared" si="1"/>
        <v>0.37264150943396224</v>
      </c>
      <c r="H14" s="157">
        <v>1</v>
      </c>
      <c r="I14" s="156">
        <f t="shared" si="2"/>
        <v>0.848</v>
      </c>
      <c r="J14" s="86">
        <f t="shared" si="3"/>
        <v>0.8229166666666666</v>
      </c>
      <c r="K14" s="230">
        <v>15</v>
      </c>
      <c r="L14" s="104">
        <v>17.089249351211375</v>
      </c>
      <c r="M14" s="217">
        <v>122</v>
      </c>
      <c r="N14" s="211">
        <v>125</v>
      </c>
      <c r="O14" s="228"/>
      <c r="P14" s="240"/>
    </row>
    <row r="15" spans="1:16" s="229" customFormat="1" ht="21.75" customHeight="1">
      <c r="A15" s="61" t="str">
        <f>'1 Adult Part'!A16</f>
        <v>Hampden</v>
      </c>
      <c r="B15" s="223">
        <v>248</v>
      </c>
      <c r="C15" s="96">
        <v>139</v>
      </c>
      <c r="D15" s="86">
        <f t="shared" si="0"/>
        <v>0.5604838709677419</v>
      </c>
      <c r="E15" s="218">
        <v>203</v>
      </c>
      <c r="F15" s="95">
        <v>92</v>
      </c>
      <c r="G15" s="86">
        <f t="shared" si="1"/>
        <v>0.45320197044334976</v>
      </c>
      <c r="H15" s="157">
        <v>4</v>
      </c>
      <c r="I15" s="156">
        <f t="shared" si="2"/>
        <v>0.8185483870967742</v>
      </c>
      <c r="J15" s="86">
        <f t="shared" si="3"/>
        <v>0.6814814814814815</v>
      </c>
      <c r="K15" s="230">
        <v>15.79</v>
      </c>
      <c r="L15" s="104">
        <v>15.744991638795984</v>
      </c>
      <c r="M15" s="217">
        <v>160</v>
      </c>
      <c r="N15" s="211">
        <v>159</v>
      </c>
      <c r="O15" s="228"/>
      <c r="P15" s="240"/>
    </row>
    <row r="16" spans="1:16" s="229" customFormat="1" ht="21.75" customHeight="1">
      <c r="A16" s="61" t="str">
        <f>'1 Adult Part'!A17</f>
        <v>Merrimack Valley</v>
      </c>
      <c r="B16" s="223">
        <v>94</v>
      </c>
      <c r="C16" s="96">
        <v>45</v>
      </c>
      <c r="D16" s="86">
        <f t="shared" si="0"/>
        <v>0.4787234042553192</v>
      </c>
      <c r="E16" s="218">
        <v>80</v>
      </c>
      <c r="F16" s="95">
        <v>38</v>
      </c>
      <c r="G16" s="86">
        <f t="shared" si="1"/>
        <v>0.475</v>
      </c>
      <c r="H16" s="157">
        <v>0</v>
      </c>
      <c r="I16" s="156">
        <f t="shared" si="2"/>
        <v>0.851063829787234</v>
      </c>
      <c r="J16" s="86">
        <f t="shared" si="3"/>
        <v>0.8444444444444444</v>
      </c>
      <c r="K16" s="230">
        <v>20.19</v>
      </c>
      <c r="L16" s="104">
        <v>29.997962213225367</v>
      </c>
      <c r="M16" s="217">
        <v>77</v>
      </c>
      <c r="N16" s="211">
        <v>56</v>
      </c>
      <c r="O16" s="228"/>
      <c r="P16" s="240"/>
    </row>
    <row r="17" spans="1:16" s="229" customFormat="1" ht="21.75" customHeight="1">
      <c r="A17" s="61" t="str">
        <f>'1 Adult Part'!A18</f>
        <v>Metro North</v>
      </c>
      <c r="B17" s="223">
        <v>300</v>
      </c>
      <c r="C17" s="96">
        <v>146</v>
      </c>
      <c r="D17" s="86">
        <f t="shared" si="0"/>
        <v>0.4866666666666667</v>
      </c>
      <c r="E17" s="218">
        <v>243</v>
      </c>
      <c r="F17" s="95">
        <v>141</v>
      </c>
      <c r="G17" s="86">
        <f t="shared" si="1"/>
        <v>0.5802469135802469</v>
      </c>
      <c r="H17" s="157">
        <v>0</v>
      </c>
      <c r="I17" s="156">
        <f t="shared" si="2"/>
        <v>0.81</v>
      </c>
      <c r="J17" s="86">
        <f t="shared" si="3"/>
        <v>0.9657534246575342</v>
      </c>
      <c r="K17" s="230">
        <v>19.23</v>
      </c>
      <c r="L17" s="104">
        <v>30.071615051615055</v>
      </c>
      <c r="M17" s="217">
        <v>66</v>
      </c>
      <c r="N17" s="211">
        <v>120</v>
      </c>
      <c r="O17" s="228"/>
      <c r="P17" s="240"/>
    </row>
    <row r="18" spans="1:16" s="229" customFormat="1" ht="21.75" customHeight="1">
      <c r="A18" s="61" t="str">
        <f>'1 Adult Part'!A19</f>
        <v>Metro South/West</v>
      </c>
      <c r="B18" s="223">
        <v>250</v>
      </c>
      <c r="C18" s="96">
        <v>133</v>
      </c>
      <c r="D18" s="86">
        <f t="shared" si="0"/>
        <v>0.532</v>
      </c>
      <c r="E18" s="218">
        <v>212</v>
      </c>
      <c r="F18" s="95">
        <v>123</v>
      </c>
      <c r="G18" s="86">
        <f t="shared" si="1"/>
        <v>0.5801886792452831</v>
      </c>
      <c r="H18" s="157">
        <v>1</v>
      </c>
      <c r="I18" s="156">
        <f t="shared" si="2"/>
        <v>0.848</v>
      </c>
      <c r="J18" s="86">
        <f t="shared" si="3"/>
        <v>0.9318181818181818</v>
      </c>
      <c r="K18" s="230">
        <v>22</v>
      </c>
      <c r="L18" s="104">
        <v>31.266103841513672</v>
      </c>
      <c r="M18" s="217">
        <v>150</v>
      </c>
      <c r="N18" s="211">
        <v>80</v>
      </c>
      <c r="O18" s="228"/>
      <c r="P18" s="240"/>
    </row>
    <row r="19" spans="1:16" s="229" customFormat="1" ht="21.75" customHeight="1">
      <c r="A19" s="61" t="str">
        <f>'1 Adult Part'!A20</f>
        <v>North Central Mass</v>
      </c>
      <c r="B19" s="223">
        <v>60</v>
      </c>
      <c r="C19" s="96">
        <v>25</v>
      </c>
      <c r="D19" s="86">
        <f t="shared" si="0"/>
        <v>0.4166666666666667</v>
      </c>
      <c r="E19" s="218">
        <v>51</v>
      </c>
      <c r="F19" s="95">
        <v>24</v>
      </c>
      <c r="G19" s="81">
        <f t="shared" si="1"/>
        <v>0.47058823529411764</v>
      </c>
      <c r="H19" s="153">
        <v>1</v>
      </c>
      <c r="I19" s="156">
        <f t="shared" si="2"/>
        <v>0.85</v>
      </c>
      <c r="J19" s="86">
        <f t="shared" si="3"/>
        <v>1</v>
      </c>
      <c r="K19" s="230">
        <v>16.35</v>
      </c>
      <c r="L19" s="104">
        <v>21.915416666666665</v>
      </c>
      <c r="M19" s="217">
        <v>110</v>
      </c>
      <c r="N19" s="211">
        <v>44</v>
      </c>
      <c r="O19" s="228"/>
      <c r="P19" s="240"/>
    </row>
    <row r="20" spans="1:16" s="229" customFormat="1" ht="21.75" customHeight="1">
      <c r="A20" s="61" t="str">
        <f>'1 Adult Part'!A21</f>
        <v>North Shore</v>
      </c>
      <c r="B20" s="223">
        <v>106</v>
      </c>
      <c r="C20" s="96">
        <v>31</v>
      </c>
      <c r="D20" s="86">
        <f t="shared" si="0"/>
        <v>0.29245283018867924</v>
      </c>
      <c r="E20" s="218">
        <v>91</v>
      </c>
      <c r="F20" s="95">
        <v>25</v>
      </c>
      <c r="G20" s="81">
        <f t="shared" si="1"/>
        <v>0.27472527472527475</v>
      </c>
      <c r="H20" s="153">
        <v>2</v>
      </c>
      <c r="I20" s="156">
        <f t="shared" si="2"/>
        <v>0.8584905660377359</v>
      </c>
      <c r="J20" s="86">
        <f t="shared" si="3"/>
        <v>0.8620689655172413</v>
      </c>
      <c r="K20" s="230">
        <v>18</v>
      </c>
      <c r="L20" s="104">
        <v>20.00095384615385</v>
      </c>
      <c r="M20" s="217">
        <v>191</v>
      </c>
      <c r="N20" s="211">
        <v>46</v>
      </c>
      <c r="O20" s="228"/>
      <c r="P20" s="240"/>
    </row>
    <row r="21" spans="1:16" s="229" customFormat="1" ht="21.75" customHeight="1" thickBot="1">
      <c r="A21" s="63" t="str">
        <f>'1 Adult Part'!A22</f>
        <v>South Shore</v>
      </c>
      <c r="B21" s="242">
        <v>60</v>
      </c>
      <c r="C21" s="110">
        <v>49</v>
      </c>
      <c r="D21" s="89">
        <f t="shared" si="0"/>
        <v>0.8166666666666667</v>
      </c>
      <c r="E21" s="222">
        <v>51</v>
      </c>
      <c r="F21" s="109">
        <v>19</v>
      </c>
      <c r="G21" s="102">
        <f t="shared" si="1"/>
        <v>0.37254901960784315</v>
      </c>
      <c r="H21" s="155">
        <v>0</v>
      </c>
      <c r="I21" s="156">
        <f t="shared" si="2"/>
        <v>0.85</v>
      </c>
      <c r="J21" s="107">
        <f t="shared" si="3"/>
        <v>0.3877551020408163</v>
      </c>
      <c r="K21" s="230">
        <v>23.5</v>
      </c>
      <c r="L21" s="112">
        <v>18.265829959514168</v>
      </c>
      <c r="M21" s="245">
        <v>40</v>
      </c>
      <c r="N21" s="212">
        <v>48</v>
      </c>
      <c r="O21" s="228"/>
      <c r="P21" s="240"/>
    </row>
    <row r="22" spans="1:16" s="229" customFormat="1" ht="21.75" customHeight="1" thickBot="1">
      <c r="A22" s="74" t="s">
        <v>11</v>
      </c>
      <c r="B22" s="243">
        <f>SUM(B6:B21)</f>
        <v>2396</v>
      </c>
      <c r="C22" s="113">
        <f>SUM(C6:C21)</f>
        <v>1075</v>
      </c>
      <c r="D22" s="114">
        <f t="shared" si="0"/>
        <v>0.4486644407345576</v>
      </c>
      <c r="E22" s="226">
        <f>SUM(E6:E21)</f>
        <v>1994</v>
      </c>
      <c r="F22" s="159">
        <f>SUM(F6:F21)</f>
        <v>883</v>
      </c>
      <c r="G22" s="114">
        <f t="shared" si="1"/>
        <v>0.4428284854563691</v>
      </c>
      <c r="H22" s="160">
        <f>SUM(H6:H21)</f>
        <v>18</v>
      </c>
      <c r="I22" s="161">
        <f t="shared" si="2"/>
        <v>0.832220367278798</v>
      </c>
      <c r="J22" s="114">
        <f t="shared" si="3"/>
        <v>0.8353831598864712</v>
      </c>
      <c r="K22" s="238">
        <v>17.57</v>
      </c>
      <c r="L22" s="117">
        <v>22.63272141627584</v>
      </c>
      <c r="M22" s="246">
        <f>SUM(M6:M21)</f>
        <v>1366</v>
      </c>
      <c r="N22" s="213">
        <f>SUM(N6:N21)</f>
        <v>1106</v>
      </c>
      <c r="O22" s="228"/>
      <c r="P22" s="240"/>
    </row>
    <row r="23" spans="1:15" ht="18.75" customHeight="1">
      <c r="A23" s="67" t="str">
        <f>'2 Adult Exits'!A23</f>
        <v>Entered Employments include:  unsubsidized employment; military; and apprenticeship.</v>
      </c>
      <c r="B23" s="73"/>
      <c r="C23" s="67"/>
      <c r="D23" s="70"/>
      <c r="E23" s="69"/>
      <c r="F23" s="69"/>
      <c r="G23" s="67"/>
      <c r="H23" s="67"/>
      <c r="I23" s="67"/>
      <c r="J23" s="67"/>
      <c r="K23" s="67"/>
      <c r="L23" s="70"/>
      <c r="M23" s="67"/>
      <c r="N23" s="67"/>
      <c r="O23" s="1"/>
    </row>
    <row r="24" spans="1:15" ht="18" customHeight="1">
      <c r="A24" s="67" t="str">
        <f>'2 Adult Exits'!A24</f>
        <v>   Exclusions: Exiters who leave the program for medical reasons or who are institutionalized are not counted in Entered Employment rate.</v>
      </c>
      <c r="B24" s="73"/>
      <c r="C24" s="67"/>
      <c r="D24" s="70"/>
      <c r="E24" s="69"/>
      <c r="F24" s="69"/>
      <c r="G24" s="67"/>
      <c r="H24" s="67"/>
      <c r="I24" s="67"/>
      <c r="J24" s="67"/>
      <c r="K24" s="67"/>
      <c r="L24" s="70"/>
      <c r="M24" s="67"/>
      <c r="N24" s="67"/>
      <c r="O24" s="1"/>
    </row>
    <row r="25" spans="1:15" ht="17.25" customHeight="1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1"/>
    </row>
    <row r="26" spans="1:14" ht="12.75">
      <c r="A26" s="15"/>
      <c r="B26" s="162"/>
      <c r="C26" s="15"/>
      <c r="D26" s="163"/>
      <c r="E26" s="164"/>
      <c r="F26" s="164"/>
      <c r="G26" s="15"/>
      <c r="H26" s="15"/>
      <c r="I26" s="15"/>
      <c r="J26" s="15"/>
      <c r="K26" s="15"/>
      <c r="L26" s="163"/>
      <c r="M26" s="15"/>
      <c r="N26" s="15"/>
    </row>
    <row r="27" ht="12.75">
      <c r="L27" s="208"/>
    </row>
    <row r="28" spans="11:12" ht="12.75">
      <c r="K28" s="15"/>
      <c r="L28" s="2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  <col min="17" max="17" width="8.8515625" style="0" customWidth="1"/>
  </cols>
  <sheetData>
    <row r="1" spans="1:29" s="55" customFormat="1" ht="19.5" customHeight="1">
      <c r="A1" s="281" t="str">
        <f>+'1 Adult Part'!A1:O1</f>
        <v>TAB 6 - WIA TITLE I PARTICIPANT SUMMARIES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/>
      <c r="AC1"/>
    </row>
    <row r="2" spans="1:29" s="55" customFormat="1" ht="19.5" customHeight="1">
      <c r="A2" s="284" t="str">
        <f>'1 Adult Part'!$A$2</f>
        <v>FY16 QUARTER ENDING DECEMBER 31, 2015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13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/>
      <c r="AC2"/>
    </row>
    <row r="3" spans="1:29" s="55" customFormat="1" ht="19.5" customHeight="1" thickBot="1">
      <c r="A3" s="287" t="s">
        <v>39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2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/>
      <c r="AC3"/>
    </row>
    <row r="4" spans="1:27" ht="16.5" customHeight="1">
      <c r="A4" s="65"/>
      <c r="B4" s="325" t="str">
        <f>'3 Adult Characteristics'!$B$4</f>
        <v>Percentage of Total Participants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7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07" customFormat="1" ht="51.75" customHeight="1" thickBot="1">
      <c r="A5" s="202" t="s">
        <v>0</v>
      </c>
      <c r="B5" s="203" t="s">
        <v>14</v>
      </c>
      <c r="C5" s="176" t="s">
        <v>67</v>
      </c>
      <c r="D5" s="176" t="s">
        <v>15</v>
      </c>
      <c r="E5" s="176" t="s">
        <v>65</v>
      </c>
      <c r="F5" s="176" t="s">
        <v>66</v>
      </c>
      <c r="G5" s="176" t="s">
        <v>16</v>
      </c>
      <c r="H5" s="178" t="s">
        <v>17</v>
      </c>
      <c r="I5" s="176" t="s">
        <v>24</v>
      </c>
      <c r="J5" s="176" t="s">
        <v>19</v>
      </c>
      <c r="K5" s="176" t="s">
        <v>76</v>
      </c>
      <c r="L5" s="176" t="s">
        <v>20</v>
      </c>
      <c r="M5" s="204" t="s">
        <v>21</v>
      </c>
      <c r="N5" s="177" t="s">
        <v>22</v>
      </c>
      <c r="O5" s="205"/>
      <c r="P5" s="205"/>
      <c r="Q5" s="206"/>
      <c r="R5" s="206"/>
      <c r="S5" s="205"/>
      <c r="T5" s="205"/>
      <c r="U5" s="205"/>
      <c r="V5" s="205"/>
      <c r="W5" s="205"/>
      <c r="X5" s="205"/>
      <c r="Y5" s="205"/>
      <c r="Z5" s="205"/>
      <c r="AA5" s="205"/>
    </row>
    <row r="6" spans="1:29" s="5" customFormat="1" ht="21.75" customHeight="1">
      <c r="A6" s="61" t="str">
        <f>'1 Adult Part'!A7</f>
        <v>Berkshire</v>
      </c>
      <c r="B6" s="119">
        <v>59.32203389830509</v>
      </c>
      <c r="C6" s="120">
        <v>32.203389830508485</v>
      </c>
      <c r="D6" s="121">
        <v>0</v>
      </c>
      <c r="E6" s="120">
        <v>6.779661016949153</v>
      </c>
      <c r="F6" s="120">
        <v>0</v>
      </c>
      <c r="G6" s="121">
        <v>8.474576271186441</v>
      </c>
      <c r="H6" s="120">
        <v>0</v>
      </c>
      <c r="I6" s="121">
        <v>76.27118644067797</v>
      </c>
      <c r="J6" s="120">
        <v>0</v>
      </c>
      <c r="K6" s="121">
        <v>0</v>
      </c>
      <c r="L6" s="121">
        <v>1.6949152542372883</v>
      </c>
      <c r="M6" s="123">
        <v>5.084745762711864</v>
      </c>
      <c r="N6" s="122">
        <v>15.254237288135593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</row>
    <row r="7" spans="1:29" s="5" customFormat="1" ht="21.75" customHeight="1">
      <c r="A7" s="62" t="str">
        <f>'1 Adult Part'!A8</f>
        <v>Boston</v>
      </c>
      <c r="B7" s="125">
        <v>69.62962962962963</v>
      </c>
      <c r="C7" s="126">
        <v>25.185185185185187</v>
      </c>
      <c r="D7" s="127">
        <v>22.962962962962962</v>
      </c>
      <c r="E7" s="126">
        <v>48.148148148148145</v>
      </c>
      <c r="F7" s="126">
        <v>13.333333333333336</v>
      </c>
      <c r="G7" s="127">
        <v>2.2222222222222223</v>
      </c>
      <c r="H7" s="126">
        <v>2.9629629629629632</v>
      </c>
      <c r="I7" s="127">
        <v>90.37037037037037</v>
      </c>
      <c r="J7" s="126">
        <v>2.9629629629629632</v>
      </c>
      <c r="K7" s="127">
        <v>77.03703703703704</v>
      </c>
      <c r="L7" s="127">
        <v>0.7407407407407408</v>
      </c>
      <c r="M7" s="129">
        <v>2.2222222222222223</v>
      </c>
      <c r="N7" s="128">
        <v>20.740740740740744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/>
      <c r="AC7"/>
    </row>
    <row r="8" spans="1:29" s="5" customFormat="1" ht="21.75" customHeight="1">
      <c r="A8" s="61" t="str">
        <f>'1 Adult Part'!A9</f>
        <v>Bristol</v>
      </c>
      <c r="B8" s="131">
        <v>51.01010101010101</v>
      </c>
      <c r="C8" s="132">
        <v>22.727272727272727</v>
      </c>
      <c r="D8" s="133">
        <v>8.585858585858587</v>
      </c>
      <c r="E8" s="132">
        <v>6.060606060606061</v>
      </c>
      <c r="F8" s="132">
        <v>2.525252525252525</v>
      </c>
      <c r="G8" s="133">
        <v>1.5151515151515154</v>
      </c>
      <c r="H8" s="132">
        <v>20.707070707070706</v>
      </c>
      <c r="I8" s="133">
        <v>89.8989898989899</v>
      </c>
      <c r="J8" s="132">
        <v>8.080808080808081</v>
      </c>
      <c r="K8" s="133">
        <v>38.888888888888886</v>
      </c>
      <c r="L8" s="133">
        <v>0</v>
      </c>
      <c r="M8" s="135">
        <v>7.575757575757576</v>
      </c>
      <c r="N8" s="134">
        <v>9.595959595959595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/>
      <c r="AC8"/>
    </row>
    <row r="9" spans="1:29" s="5" customFormat="1" ht="21.75" customHeight="1">
      <c r="A9" s="61" t="str">
        <f>'1 Adult Part'!A10</f>
        <v>Brockton</v>
      </c>
      <c r="B9" s="131">
        <v>48.71794871794871</v>
      </c>
      <c r="C9" s="132">
        <v>35.38461538461539</v>
      </c>
      <c r="D9" s="133">
        <v>3.58974358974359</v>
      </c>
      <c r="E9" s="132">
        <v>23.07692307692308</v>
      </c>
      <c r="F9" s="132">
        <v>14.35897435897436</v>
      </c>
      <c r="G9" s="133">
        <v>1.0256410256410255</v>
      </c>
      <c r="H9" s="132">
        <v>16.92307692307692</v>
      </c>
      <c r="I9" s="133">
        <v>92.82051282051282</v>
      </c>
      <c r="J9" s="132">
        <v>1.0256410256410255</v>
      </c>
      <c r="K9" s="133">
        <v>16.41025641025641</v>
      </c>
      <c r="L9" s="133">
        <v>0</v>
      </c>
      <c r="M9" s="135">
        <v>5.1282051282051295</v>
      </c>
      <c r="N9" s="134">
        <v>12.307692307692307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/>
      <c r="AC9"/>
    </row>
    <row r="10" spans="1:29" s="5" customFormat="1" ht="21.75" customHeight="1">
      <c r="A10" s="61" t="str">
        <f>'1 Adult Part'!A11</f>
        <v>Cape Cod &amp; Islands</v>
      </c>
      <c r="B10" s="131">
        <v>80</v>
      </c>
      <c r="C10" s="132">
        <v>43.1578947368421</v>
      </c>
      <c r="D10" s="133">
        <v>2.1052631578947367</v>
      </c>
      <c r="E10" s="132">
        <v>3.1578947368421053</v>
      </c>
      <c r="F10" s="132">
        <v>1.0526315789473684</v>
      </c>
      <c r="G10" s="133">
        <v>2.1052631578947367</v>
      </c>
      <c r="H10" s="132">
        <v>0</v>
      </c>
      <c r="I10" s="133">
        <v>91.57894736842105</v>
      </c>
      <c r="J10" s="132">
        <v>0</v>
      </c>
      <c r="K10" s="133">
        <v>2.1052631578947367</v>
      </c>
      <c r="L10" s="133">
        <v>0</v>
      </c>
      <c r="M10" s="135">
        <v>3.1578947368421053</v>
      </c>
      <c r="N10" s="134">
        <v>13.68421052631579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/>
      <c r="AC10"/>
    </row>
    <row r="11" spans="1:29" s="5" customFormat="1" ht="21.75" customHeight="1">
      <c r="A11" s="61" t="str">
        <f>'1 Adult Part'!A12</f>
        <v>Central Mass</v>
      </c>
      <c r="B11" s="131">
        <v>49</v>
      </c>
      <c r="C11" s="132">
        <v>26.5</v>
      </c>
      <c r="D11" s="133">
        <v>6.5</v>
      </c>
      <c r="E11" s="132">
        <v>12</v>
      </c>
      <c r="F11" s="132">
        <v>5.5</v>
      </c>
      <c r="G11" s="133">
        <v>5</v>
      </c>
      <c r="H11" s="132">
        <v>4</v>
      </c>
      <c r="I11" s="133">
        <v>91</v>
      </c>
      <c r="J11" s="132">
        <v>1</v>
      </c>
      <c r="K11" s="133">
        <v>6</v>
      </c>
      <c r="L11" s="133">
        <v>1</v>
      </c>
      <c r="M11" s="135">
        <v>8.5</v>
      </c>
      <c r="N11" s="134">
        <v>8.5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/>
      <c r="AC11"/>
    </row>
    <row r="12" spans="1:29" s="5" customFormat="1" ht="21.75" customHeight="1">
      <c r="A12" s="61" t="str">
        <f>'1 Adult Part'!A13</f>
        <v>Franklin/Hampshire</v>
      </c>
      <c r="B12" s="131">
        <v>50</v>
      </c>
      <c r="C12" s="132">
        <v>43.54838709677419</v>
      </c>
      <c r="D12" s="133">
        <v>0</v>
      </c>
      <c r="E12" s="132">
        <v>1.6129032258064515</v>
      </c>
      <c r="F12" s="132">
        <v>1.6129032258064515</v>
      </c>
      <c r="G12" s="133">
        <v>6.451612903225806</v>
      </c>
      <c r="H12" s="132">
        <v>1.6129032258064515</v>
      </c>
      <c r="I12" s="133">
        <v>90.32258064516131</v>
      </c>
      <c r="J12" s="132">
        <v>1.6129032258064515</v>
      </c>
      <c r="K12" s="133">
        <v>0</v>
      </c>
      <c r="L12" s="133">
        <v>0</v>
      </c>
      <c r="M12" s="135">
        <v>14.516129032258064</v>
      </c>
      <c r="N12" s="134">
        <v>12.903225806451612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/>
      <c r="AC12"/>
    </row>
    <row r="13" spans="1:29" s="5" customFormat="1" ht="21.75" customHeight="1">
      <c r="A13" s="61" t="str">
        <f>'1 Adult Part'!A14</f>
        <v>Greater Lowell</v>
      </c>
      <c r="B13" s="131">
        <v>47.5</v>
      </c>
      <c r="C13" s="132">
        <v>28.33333333333333</v>
      </c>
      <c r="D13" s="133">
        <v>6.25</v>
      </c>
      <c r="E13" s="132">
        <v>3.333333333333334</v>
      </c>
      <c r="F13" s="132">
        <v>35.416666666666664</v>
      </c>
      <c r="G13" s="133">
        <v>5</v>
      </c>
      <c r="H13" s="132">
        <v>7.916666666666668</v>
      </c>
      <c r="I13" s="133">
        <v>97.08333333333331</v>
      </c>
      <c r="J13" s="132">
        <v>1.6597510373443984</v>
      </c>
      <c r="K13" s="133">
        <v>31.25</v>
      </c>
      <c r="L13" s="133">
        <v>0</v>
      </c>
      <c r="M13" s="135">
        <v>5.833333333333332</v>
      </c>
      <c r="N13" s="134">
        <v>11.25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/>
      <c r="AC13"/>
    </row>
    <row r="14" spans="1:29" s="5" customFormat="1" ht="21.75" customHeight="1">
      <c r="A14" s="61" t="str">
        <f>'1 Adult Part'!A15</f>
        <v>Greater New Bedford</v>
      </c>
      <c r="B14" s="131">
        <v>56.69642857142857</v>
      </c>
      <c r="C14" s="132">
        <v>21.428571428571427</v>
      </c>
      <c r="D14" s="133">
        <v>11.607142857142858</v>
      </c>
      <c r="E14" s="132">
        <v>11.160714285714286</v>
      </c>
      <c r="F14" s="132">
        <v>0.8928571428571429</v>
      </c>
      <c r="G14" s="133">
        <v>3.5714285714285716</v>
      </c>
      <c r="H14" s="132">
        <v>5.357142857142857</v>
      </c>
      <c r="I14" s="133">
        <v>92.85714285714286</v>
      </c>
      <c r="J14" s="132">
        <v>0.43859649122807015</v>
      </c>
      <c r="K14" s="133">
        <v>4.910714285714286</v>
      </c>
      <c r="L14" s="133">
        <v>0.8771929824561403</v>
      </c>
      <c r="M14" s="135">
        <v>3.5714285714285716</v>
      </c>
      <c r="N14" s="134">
        <v>23.214285714285715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/>
      <c r="AC14"/>
    </row>
    <row r="15" spans="1:29" s="5" customFormat="1" ht="21.75" customHeight="1">
      <c r="A15" s="61" t="str">
        <f>'1 Adult Part'!A16</f>
        <v>Hampden</v>
      </c>
      <c r="B15" s="131">
        <v>51.30890052356021</v>
      </c>
      <c r="C15" s="132">
        <v>23.036649214659686</v>
      </c>
      <c r="D15" s="133">
        <v>28.01047120418848</v>
      </c>
      <c r="E15" s="132">
        <v>15.44502617801047</v>
      </c>
      <c r="F15" s="132">
        <v>2.6178010471204187</v>
      </c>
      <c r="G15" s="133">
        <v>3.403141361256545</v>
      </c>
      <c r="H15" s="132">
        <v>8.37696335078534</v>
      </c>
      <c r="I15" s="133">
        <v>86.12565445026178</v>
      </c>
      <c r="J15" s="132">
        <v>10.209424083769633</v>
      </c>
      <c r="K15" s="133">
        <v>48.42931937172775</v>
      </c>
      <c r="L15" s="133">
        <v>3.1413612565445033</v>
      </c>
      <c r="M15" s="135">
        <v>4.18848167539267</v>
      </c>
      <c r="N15" s="134">
        <v>15.183246073298431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/>
      <c r="AC15"/>
    </row>
    <row r="16" spans="1:29" s="5" customFormat="1" ht="21.75" customHeight="1">
      <c r="A16" s="61" t="str">
        <f>'1 Adult Part'!A17</f>
        <v>Merrimack Valley</v>
      </c>
      <c r="B16" s="131">
        <v>41.91616766467066</v>
      </c>
      <c r="C16" s="132">
        <v>26.347305389221557</v>
      </c>
      <c r="D16" s="133">
        <v>41.31736526946108</v>
      </c>
      <c r="E16" s="132">
        <v>3.592814371257485</v>
      </c>
      <c r="F16" s="132">
        <v>7.18562874251497</v>
      </c>
      <c r="G16" s="133">
        <v>0</v>
      </c>
      <c r="H16" s="132">
        <v>4.790419161676646</v>
      </c>
      <c r="I16" s="133">
        <v>88.62275449101797</v>
      </c>
      <c r="J16" s="132">
        <v>8.383233532934131</v>
      </c>
      <c r="K16" s="133">
        <v>26.94610778443114</v>
      </c>
      <c r="L16" s="133">
        <v>0</v>
      </c>
      <c r="M16" s="135">
        <v>2.395209580838323</v>
      </c>
      <c r="N16" s="134">
        <v>16.167664670658684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/>
      <c r="AC16"/>
    </row>
    <row r="17" spans="1:29" s="5" customFormat="1" ht="21.75" customHeight="1">
      <c r="A17" s="61" t="str">
        <f>'1 Adult Part'!A18</f>
        <v>Metro North</v>
      </c>
      <c r="B17" s="131">
        <v>62.31003039513677</v>
      </c>
      <c r="C17" s="132">
        <v>40.425531914893625</v>
      </c>
      <c r="D17" s="133">
        <v>7.294832826747721</v>
      </c>
      <c r="E17" s="132">
        <v>10.030395136778116</v>
      </c>
      <c r="F17" s="132">
        <v>10.33434650455927</v>
      </c>
      <c r="G17" s="133">
        <v>3.3434650455927057</v>
      </c>
      <c r="H17" s="132">
        <v>0.30395136778115506</v>
      </c>
      <c r="I17" s="133">
        <v>88.14589665653497</v>
      </c>
      <c r="J17" s="132">
        <v>0</v>
      </c>
      <c r="K17" s="133">
        <v>21.580547112462003</v>
      </c>
      <c r="L17" s="133">
        <v>0</v>
      </c>
      <c r="M17" s="135">
        <v>4.5592705167173255</v>
      </c>
      <c r="N17" s="134">
        <v>7.90273556231003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/>
      <c r="AC17"/>
    </row>
    <row r="18" spans="1:29" s="5" customFormat="1" ht="21.75" customHeight="1">
      <c r="A18" s="61" t="str">
        <f>'1 Adult Part'!A19</f>
        <v>Metro South/West</v>
      </c>
      <c r="B18" s="131">
        <v>50.64599483204135</v>
      </c>
      <c r="C18" s="132">
        <v>40.56847545219639</v>
      </c>
      <c r="D18" s="133">
        <v>5.684754521963824</v>
      </c>
      <c r="E18" s="132">
        <v>11.369509043927648</v>
      </c>
      <c r="F18" s="132">
        <v>8.2687338501292</v>
      </c>
      <c r="G18" s="133">
        <v>4.651162790697675</v>
      </c>
      <c r="H18" s="132">
        <v>0.516795865633075</v>
      </c>
      <c r="I18" s="133">
        <v>79.06976744186046</v>
      </c>
      <c r="J18" s="132">
        <v>0.2583979328165375</v>
      </c>
      <c r="K18" s="133">
        <v>1.8087855297157622</v>
      </c>
      <c r="L18" s="133">
        <v>0</v>
      </c>
      <c r="M18" s="135">
        <v>7.751937984496124</v>
      </c>
      <c r="N18" s="134">
        <v>12.661498708010338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/>
      <c r="AC18"/>
    </row>
    <row r="19" spans="1:29" s="5" customFormat="1" ht="21.75" customHeight="1">
      <c r="A19" s="61" t="str">
        <f>'1 Adult Part'!A20</f>
        <v>North Central Mass</v>
      </c>
      <c r="B19" s="131">
        <v>50.53763440860215</v>
      </c>
      <c r="C19" s="132">
        <v>34.40860215053763</v>
      </c>
      <c r="D19" s="133">
        <v>9.677419354838712</v>
      </c>
      <c r="E19" s="132">
        <v>5.376344086021505</v>
      </c>
      <c r="F19" s="132">
        <v>5.376344086021505</v>
      </c>
      <c r="G19" s="133">
        <v>2.150537634408602</v>
      </c>
      <c r="H19" s="132">
        <v>1.075268817204301</v>
      </c>
      <c r="I19" s="133">
        <v>97.8494623655914</v>
      </c>
      <c r="J19" s="132">
        <v>0</v>
      </c>
      <c r="K19" s="133">
        <v>35.48387096774193</v>
      </c>
      <c r="L19" s="133">
        <v>0</v>
      </c>
      <c r="M19" s="135">
        <v>4.301075268817204</v>
      </c>
      <c r="N19" s="134">
        <v>7.526881720430109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/>
      <c r="AC19"/>
    </row>
    <row r="20" spans="1:29" s="5" customFormat="1" ht="21.75" customHeight="1">
      <c r="A20" s="61" t="str">
        <f>'1 Adult Part'!A21</f>
        <v>North Shore</v>
      </c>
      <c r="B20" s="131">
        <v>65.85365853658537</v>
      </c>
      <c r="C20" s="132">
        <v>36.585365853658544</v>
      </c>
      <c r="D20" s="133">
        <v>4.065040650406504</v>
      </c>
      <c r="E20" s="132">
        <v>6.504065040650406</v>
      </c>
      <c r="F20" s="132">
        <v>3.252032520325203</v>
      </c>
      <c r="G20" s="133">
        <v>2.4390243902439024</v>
      </c>
      <c r="H20" s="132">
        <v>1.6260162601626016</v>
      </c>
      <c r="I20" s="133">
        <v>86.99186991869918</v>
      </c>
      <c r="J20" s="132">
        <v>0.8130081300813008</v>
      </c>
      <c r="K20" s="133">
        <v>1.6260162601626016</v>
      </c>
      <c r="L20" s="133">
        <v>0</v>
      </c>
      <c r="M20" s="135">
        <v>6.504065040650406</v>
      </c>
      <c r="N20" s="134">
        <v>4.878048780487805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/>
      <c r="AC20"/>
    </row>
    <row r="21" spans="1:29" s="5" customFormat="1" ht="21.75" customHeight="1" thickBot="1">
      <c r="A21" s="63" t="str">
        <f>'1 Adult Part'!A22</f>
        <v>South Shore</v>
      </c>
      <c r="B21" s="137">
        <v>79.83870967741936</v>
      </c>
      <c r="C21" s="138">
        <v>37.903225806451616</v>
      </c>
      <c r="D21" s="139">
        <v>2.419354838709678</v>
      </c>
      <c r="E21" s="138">
        <v>9.677419354838712</v>
      </c>
      <c r="F21" s="138">
        <v>28.225806451612904</v>
      </c>
      <c r="G21" s="139">
        <v>3.225806451612903</v>
      </c>
      <c r="H21" s="138">
        <v>11.290322580645164</v>
      </c>
      <c r="I21" s="139">
        <v>91.93548387096774</v>
      </c>
      <c r="J21" s="138">
        <v>14.285714285714286</v>
      </c>
      <c r="K21" s="139">
        <v>0.8064516129032258</v>
      </c>
      <c r="L21" s="139">
        <v>0</v>
      </c>
      <c r="M21" s="141">
        <v>3.225806451612903</v>
      </c>
      <c r="N21" s="140">
        <v>6.451612903225806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/>
      <c r="AC21"/>
    </row>
    <row r="22" spans="1:29" s="5" customFormat="1" ht="21.75" customHeight="1" thickBot="1">
      <c r="A22" s="64" t="s">
        <v>11</v>
      </c>
      <c r="B22" s="143">
        <v>55.26053767009625</v>
      </c>
      <c r="C22" s="145">
        <v>31.530036508463322</v>
      </c>
      <c r="D22" s="144">
        <v>11.616329239960173</v>
      </c>
      <c r="E22" s="144">
        <v>11.749087288416861</v>
      </c>
      <c r="F22" s="146">
        <v>9.392631928310653</v>
      </c>
      <c r="G22" s="144">
        <v>3.3189512114171924</v>
      </c>
      <c r="H22" s="146">
        <v>5.907733156322601</v>
      </c>
      <c r="I22" s="146">
        <v>88.84832392963824</v>
      </c>
      <c r="J22" s="146">
        <v>3.4105960264900665</v>
      </c>
      <c r="K22" s="144">
        <v>21.805509459010956</v>
      </c>
      <c r="L22" s="144">
        <v>0.5960264900662253</v>
      </c>
      <c r="M22" s="147">
        <v>5.409890474610023</v>
      </c>
      <c r="N22" s="140">
        <v>12.545635579156986</v>
      </c>
      <c r="O22" s="3"/>
      <c r="P22" s="4"/>
      <c r="Q22" s="6"/>
      <c r="R22" s="7"/>
      <c r="S22" s="7"/>
      <c r="T22" s="7"/>
      <c r="U22" s="7"/>
      <c r="V22" s="7"/>
      <c r="W22" s="4"/>
      <c r="X22" s="4"/>
      <c r="Y22" s="4"/>
      <c r="Z22" s="4"/>
      <c r="AA22" s="4"/>
      <c r="AB22"/>
      <c r="AC22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lastPrinted>2015-02-27T18:47:01Z</cp:lastPrinted>
  <dcterms:created xsi:type="dcterms:W3CDTF">2002-10-30T15:58:39Z</dcterms:created>
  <dcterms:modified xsi:type="dcterms:W3CDTF">2016-02-29T15:44:35Z</dcterms:modified>
  <cp:category/>
  <cp:version/>
  <cp:contentType/>
  <cp:contentStatus/>
</cp:coreProperties>
</file>