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tabRatio="876" activeTab="0"/>
  </bookViews>
  <sheets>
    <sheet name="Cover Sheet " sheetId="1" r:id="rId1"/>
    <sheet name="1 Adult Part" sheetId="2" r:id="rId2"/>
    <sheet name="2 Adult Exits" sheetId="3" r:id="rId3"/>
    <sheet name="3 Adult Characteristics" sheetId="4" r:id="rId4"/>
    <sheet name="4 Dis Wrk Part" sheetId="5" r:id="rId5"/>
    <sheet name="5 Dis Wrk Exits" sheetId="6" r:id="rId6"/>
    <sheet name="6 Dis Worker Characteristics" sheetId="7" r:id="rId7"/>
  </sheets>
  <definedNames>
    <definedName name="_xlnm.Print_Area" localSheetId="1">'1 Adult Part'!$A$1:$R$26</definedName>
    <definedName name="_xlnm.Print_Area" localSheetId="2">'2 Adult Exits'!$A$1:$N$25</definedName>
    <definedName name="_xlnm.Print_Area" localSheetId="3">'3 Adult Characteristics'!$A$1:$O$22</definedName>
    <definedName name="_xlnm.Print_Area" localSheetId="4">'4 Dis Wrk Part'!$A$1:$R$26</definedName>
    <definedName name="_xlnm.Print_Area" localSheetId="5">'5 Dis Wrk Exits'!$A$1:$N$24</definedName>
    <definedName name="_xlnm.Print_Area" localSheetId="6">'6 Dis Worker Characteristics'!$A$1:$N$22</definedName>
    <definedName name="_xlnm.Print_Area" localSheetId="0">'Cover Sheet '!$B$1:$G$32</definedName>
  </definedNames>
  <calcPr fullCalcOnLoad="1"/>
</workbook>
</file>

<file path=xl/sharedStrings.xml><?xml version="1.0" encoding="utf-8"?>
<sst xmlns="http://schemas.openxmlformats.org/spreadsheetml/2006/main" count="181" uniqueCount="86">
  <si>
    <t>WORKFORCE
INVESTMENT AREA</t>
  </si>
  <si>
    <t>Annual
Plan</t>
  </si>
  <si>
    <t>YTD
Actual</t>
  </si>
  <si>
    <t>ABE /
GED</t>
  </si>
  <si>
    <t>ESL</t>
  </si>
  <si>
    <t>OJT</t>
  </si>
  <si>
    <t>Boston</t>
  </si>
  <si>
    <t>Metro North</t>
  </si>
  <si>
    <t>Metro South/West</t>
  </si>
  <si>
    <t>Brockton</t>
  </si>
  <si>
    <t>Cape Cod &amp; Islands</t>
  </si>
  <si>
    <t>STATE TOTALS</t>
  </si>
  <si>
    <t>Exclusions</t>
  </si>
  <si>
    <t>%
of Plan</t>
  </si>
  <si>
    <t>Female</t>
  </si>
  <si>
    <t>Hispanic
or Latino</t>
  </si>
  <si>
    <t>Disabled</t>
  </si>
  <si>
    <t>Less
Than H.S.</t>
  </si>
  <si>
    <t>Cash
Welfare</t>
  </si>
  <si>
    <t>Limited
English</t>
  </si>
  <si>
    <t>Offender</t>
  </si>
  <si>
    <t>Veteran</t>
  </si>
  <si>
    <t>Single
Parent</t>
  </si>
  <si>
    <t>Low
Income</t>
  </si>
  <si>
    <t>U.I.
Claimant</t>
  </si>
  <si>
    <t>Central Mass</t>
  </si>
  <si>
    <t>Greater New Bedford</t>
  </si>
  <si>
    <t>New YTD
Actual</t>
  </si>
  <si>
    <t>New &amp; Carry-in YTD</t>
  </si>
  <si>
    <t>Berkshire</t>
  </si>
  <si>
    <t>Bristol</t>
  </si>
  <si>
    <t>Hampden</t>
  </si>
  <si>
    <t>North Shore</t>
  </si>
  <si>
    <t>Franklin/Hampshire</t>
  </si>
  <si>
    <t>North Central Mass</t>
  </si>
  <si>
    <t>DISLOCATED WORKERS</t>
  </si>
  <si>
    <t xml:space="preserve"> ADULTS</t>
  </si>
  <si>
    <t>Merrimack Valley</t>
  </si>
  <si>
    <t>TABLE 1 - ADULT PARTICIPATION &amp; ACTIVITY SUMMARY</t>
  </si>
  <si>
    <t xml:space="preserve">TABLE 6 - DISLOCATED WORKER PARTICIPANT CHARACTERISTICS SUMMARY </t>
  </si>
  <si>
    <t>TABLE 5 - DISLOCATED WORKER EXIT &amp; OUTCOME SUMMARY</t>
  </si>
  <si>
    <t xml:space="preserve">TABLE 3 - ADULT PARTICIPANT CHARACTERISTICS SUMMARY </t>
  </si>
  <si>
    <t xml:space="preserve">TABLE 2 - ADULT EXIT AND OUTCOME SUMMARY </t>
  </si>
  <si>
    <t>Table 1 - Participation and Activity</t>
  </si>
  <si>
    <t>Table 2 - Exit and Outcome</t>
  </si>
  <si>
    <t>Table 3 - Characteristics</t>
  </si>
  <si>
    <t>Table 4 - Participation and Activity</t>
  </si>
  <si>
    <t>Table 5 - Exit and Outcome</t>
  </si>
  <si>
    <t>Table 6 - Characteristics</t>
  </si>
  <si>
    <t>Total</t>
  </si>
  <si>
    <t>New</t>
  </si>
  <si>
    <t>Training</t>
  </si>
  <si>
    <t>Enrollments by Activity</t>
  </si>
  <si>
    <t>(Multiple Counts)</t>
  </si>
  <si>
    <t>Enrollments</t>
  </si>
  <si>
    <t xml:space="preserve">  Participants</t>
  </si>
  <si>
    <t>Total Exits</t>
  </si>
  <si>
    <t>Entered Employments</t>
  </si>
  <si>
    <t>E.E. Rate at Exit</t>
  </si>
  <si>
    <t>Average Wage</t>
  </si>
  <si>
    <t>Credentials</t>
  </si>
  <si>
    <t>% of    Plan</t>
  </si>
  <si>
    <t>% of Plan</t>
  </si>
  <si>
    <t>Black or
African American</t>
  </si>
  <si>
    <t>Asian or
Pacific Islander</t>
  </si>
  <si>
    <t>Age 55 or Older</t>
  </si>
  <si>
    <t>Percentage of Total Participants</t>
  </si>
  <si>
    <t>Age 55
or   Older</t>
  </si>
  <si>
    <t>Vet</t>
  </si>
  <si>
    <t xml:space="preserve">Other       </t>
  </si>
  <si>
    <t xml:space="preserve">   Exclusions: Exiters who leave the program for medical reasons or who are institutionalized are not counted in Entered Employment rate.</t>
  </si>
  <si>
    <t>Entered Employments include:  unsubsidized employment; military; and apprenticeship.</t>
  </si>
  <si>
    <t>Greater Lowell</t>
  </si>
  <si>
    <t>Math or
Reading 
Level &lt; 9.0</t>
  </si>
  <si>
    <t>South Shore</t>
  </si>
  <si>
    <t xml:space="preserve">Compiled by Massachusetts Department of Career Services  </t>
  </si>
  <si>
    <t>Data Source:  Crystal Reports/MOSES Database</t>
  </si>
  <si>
    <t>New &amp; Carry-In Plan</t>
  </si>
  <si>
    <t>New Annual
Plan</t>
  </si>
  <si>
    <t xml:space="preserve">Occup
Skills*      </t>
  </si>
  <si>
    <t>TABLE 4 - DISLOCATED WORKER PARTICIPATION &amp; ACTIVITY SUMMARY</t>
  </si>
  <si>
    <t>TAB 6 - WIOA TITLE I PARTICIPANT SUMMARIES</t>
  </si>
  <si>
    <t xml:space="preserve">        </t>
  </si>
  <si>
    <t xml:space="preserve"> * Occupational Training includes workplace training, private sector training programs, skill upgrading &amp; retraining, entrepreneurial, job readiness &amp; customized training.</t>
  </si>
  <si>
    <t>FY17 QUARTER ENDING MARCH 31, 2017</t>
  </si>
  <si>
    <t>Crystal Report Date:  05/22/2017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</si>
</sst>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"/>
    <numFmt numFmtId="168" formatCode="0.000%"/>
    <numFmt numFmtId="169" formatCode="###,000"/>
    <numFmt numFmtId="170" formatCode="#,##0__\)"/>
    <numFmt numFmtId="171" formatCode="_(#,##0__\)"/>
    <numFmt numFmtId="172" formatCode="_(*#\,##0__\)"/>
    <numFmt numFmtId="173" formatCode="_#\,##0__"/>
    <numFmt numFmtId="174" formatCode="#,##0__"/>
    <numFmt numFmtId="175" formatCode="_(* #,##0_);_(* \(#,##0\);_(* &quot;-&quot;??_);_(@_)"/>
    <numFmt numFmtId="176" formatCode="_(* #,##0.0_);_(* \(#,##0.0\);_(* &quot;-&quot;??_);_(@_)"/>
    <numFmt numFmtId="177" formatCode="[$-409]dddd\,\ mmmm\ dd\,\ yyyy"/>
    <numFmt numFmtId="178" formatCode="m/d/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00"/>
    <numFmt numFmtId="184" formatCode="0[$%-409]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Border="1" applyAlignment="1">
      <alignment vertical="center"/>
    </xf>
    <xf numFmtId="10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9" fontId="0" fillId="0" borderId="0" xfId="59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 indent="2"/>
      <protection locked="0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14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 indent="2"/>
    </xf>
    <xf numFmtId="0" fontId="10" fillId="0" borderId="0" xfId="0" applyFont="1" applyBorder="1" applyAlignment="1">
      <alignment horizontal="left" indent="2"/>
    </xf>
    <xf numFmtId="0" fontId="11" fillId="0" borderId="0" xfId="0" applyFont="1" applyBorder="1" applyAlignment="1">
      <alignment horizontal="left" indent="2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 applyProtection="1">
      <alignment horizontal="left" indent="8"/>
      <protection locked="0"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8" fillId="0" borderId="23" xfId="0" applyFont="1" applyBorder="1" applyAlignment="1">
      <alignment/>
    </xf>
    <xf numFmtId="0" fontId="12" fillId="0" borderId="24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/>
    </xf>
    <xf numFmtId="9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25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1" fontId="12" fillId="35" borderId="26" xfId="0" applyNumberFormat="1" applyFont="1" applyFill="1" applyBorder="1" applyAlignment="1">
      <alignment horizontal="center" vertical="center"/>
    </xf>
    <xf numFmtId="9" fontId="12" fillId="35" borderId="27" xfId="0" applyNumberFormat="1" applyFont="1" applyFill="1" applyBorder="1" applyAlignment="1">
      <alignment horizontal="center" vertical="center"/>
    </xf>
    <xf numFmtId="1" fontId="12" fillId="35" borderId="28" xfId="0" applyNumberFormat="1" applyFont="1" applyFill="1" applyBorder="1" applyAlignment="1">
      <alignment horizontal="center" vertical="center"/>
    </xf>
    <xf numFmtId="9" fontId="12" fillId="35" borderId="29" xfId="59" applyFont="1" applyFill="1" applyBorder="1" applyAlignment="1">
      <alignment horizontal="center" vertical="center"/>
    </xf>
    <xf numFmtId="1" fontId="12" fillId="35" borderId="30" xfId="0" applyNumberFormat="1" applyFont="1" applyFill="1" applyBorder="1" applyAlignment="1">
      <alignment horizontal="center" vertical="center"/>
    </xf>
    <xf numFmtId="9" fontId="12" fillId="35" borderId="31" xfId="0" applyNumberFormat="1" applyFont="1" applyFill="1" applyBorder="1" applyAlignment="1">
      <alignment horizontal="center" vertical="center"/>
    </xf>
    <xf numFmtId="1" fontId="12" fillId="35" borderId="32" xfId="0" applyNumberFormat="1" applyFont="1" applyFill="1" applyBorder="1" applyAlignment="1">
      <alignment horizontal="center" vertical="center"/>
    </xf>
    <xf numFmtId="9" fontId="12" fillId="35" borderId="33" xfId="59" applyFont="1" applyFill="1" applyBorder="1" applyAlignment="1">
      <alignment horizontal="center" vertical="center"/>
    </xf>
    <xf numFmtId="1" fontId="12" fillId="35" borderId="33" xfId="0" applyNumberFormat="1" applyFont="1" applyFill="1" applyBorder="1" applyAlignment="1">
      <alignment horizontal="center" vertical="center"/>
    </xf>
    <xf numFmtId="1" fontId="12" fillId="35" borderId="34" xfId="0" applyNumberFormat="1" applyFont="1" applyFill="1" applyBorder="1" applyAlignment="1">
      <alignment horizontal="center" vertical="center"/>
    </xf>
    <xf numFmtId="9" fontId="12" fillId="35" borderId="35" xfId="0" applyNumberFormat="1" applyFont="1" applyFill="1" applyBorder="1" applyAlignment="1">
      <alignment horizontal="center" vertical="center"/>
    </xf>
    <xf numFmtId="1" fontId="12" fillId="35" borderId="36" xfId="0" applyNumberFormat="1" applyFont="1" applyFill="1" applyBorder="1" applyAlignment="1">
      <alignment horizontal="center" vertical="center"/>
    </xf>
    <xf numFmtId="1" fontId="12" fillId="35" borderId="37" xfId="0" applyNumberFormat="1" applyFont="1" applyFill="1" applyBorder="1" applyAlignment="1">
      <alignment horizontal="center" vertical="center"/>
    </xf>
    <xf numFmtId="9" fontId="12" fillId="35" borderId="38" xfId="0" applyNumberFormat="1" applyFont="1" applyFill="1" applyBorder="1" applyAlignment="1">
      <alignment horizontal="center" vertical="center"/>
    </xf>
    <xf numFmtId="1" fontId="12" fillId="35" borderId="39" xfId="0" applyNumberFormat="1" applyFont="1" applyFill="1" applyBorder="1" applyAlignment="1">
      <alignment horizontal="center" vertical="center"/>
    </xf>
    <xf numFmtId="37" fontId="12" fillId="35" borderId="40" xfId="42" applyNumberFormat="1" applyFont="1" applyFill="1" applyBorder="1" applyAlignment="1">
      <alignment horizontal="center" vertical="center"/>
    </xf>
    <xf numFmtId="9" fontId="12" fillId="35" borderId="41" xfId="0" applyNumberFormat="1" applyFont="1" applyFill="1" applyBorder="1" applyAlignment="1">
      <alignment horizontal="center" vertical="center"/>
    </xf>
    <xf numFmtId="9" fontId="12" fillId="35" borderId="42" xfId="59" applyFont="1" applyFill="1" applyBorder="1" applyAlignment="1">
      <alignment horizontal="center" vertical="center"/>
    </xf>
    <xf numFmtId="1" fontId="12" fillId="0" borderId="29" xfId="0" applyNumberFormat="1" applyFont="1" applyBorder="1" applyAlignment="1">
      <alignment horizontal="center"/>
    </xf>
    <xf numFmtId="1" fontId="12" fillId="0" borderId="36" xfId="0" applyNumberFormat="1" applyFont="1" applyBorder="1" applyAlignment="1">
      <alignment horizontal="center" vertical="center"/>
    </xf>
    <xf numFmtId="1" fontId="12" fillId="0" borderId="43" xfId="0" applyNumberFormat="1" applyFont="1" applyBorder="1" applyAlignment="1">
      <alignment horizontal="center" vertical="center"/>
    </xf>
    <xf numFmtId="9" fontId="12" fillId="35" borderId="44" xfId="0" applyNumberFormat="1" applyFont="1" applyFill="1" applyBorder="1" applyAlignment="1">
      <alignment horizontal="center" vertical="center"/>
    </xf>
    <xf numFmtId="166" fontId="12" fillId="35" borderId="35" xfId="0" applyNumberFormat="1" applyFont="1" applyFill="1" applyBorder="1" applyAlignment="1">
      <alignment horizontal="center" vertical="center"/>
    </xf>
    <xf numFmtId="1" fontId="12" fillId="0" borderId="35" xfId="0" applyNumberFormat="1" applyFont="1" applyBorder="1" applyAlignment="1">
      <alignment horizontal="center" vertical="center"/>
    </xf>
    <xf numFmtId="1" fontId="12" fillId="0" borderId="33" xfId="0" applyNumberFormat="1" applyFont="1" applyBorder="1" applyAlignment="1">
      <alignment horizontal="center" vertical="center"/>
    </xf>
    <xf numFmtId="1" fontId="12" fillId="0" borderId="32" xfId="0" applyNumberFormat="1" applyFont="1" applyBorder="1" applyAlignment="1">
      <alignment horizontal="center" vertical="center"/>
    </xf>
    <xf numFmtId="9" fontId="12" fillId="35" borderId="45" xfId="0" applyNumberFormat="1" applyFont="1" applyFill="1" applyBorder="1" applyAlignment="1">
      <alignment horizontal="center" vertical="center"/>
    </xf>
    <xf numFmtId="9" fontId="12" fillId="35" borderId="46" xfId="0" applyNumberFormat="1" applyFont="1" applyFill="1" applyBorder="1" applyAlignment="1">
      <alignment horizontal="center" vertical="center"/>
    </xf>
    <xf numFmtId="166" fontId="12" fillId="35" borderId="31" xfId="0" applyNumberFormat="1" applyFont="1" applyFill="1" applyBorder="1" applyAlignment="1">
      <alignment horizontal="center" vertical="center"/>
    </xf>
    <xf numFmtId="1" fontId="12" fillId="0" borderId="31" xfId="0" applyNumberFormat="1" applyFont="1" applyBorder="1" applyAlignment="1">
      <alignment horizontal="center" vertical="center"/>
    </xf>
    <xf numFmtId="1" fontId="12" fillId="35" borderId="0" xfId="0" applyNumberFormat="1" applyFont="1" applyFill="1" applyBorder="1" applyAlignment="1">
      <alignment horizontal="center" vertical="center"/>
    </xf>
    <xf numFmtId="9" fontId="12" fillId="35" borderId="47" xfId="0" applyNumberFormat="1" applyFont="1" applyFill="1" applyBorder="1" applyAlignment="1">
      <alignment horizontal="center" vertical="center"/>
    </xf>
    <xf numFmtId="1" fontId="12" fillId="35" borderId="48" xfId="0" applyNumberFormat="1" applyFont="1" applyFill="1" applyBorder="1" applyAlignment="1">
      <alignment horizontal="center" vertical="center"/>
    </xf>
    <xf numFmtId="1" fontId="12" fillId="0" borderId="48" xfId="0" applyNumberFormat="1" applyFont="1" applyBorder="1" applyAlignment="1">
      <alignment horizontal="center" vertical="center"/>
    </xf>
    <xf numFmtId="1" fontId="12" fillId="0" borderId="49" xfId="0" applyNumberFormat="1" applyFont="1" applyBorder="1" applyAlignment="1">
      <alignment horizontal="center" vertical="center"/>
    </xf>
    <xf numFmtId="1" fontId="12" fillId="35" borderId="21" xfId="0" applyNumberFormat="1" applyFont="1" applyFill="1" applyBorder="1" applyAlignment="1">
      <alignment horizontal="center" vertical="center"/>
    </xf>
    <xf numFmtId="166" fontId="12" fillId="35" borderId="47" xfId="0" applyNumberFormat="1" applyFont="1" applyFill="1" applyBorder="1" applyAlignment="1">
      <alignment horizontal="center" vertical="center"/>
    </xf>
    <xf numFmtId="3" fontId="12" fillId="0" borderId="40" xfId="0" applyNumberFormat="1" applyFont="1" applyBorder="1" applyAlignment="1">
      <alignment horizontal="center" vertical="center"/>
    </xf>
    <xf numFmtId="9" fontId="12" fillId="35" borderId="42" xfId="0" applyNumberFormat="1" applyFont="1" applyFill="1" applyBorder="1" applyAlignment="1">
      <alignment horizontal="center" vertical="center"/>
    </xf>
    <xf numFmtId="3" fontId="12" fillId="35" borderId="50" xfId="0" applyNumberFormat="1" applyFont="1" applyFill="1" applyBorder="1" applyAlignment="1">
      <alignment horizontal="center" vertical="center"/>
    </xf>
    <xf numFmtId="9" fontId="12" fillId="35" borderId="51" xfId="0" applyNumberFormat="1" applyFont="1" applyFill="1" applyBorder="1" applyAlignment="1">
      <alignment horizontal="center" vertical="center"/>
    </xf>
    <xf numFmtId="166" fontId="12" fillId="35" borderId="42" xfId="0" applyNumberFormat="1" applyFont="1" applyFill="1" applyBorder="1" applyAlignment="1">
      <alignment horizontal="center" vertical="center"/>
    </xf>
    <xf numFmtId="3" fontId="12" fillId="0" borderId="42" xfId="0" applyNumberFormat="1" applyFont="1" applyBorder="1" applyAlignment="1">
      <alignment horizontal="center" vertical="center"/>
    </xf>
    <xf numFmtId="184" fontId="12" fillId="35" borderId="52" xfId="0" applyNumberFormat="1" applyFont="1" applyFill="1" applyBorder="1" applyAlignment="1">
      <alignment horizontal="center" vertical="center"/>
    </xf>
    <xf numFmtId="184" fontId="12" fillId="35" borderId="26" xfId="0" applyNumberFormat="1" applyFont="1" applyFill="1" applyBorder="1" applyAlignment="1">
      <alignment horizontal="center" vertical="center"/>
    </xf>
    <xf numFmtId="184" fontId="12" fillId="35" borderId="28" xfId="0" applyNumberFormat="1" applyFont="1" applyFill="1" applyBorder="1" applyAlignment="1">
      <alignment horizontal="center" vertical="center"/>
    </xf>
    <xf numFmtId="184" fontId="12" fillId="35" borderId="27" xfId="0" applyNumberFormat="1" applyFont="1" applyFill="1" applyBorder="1" applyAlignment="1">
      <alignment horizontal="center" vertical="center"/>
    </xf>
    <xf numFmtId="184" fontId="12" fillId="35" borderId="29" xfId="0" applyNumberFormat="1" applyFont="1" applyFill="1" applyBorder="1" applyAlignment="1">
      <alignment horizontal="center" vertical="center"/>
    </xf>
    <xf numFmtId="184" fontId="12" fillId="0" borderId="53" xfId="0" applyNumberFormat="1" applyFont="1" applyBorder="1" applyAlignment="1">
      <alignment horizontal="center" vertical="center"/>
    </xf>
    <xf numFmtId="184" fontId="12" fillId="35" borderId="46" xfId="0" applyNumberFormat="1" applyFont="1" applyFill="1" applyBorder="1" applyAlignment="1">
      <alignment horizontal="center" vertical="center"/>
    </xf>
    <xf numFmtId="184" fontId="12" fillId="35" borderId="30" xfId="0" applyNumberFormat="1" applyFont="1" applyFill="1" applyBorder="1" applyAlignment="1">
      <alignment horizontal="center" vertical="center"/>
    </xf>
    <xf numFmtId="184" fontId="12" fillId="35" borderId="32" xfId="0" applyNumberFormat="1" applyFont="1" applyFill="1" applyBorder="1" applyAlignment="1">
      <alignment horizontal="center" vertical="center"/>
    </xf>
    <xf numFmtId="184" fontId="12" fillId="35" borderId="31" xfId="0" applyNumberFormat="1" applyFont="1" applyFill="1" applyBorder="1" applyAlignment="1">
      <alignment horizontal="center" vertical="center"/>
    </xf>
    <xf numFmtId="184" fontId="12" fillId="35" borderId="33" xfId="0" applyNumberFormat="1" applyFont="1" applyFill="1" applyBorder="1" applyAlignment="1">
      <alignment horizontal="center" vertical="center"/>
    </xf>
    <xf numFmtId="184" fontId="12" fillId="0" borderId="54" xfId="0" applyNumberFormat="1" applyFont="1" applyBorder="1" applyAlignment="1">
      <alignment horizontal="center" vertical="center"/>
    </xf>
    <xf numFmtId="184" fontId="12" fillId="35" borderId="44" xfId="0" applyNumberFormat="1" applyFont="1" applyFill="1" applyBorder="1" applyAlignment="1">
      <alignment horizontal="center" vertical="center"/>
    </xf>
    <xf numFmtId="184" fontId="12" fillId="35" borderId="34" xfId="0" applyNumberFormat="1" applyFont="1" applyFill="1" applyBorder="1" applyAlignment="1">
      <alignment horizontal="center" vertical="center"/>
    </xf>
    <xf numFmtId="184" fontId="12" fillId="35" borderId="43" xfId="0" applyNumberFormat="1" applyFont="1" applyFill="1" applyBorder="1" applyAlignment="1">
      <alignment horizontal="center" vertical="center"/>
    </xf>
    <xf numFmtId="184" fontId="12" fillId="35" borderId="35" xfId="0" applyNumberFormat="1" applyFont="1" applyFill="1" applyBorder="1" applyAlignment="1">
      <alignment horizontal="center" vertical="center"/>
    </xf>
    <xf numFmtId="184" fontId="12" fillId="35" borderId="36" xfId="0" applyNumberFormat="1" applyFont="1" applyFill="1" applyBorder="1" applyAlignment="1">
      <alignment horizontal="center" vertical="center"/>
    </xf>
    <xf numFmtId="184" fontId="12" fillId="0" borderId="55" xfId="0" applyNumberFormat="1" applyFont="1" applyBorder="1" applyAlignment="1">
      <alignment horizontal="center" vertical="center"/>
    </xf>
    <xf numFmtId="184" fontId="12" fillId="35" borderId="56" xfId="0" applyNumberFormat="1" applyFont="1" applyFill="1" applyBorder="1" applyAlignment="1">
      <alignment horizontal="center" vertical="center"/>
    </xf>
    <xf numFmtId="184" fontId="12" fillId="35" borderId="37" xfId="0" applyNumberFormat="1" applyFont="1" applyFill="1" applyBorder="1" applyAlignment="1">
      <alignment horizontal="center" vertical="center"/>
    </xf>
    <xf numFmtId="184" fontId="12" fillId="35" borderId="39" xfId="0" applyNumberFormat="1" applyFont="1" applyFill="1" applyBorder="1" applyAlignment="1">
      <alignment horizontal="center" vertical="center"/>
    </xf>
    <xf numFmtId="184" fontId="12" fillId="35" borderId="38" xfId="0" applyNumberFormat="1" applyFont="1" applyFill="1" applyBorder="1" applyAlignment="1">
      <alignment horizontal="center" vertical="center"/>
    </xf>
    <xf numFmtId="184" fontId="12" fillId="35" borderId="57" xfId="0" applyNumberFormat="1" applyFont="1" applyFill="1" applyBorder="1" applyAlignment="1">
      <alignment horizontal="center" vertical="center"/>
    </xf>
    <xf numFmtId="184" fontId="12" fillId="0" borderId="18" xfId="0" applyNumberFormat="1" applyFont="1" applyBorder="1" applyAlignment="1">
      <alignment horizontal="center" vertical="center"/>
    </xf>
    <xf numFmtId="184" fontId="12" fillId="35" borderId="58" xfId="0" applyNumberFormat="1" applyFont="1" applyFill="1" applyBorder="1" applyAlignment="1">
      <alignment horizontal="center" vertical="center"/>
    </xf>
    <xf numFmtId="184" fontId="12" fillId="35" borderId="40" xfId="0" applyNumberFormat="1" applyFont="1" applyFill="1" applyBorder="1" applyAlignment="1">
      <alignment horizontal="center" vertical="center"/>
    </xf>
    <xf numFmtId="184" fontId="12" fillId="35" borderId="59" xfId="0" applyNumberFormat="1" applyFont="1" applyFill="1" applyBorder="1" applyAlignment="1">
      <alignment horizontal="center" vertical="center"/>
    </xf>
    <xf numFmtId="184" fontId="12" fillId="35" borderId="60" xfId="0" applyNumberFormat="1" applyFont="1" applyFill="1" applyBorder="1" applyAlignment="1">
      <alignment horizontal="center" vertical="center"/>
    </xf>
    <xf numFmtId="184" fontId="12" fillId="35" borderId="50" xfId="0" applyNumberFormat="1" applyFont="1" applyFill="1" applyBorder="1" applyAlignment="1">
      <alignment horizontal="center" vertical="center"/>
    </xf>
    <xf numFmtId="184" fontId="12" fillId="0" borderId="61" xfId="0" applyNumberFormat="1" applyFont="1" applyBorder="1" applyAlignment="1">
      <alignment horizontal="center" vertical="center"/>
    </xf>
    <xf numFmtId="3" fontId="12" fillId="35" borderId="62" xfId="0" applyNumberFormat="1" applyFont="1" applyFill="1" applyBorder="1" applyAlignment="1">
      <alignment horizontal="center" vertical="center"/>
    </xf>
    <xf numFmtId="1" fontId="12" fillId="0" borderId="63" xfId="0" applyNumberFormat="1" applyFont="1" applyBorder="1" applyAlignment="1">
      <alignment horizontal="center"/>
    </xf>
    <xf numFmtId="9" fontId="12" fillId="0" borderId="24" xfId="0" applyNumberFormat="1" applyFont="1" applyBorder="1" applyAlignment="1">
      <alignment horizontal="center" wrapText="1"/>
    </xf>
    <xf numFmtId="1" fontId="12" fillId="0" borderId="17" xfId="0" applyNumberFormat="1" applyFont="1" applyBorder="1" applyAlignment="1">
      <alignment horizontal="center" wrapText="1"/>
    </xf>
    <xf numFmtId="1" fontId="12" fillId="0" borderId="20" xfId="0" applyNumberFormat="1" applyFont="1" applyBorder="1" applyAlignment="1">
      <alignment horizontal="center" vertical="center"/>
    </xf>
    <xf numFmtId="9" fontId="12" fillId="35" borderId="30" xfId="0" applyNumberFormat="1" applyFont="1" applyFill="1" applyBorder="1" applyAlignment="1">
      <alignment horizontal="center" vertical="center"/>
    </xf>
    <xf numFmtId="1" fontId="12" fillId="0" borderId="64" xfId="0" applyNumberFormat="1" applyFont="1" applyBorder="1" applyAlignment="1">
      <alignment horizontal="center" vertical="center"/>
    </xf>
    <xf numFmtId="9" fontId="12" fillId="35" borderId="34" xfId="0" applyNumberFormat="1" applyFont="1" applyFill="1" applyBorder="1" applyAlignment="1">
      <alignment horizontal="center" vertical="center"/>
    </xf>
    <xf numFmtId="1" fontId="12" fillId="0" borderId="19" xfId="0" applyNumberFormat="1" applyFont="1" applyBorder="1" applyAlignment="1">
      <alignment horizontal="center" vertical="center"/>
    </xf>
    <xf numFmtId="1" fontId="12" fillId="0" borderId="65" xfId="0" applyNumberFormat="1" applyFont="1" applyBorder="1" applyAlignment="1">
      <alignment horizontal="center" vertical="center"/>
    </xf>
    <xf numFmtId="3" fontId="12" fillId="0" borderId="50" xfId="0" applyNumberFormat="1" applyFont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9" fontId="12" fillId="35" borderId="6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3" fillId="0" borderId="58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12" fillId="0" borderId="10" xfId="0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2" fillId="0" borderId="17" xfId="0" applyNumberFormat="1" applyFont="1" applyBorder="1" applyAlignment="1">
      <alignment horizontal="center" wrapText="1"/>
    </xf>
    <xf numFmtId="3" fontId="12" fillId="0" borderId="18" xfId="0" applyNumberFormat="1" applyFont="1" applyBorder="1" applyAlignment="1">
      <alignment horizontal="center" wrapText="1"/>
    </xf>
    <xf numFmtId="9" fontId="3" fillId="0" borderId="56" xfId="59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3" fontId="12" fillId="35" borderId="52" xfId="0" applyNumberFormat="1" applyFont="1" applyFill="1" applyBorder="1" applyAlignment="1">
      <alignment horizontal="center" vertical="center"/>
    </xf>
    <xf numFmtId="3" fontId="12" fillId="35" borderId="46" xfId="0" applyNumberFormat="1" applyFont="1" applyFill="1" applyBorder="1" applyAlignment="1">
      <alignment horizontal="center" vertical="center"/>
    </xf>
    <xf numFmtId="3" fontId="12" fillId="35" borderId="56" xfId="0" applyNumberFormat="1" applyFont="1" applyFill="1" applyBorder="1" applyAlignment="1">
      <alignment horizontal="center" vertical="center"/>
    </xf>
    <xf numFmtId="3" fontId="12" fillId="35" borderId="28" xfId="0" applyNumberFormat="1" applyFont="1" applyFill="1" applyBorder="1" applyAlignment="1">
      <alignment horizontal="center" vertical="center"/>
    </xf>
    <xf numFmtId="3" fontId="12" fillId="35" borderId="26" xfId="0" applyNumberFormat="1" applyFont="1" applyFill="1" applyBorder="1" applyAlignment="1">
      <alignment horizontal="center" vertical="center"/>
    </xf>
    <xf numFmtId="3" fontId="12" fillId="35" borderId="29" xfId="0" applyNumberFormat="1" applyFont="1" applyFill="1" applyBorder="1" applyAlignment="1">
      <alignment horizontal="center" vertical="center"/>
    </xf>
    <xf numFmtId="3" fontId="12" fillId="35" borderId="27" xfId="0" applyNumberFormat="1" applyFont="1" applyFill="1" applyBorder="1" applyAlignment="1">
      <alignment horizontal="center" vertical="center"/>
    </xf>
    <xf numFmtId="3" fontId="12" fillId="35" borderId="32" xfId="0" applyNumberFormat="1" applyFont="1" applyFill="1" applyBorder="1" applyAlignment="1">
      <alignment horizontal="center" vertical="center"/>
    </xf>
    <xf numFmtId="3" fontId="12" fillId="35" borderId="30" xfId="0" applyNumberFormat="1" applyFont="1" applyFill="1" applyBorder="1" applyAlignment="1">
      <alignment horizontal="center" vertical="center"/>
    </xf>
    <xf numFmtId="3" fontId="12" fillId="35" borderId="33" xfId="0" applyNumberFormat="1" applyFont="1" applyFill="1" applyBorder="1" applyAlignment="1">
      <alignment horizontal="center" vertical="center"/>
    </xf>
    <xf numFmtId="3" fontId="12" fillId="35" borderId="31" xfId="0" applyNumberFormat="1" applyFont="1" applyFill="1" applyBorder="1" applyAlignment="1">
      <alignment horizontal="center" vertical="center"/>
    </xf>
    <xf numFmtId="3" fontId="12" fillId="35" borderId="44" xfId="0" applyNumberFormat="1" applyFont="1" applyFill="1" applyBorder="1" applyAlignment="1">
      <alignment horizontal="center" vertical="center"/>
    </xf>
    <xf numFmtId="3" fontId="12" fillId="35" borderId="43" xfId="0" applyNumberFormat="1" applyFont="1" applyFill="1" applyBorder="1" applyAlignment="1">
      <alignment horizontal="center" vertical="center"/>
    </xf>
    <xf numFmtId="3" fontId="12" fillId="35" borderId="34" xfId="0" applyNumberFormat="1" applyFont="1" applyFill="1" applyBorder="1" applyAlignment="1">
      <alignment horizontal="center" vertical="center"/>
    </xf>
    <xf numFmtId="3" fontId="12" fillId="35" borderId="36" xfId="0" applyNumberFormat="1" applyFont="1" applyFill="1" applyBorder="1" applyAlignment="1">
      <alignment horizontal="center" vertical="center"/>
    </xf>
    <xf numFmtId="3" fontId="12" fillId="35" borderId="35" xfId="0" applyNumberFormat="1" applyFont="1" applyFill="1" applyBorder="1" applyAlignment="1">
      <alignment horizontal="center" vertical="center"/>
    </xf>
    <xf numFmtId="3" fontId="12" fillId="35" borderId="39" xfId="0" applyNumberFormat="1" applyFont="1" applyFill="1" applyBorder="1" applyAlignment="1">
      <alignment horizontal="center" vertical="center"/>
    </xf>
    <xf numFmtId="3" fontId="12" fillId="35" borderId="37" xfId="0" applyNumberFormat="1" applyFont="1" applyFill="1" applyBorder="1" applyAlignment="1">
      <alignment horizontal="center" vertical="center"/>
    </xf>
    <xf numFmtId="3" fontId="12" fillId="35" borderId="57" xfId="0" applyNumberFormat="1" applyFont="1" applyFill="1" applyBorder="1" applyAlignment="1">
      <alignment horizontal="center" vertical="center"/>
    </xf>
    <xf numFmtId="3" fontId="12" fillId="35" borderId="38" xfId="0" applyNumberFormat="1" applyFont="1" applyFill="1" applyBorder="1" applyAlignment="1">
      <alignment horizontal="center" vertical="center"/>
    </xf>
    <xf numFmtId="3" fontId="12" fillId="35" borderId="51" xfId="42" applyNumberFormat="1" applyFont="1" applyFill="1" applyBorder="1" applyAlignment="1">
      <alignment horizontal="center" vertical="center"/>
    </xf>
    <xf numFmtId="3" fontId="12" fillId="35" borderId="40" xfId="42" applyNumberFormat="1" applyFont="1" applyFill="1" applyBorder="1" applyAlignment="1">
      <alignment horizontal="center" vertical="center"/>
    </xf>
    <xf numFmtId="3" fontId="12" fillId="35" borderId="24" xfId="0" applyNumberFormat="1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  <xf numFmtId="0" fontId="3" fillId="0" borderId="57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1" fontId="12" fillId="0" borderId="53" xfId="0" applyNumberFormat="1" applyFont="1" applyBorder="1" applyAlignment="1">
      <alignment horizontal="center" vertical="center"/>
    </xf>
    <xf numFmtId="1" fontId="12" fillId="0" borderId="54" xfId="0" applyNumberFormat="1" applyFont="1" applyBorder="1" applyAlignment="1">
      <alignment horizontal="center" vertical="center"/>
    </xf>
    <xf numFmtId="1" fontId="12" fillId="0" borderId="55" xfId="0" applyNumberFormat="1" applyFont="1" applyBorder="1" applyAlignment="1">
      <alignment horizontal="center" vertical="center"/>
    </xf>
    <xf numFmtId="1" fontId="12" fillId="0" borderId="66" xfId="0" applyNumberFormat="1" applyFont="1" applyBorder="1" applyAlignment="1">
      <alignment horizontal="center" vertical="center"/>
    </xf>
    <xf numFmtId="3" fontId="12" fillId="0" borderId="61" xfId="0" applyNumberFormat="1" applyFont="1" applyBorder="1" applyAlignment="1">
      <alignment horizontal="center" vertical="center"/>
    </xf>
    <xf numFmtId="1" fontId="12" fillId="0" borderId="52" xfId="42" applyNumberFormat="1" applyFont="1" applyBorder="1" applyAlignment="1">
      <alignment horizontal="center" vertical="center"/>
    </xf>
    <xf numFmtId="1" fontId="12" fillId="0" borderId="28" xfId="42" applyNumberFormat="1" applyFont="1" applyBorder="1" applyAlignment="1">
      <alignment horizontal="center" vertical="center"/>
    </xf>
    <xf numFmtId="1" fontId="12" fillId="0" borderId="30" xfId="42" applyNumberFormat="1" applyFont="1" applyBorder="1" applyAlignment="1">
      <alignment horizontal="center" vertical="center"/>
    </xf>
    <xf numFmtId="1" fontId="12" fillId="0" borderId="44" xfId="42" applyNumberFormat="1" applyFont="1" applyBorder="1" applyAlignment="1">
      <alignment horizontal="center" vertical="center"/>
    </xf>
    <xf numFmtId="1" fontId="12" fillId="0" borderId="32" xfId="42" applyNumberFormat="1" applyFont="1" applyBorder="1" applyAlignment="1">
      <alignment horizontal="center" vertical="center"/>
    </xf>
    <xf numFmtId="1" fontId="12" fillId="0" borderId="44" xfId="42" applyNumberFormat="1" applyFont="1" applyFill="1" applyBorder="1" applyAlignment="1">
      <alignment horizontal="center" vertical="center"/>
    </xf>
    <xf numFmtId="1" fontId="12" fillId="0" borderId="32" xfId="42" applyNumberFormat="1" applyFont="1" applyFill="1" applyBorder="1" applyAlignment="1">
      <alignment horizontal="center" vertical="center"/>
    </xf>
    <xf numFmtId="1" fontId="12" fillId="0" borderId="30" xfId="42" applyNumberFormat="1" applyFont="1" applyFill="1" applyBorder="1" applyAlignment="1">
      <alignment horizontal="center" vertical="center"/>
    </xf>
    <xf numFmtId="1" fontId="12" fillId="0" borderId="67" xfId="42" applyNumberFormat="1" applyFont="1" applyBorder="1" applyAlignment="1">
      <alignment horizontal="center" vertical="center"/>
    </xf>
    <xf numFmtId="1" fontId="12" fillId="0" borderId="46" xfId="42" applyNumberFormat="1" applyFont="1" applyBorder="1" applyAlignment="1">
      <alignment horizontal="center" vertical="center"/>
    </xf>
    <xf numFmtId="1" fontId="12" fillId="0" borderId="43" xfId="42" applyNumberFormat="1" applyFont="1" applyBorder="1" applyAlignment="1">
      <alignment horizontal="center" vertical="center"/>
    </xf>
    <xf numFmtId="3" fontId="12" fillId="0" borderId="68" xfId="42" applyNumberFormat="1" applyFont="1" applyFill="1" applyBorder="1" applyAlignment="1">
      <alignment horizontal="center" vertical="center"/>
    </xf>
    <xf numFmtId="3" fontId="12" fillId="0" borderId="40" xfId="42" applyNumberFormat="1" applyFont="1" applyFill="1" applyBorder="1" applyAlignment="1">
      <alignment horizontal="center" vertical="center"/>
    </xf>
    <xf numFmtId="3" fontId="12" fillId="0" borderId="60" xfId="42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7" fontId="12" fillId="0" borderId="49" xfId="44" applyNumberFormat="1" applyFont="1" applyBorder="1" applyAlignment="1">
      <alignment horizontal="center" vertical="center"/>
    </xf>
    <xf numFmtId="1" fontId="12" fillId="0" borderId="27" xfId="42" applyNumberFormat="1" applyFont="1" applyBorder="1" applyAlignment="1">
      <alignment horizontal="center" vertical="center"/>
    </xf>
    <xf numFmtId="1" fontId="12" fillId="0" borderId="35" xfId="42" applyNumberFormat="1" applyFont="1" applyBorder="1" applyAlignment="1">
      <alignment horizontal="center" vertical="center"/>
    </xf>
    <xf numFmtId="7" fontId="12" fillId="0" borderId="49" xfId="44" applyNumberFormat="1" applyFont="1" applyFill="1" applyBorder="1" applyAlignment="1">
      <alignment horizontal="center" vertical="center"/>
    </xf>
    <xf numFmtId="1" fontId="12" fillId="0" borderId="35" xfId="42" applyNumberFormat="1" applyFont="1" applyFill="1" applyBorder="1" applyAlignment="1">
      <alignment horizontal="center" vertical="center"/>
    </xf>
    <xf numFmtId="1" fontId="12" fillId="0" borderId="69" xfId="42" applyNumberFormat="1" applyFont="1" applyBorder="1" applyAlignment="1">
      <alignment horizontal="center" vertical="center"/>
    </xf>
    <xf numFmtId="1" fontId="12" fillId="0" borderId="38" xfId="42" applyNumberFormat="1" applyFont="1" applyBorder="1" applyAlignment="1">
      <alignment horizontal="center" vertical="center"/>
    </xf>
    <xf numFmtId="3" fontId="12" fillId="0" borderId="50" xfId="42" applyNumberFormat="1" applyFont="1" applyFill="1" applyBorder="1" applyAlignment="1">
      <alignment horizontal="center" vertical="center"/>
    </xf>
    <xf numFmtId="7" fontId="12" fillId="0" borderId="40" xfId="44" applyNumberFormat="1" applyFont="1" applyFill="1" applyBorder="1" applyAlignment="1">
      <alignment horizontal="center" vertical="center"/>
    </xf>
    <xf numFmtId="3" fontId="12" fillId="0" borderId="38" xfId="42" applyNumberFormat="1" applyFont="1" applyFill="1" applyBorder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1" fontId="12" fillId="0" borderId="46" xfId="42" applyNumberFormat="1" applyFont="1" applyFill="1" applyBorder="1" applyAlignment="1">
      <alignment horizontal="center" vertical="center"/>
    </xf>
    <xf numFmtId="1" fontId="12" fillId="0" borderId="70" xfId="42" applyNumberFormat="1" applyFont="1" applyBorder="1" applyAlignment="1">
      <alignment horizontal="center" vertical="center"/>
    </xf>
    <xf numFmtId="3" fontId="12" fillId="0" borderId="51" xfId="42" applyNumberFormat="1" applyFont="1" applyFill="1" applyBorder="1" applyAlignment="1">
      <alignment horizontal="center" vertical="center"/>
    </xf>
    <xf numFmtId="1" fontId="12" fillId="0" borderId="47" xfId="0" applyNumberFormat="1" applyFont="1" applyBorder="1" applyAlignment="1">
      <alignment horizontal="center" vertical="center"/>
    </xf>
    <xf numFmtId="1" fontId="12" fillId="0" borderId="56" xfId="42" applyNumberFormat="1" applyFont="1" applyBorder="1" applyAlignment="1">
      <alignment horizontal="center" vertical="center"/>
    </xf>
    <xf numFmtId="3" fontId="12" fillId="0" borderId="56" xfId="42" applyNumberFormat="1" applyFont="1" applyFill="1" applyBorder="1" applyAlignment="1">
      <alignment horizontal="center" vertical="center"/>
    </xf>
    <xf numFmtId="9" fontId="12" fillId="35" borderId="28" xfId="0" applyNumberFormat="1" applyFont="1" applyFill="1" applyBorder="1" applyAlignment="1">
      <alignment horizontal="center" vertical="center"/>
    </xf>
    <xf numFmtId="9" fontId="12" fillId="35" borderId="32" xfId="0" applyNumberFormat="1" applyFont="1" applyFill="1" applyBorder="1" applyAlignment="1">
      <alignment horizontal="center" vertical="center"/>
    </xf>
    <xf numFmtId="9" fontId="12" fillId="35" borderId="39" xfId="0" applyNumberFormat="1" applyFont="1" applyFill="1" applyBorder="1" applyAlignment="1">
      <alignment horizontal="center" vertical="center"/>
    </xf>
    <xf numFmtId="9" fontId="12" fillId="35" borderId="40" xfId="0" applyNumberFormat="1" applyFont="1" applyFill="1" applyBorder="1" applyAlignment="1">
      <alignment horizontal="center" vertical="center"/>
    </xf>
    <xf numFmtId="3" fontId="12" fillId="35" borderId="60" xfId="0" applyNumberFormat="1" applyFont="1" applyFill="1" applyBorder="1" applyAlignment="1">
      <alignment horizontal="center" vertical="center"/>
    </xf>
    <xf numFmtId="175" fontId="12" fillId="35" borderId="40" xfId="42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wrapText="1"/>
    </xf>
    <xf numFmtId="0" fontId="3" fillId="0" borderId="71" xfId="0" applyFont="1" applyBorder="1" applyAlignment="1">
      <alignment horizontal="center" wrapText="1"/>
    </xf>
    <xf numFmtId="9" fontId="12" fillId="35" borderId="72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2" fillId="0" borderId="7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 wrapText="1"/>
    </xf>
    <xf numFmtId="0" fontId="13" fillId="0" borderId="79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2" fillId="0" borderId="0" xfId="0" applyFont="1" applyBorder="1" applyAlignment="1">
      <alignment horizontal="left" wrapText="1" indent="1"/>
    </xf>
    <xf numFmtId="0" fontId="12" fillId="0" borderId="0" xfId="0" applyFont="1" applyBorder="1" applyAlignment="1">
      <alignment horizontal="left" indent="1"/>
    </xf>
    <xf numFmtId="0" fontId="12" fillId="0" borderId="10" xfId="0" applyFont="1" applyBorder="1" applyAlignment="1">
      <alignment horizontal="left" wrapText="1" indent="1"/>
    </xf>
    <xf numFmtId="0" fontId="12" fillId="0" borderId="10" xfId="0" applyFont="1" applyBorder="1" applyAlignment="1">
      <alignment horizontal="left" indent="1"/>
    </xf>
    <xf numFmtId="0" fontId="12" fillId="0" borderId="0" xfId="0" applyFont="1" applyBorder="1" applyAlignment="1">
      <alignment horizontal="left" wrapText="1"/>
    </xf>
    <xf numFmtId="0" fontId="4" fillId="0" borderId="7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1" fontId="12" fillId="0" borderId="82" xfId="0" applyNumberFormat="1" applyFont="1" applyBorder="1" applyAlignment="1">
      <alignment horizontal="center"/>
    </xf>
    <xf numFmtId="1" fontId="12" fillId="0" borderId="29" xfId="0" applyNumberFormat="1" applyFont="1" applyBorder="1" applyAlignment="1">
      <alignment horizontal="center"/>
    </xf>
    <xf numFmtId="1" fontId="12" fillId="0" borderId="53" xfId="0" applyNumberFormat="1" applyFont="1" applyBorder="1" applyAlignment="1">
      <alignment horizontal="center"/>
    </xf>
    <xf numFmtId="1" fontId="4" fillId="0" borderId="58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2" fillId="0" borderId="29" xfId="0" applyFont="1" applyBorder="1" applyAlignment="1">
      <alignment horizontal="center"/>
    </xf>
    <xf numFmtId="9" fontId="12" fillId="0" borderId="82" xfId="0" applyNumberFormat="1" applyFont="1" applyBorder="1" applyAlignment="1">
      <alignment horizontal="center"/>
    </xf>
    <xf numFmtId="9" fontId="12" fillId="0" borderId="53" xfId="0" applyNumberFormat="1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4" fillId="0" borderId="23" xfId="0" applyFont="1" applyBorder="1" applyAlignment="1">
      <alignment horizontal="center" wrapText="1"/>
    </xf>
    <xf numFmtId="0" fontId="15" fillId="0" borderId="22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85" zoomScaleNormal="85" zoomScalePageLayoutView="0" workbookViewId="0" topLeftCell="C1">
      <selection activeCell="C31" sqref="C31"/>
    </sheetView>
  </sheetViews>
  <sheetFormatPr defaultColWidth="9.140625" defaultRowHeight="12.75"/>
  <cols>
    <col min="1" max="1" width="2.00390625" style="9" customWidth="1"/>
    <col min="2" max="2" width="0.85546875" style="9" customWidth="1"/>
    <col min="3" max="3" width="18.7109375" style="9" customWidth="1"/>
    <col min="4" max="4" width="24.421875" style="9" customWidth="1"/>
    <col min="5" max="5" width="63.28125" style="9" customWidth="1"/>
    <col min="6" max="6" width="20.7109375" style="9" customWidth="1"/>
    <col min="7" max="7" width="0.85546875" style="9" customWidth="1"/>
    <col min="8" max="8" width="1.7109375" style="9" customWidth="1"/>
    <col min="9" max="9" width="16.57421875" style="9" customWidth="1"/>
    <col min="10" max="10" width="21.421875" style="9" customWidth="1"/>
    <col min="11" max="11" width="11.57421875" style="9" customWidth="1"/>
    <col min="12" max="12" width="10.421875" style="9" customWidth="1"/>
    <col min="13" max="14" width="9.140625" style="9" customWidth="1"/>
    <col min="15" max="15" width="11.00390625" style="9" customWidth="1"/>
    <col min="16" max="16384" width="9.140625" style="9" customWidth="1"/>
  </cols>
  <sheetData>
    <row r="1" spans="2:7" ht="4.5" customHeight="1" thickBot="1" thickTop="1">
      <c r="B1" s="25"/>
      <c r="C1" s="26"/>
      <c r="D1" s="26"/>
      <c r="E1" s="26"/>
      <c r="F1" s="26"/>
      <c r="G1" s="26"/>
    </row>
    <row r="2" spans="2:7" ht="18.75" customHeight="1" thickBot="1" thickTop="1">
      <c r="B2" s="25"/>
      <c r="C2" s="256"/>
      <c r="D2" s="257"/>
      <c r="E2" s="257"/>
      <c r="F2" s="258"/>
      <c r="G2" s="26"/>
    </row>
    <row r="3" spans="2:7" ht="18.75" customHeight="1" thickBot="1" thickTop="1">
      <c r="B3" s="25"/>
      <c r="C3" s="36"/>
      <c r="D3" s="37"/>
      <c r="E3" s="37"/>
      <c r="F3" s="38"/>
      <c r="G3" s="26"/>
    </row>
    <row r="4" spans="2:7" ht="18.75" customHeight="1" thickBot="1" thickTop="1">
      <c r="B4" s="25"/>
      <c r="C4" s="259"/>
      <c r="D4" s="260"/>
      <c r="E4" s="260"/>
      <c r="F4" s="261"/>
      <c r="G4" s="26"/>
    </row>
    <row r="5" spans="2:7" ht="18.75" customHeight="1" thickBot="1" thickTop="1">
      <c r="B5" s="25"/>
      <c r="C5" s="262"/>
      <c r="D5" s="263"/>
      <c r="E5" s="263"/>
      <c r="F5" s="264"/>
      <c r="G5" s="26"/>
    </row>
    <row r="6" spans="2:7" ht="18.75" customHeight="1" thickBot="1" thickTop="1">
      <c r="B6" s="25"/>
      <c r="C6" s="259" t="s">
        <v>81</v>
      </c>
      <c r="D6" s="260"/>
      <c r="E6" s="260"/>
      <c r="F6" s="261"/>
      <c r="G6" s="26"/>
    </row>
    <row r="7" spans="2:7" ht="19.5" customHeight="1" thickBot="1" thickTop="1">
      <c r="B7" s="25"/>
      <c r="C7" s="259" t="s">
        <v>84</v>
      </c>
      <c r="D7" s="260"/>
      <c r="E7" s="260"/>
      <c r="F7" s="261"/>
      <c r="G7" s="26"/>
    </row>
    <row r="8" spans="2:7" ht="17.25" thickBot="1" thickTop="1">
      <c r="B8" s="25"/>
      <c r="C8" s="262"/>
      <c r="D8" s="263"/>
      <c r="E8" s="263"/>
      <c r="F8" s="264"/>
      <c r="G8" s="26"/>
    </row>
    <row r="9" spans="2:7" s="35" customFormat="1" ht="17.25" thickBot="1" thickTop="1">
      <c r="B9" s="33"/>
      <c r="C9" s="36"/>
      <c r="D9" s="37"/>
      <c r="E9" s="52"/>
      <c r="F9" s="38"/>
      <c r="G9" s="34"/>
    </row>
    <row r="10" spans="2:7" s="35" customFormat="1" ht="17.25" customHeight="1" thickBot="1" thickTop="1">
      <c r="B10" s="33"/>
      <c r="C10" s="27"/>
      <c r="D10" s="40"/>
      <c r="E10" s="53" t="s">
        <v>36</v>
      </c>
      <c r="F10" s="48"/>
      <c r="G10" s="34"/>
    </row>
    <row r="11" spans="2:7" s="35" customFormat="1" ht="17.25" thickBot="1" thickTop="1">
      <c r="B11" s="33"/>
      <c r="C11" s="36"/>
      <c r="D11" s="37"/>
      <c r="E11" s="49"/>
      <c r="F11" s="38"/>
      <c r="G11" s="34"/>
    </row>
    <row r="12" spans="2:7" s="35" customFormat="1" ht="17.25" customHeight="1" thickBot="1" thickTop="1">
      <c r="B12" s="33"/>
      <c r="C12" s="42"/>
      <c r="D12" s="39"/>
      <c r="E12" s="50" t="s">
        <v>43</v>
      </c>
      <c r="F12" s="43"/>
      <c r="G12" s="34"/>
    </row>
    <row r="13" spans="2:7" s="35" customFormat="1" ht="20.25" thickBot="1" thickTop="1">
      <c r="B13" s="33"/>
      <c r="C13" s="27"/>
      <c r="D13" s="31"/>
      <c r="E13" s="51"/>
      <c r="F13" s="32"/>
      <c r="G13" s="34"/>
    </row>
    <row r="14" spans="2:8" s="35" customFormat="1" ht="17.25" customHeight="1" thickBot="1" thickTop="1">
      <c r="B14" s="45"/>
      <c r="C14" s="44"/>
      <c r="E14" s="50" t="s">
        <v>44</v>
      </c>
      <c r="F14" s="39"/>
      <c r="G14" s="46"/>
      <c r="H14" s="47"/>
    </row>
    <row r="15" spans="2:7" s="35" customFormat="1" ht="20.25" thickBot="1" thickTop="1">
      <c r="B15" s="33"/>
      <c r="C15" s="27"/>
      <c r="D15" s="31"/>
      <c r="E15" s="51"/>
      <c r="F15" s="32"/>
      <c r="G15" s="34"/>
    </row>
    <row r="16" spans="2:7" s="35" customFormat="1" ht="17.25" customHeight="1" thickBot="1" thickTop="1">
      <c r="B16" s="33"/>
      <c r="C16" s="42"/>
      <c r="D16" s="39"/>
      <c r="E16" s="50" t="s">
        <v>45</v>
      </c>
      <c r="F16" s="43"/>
      <c r="G16" s="34"/>
    </row>
    <row r="17" spans="2:7" ht="17.25" thickBot="1" thickTop="1">
      <c r="B17" s="25"/>
      <c r="C17" s="36"/>
      <c r="D17" s="31"/>
      <c r="E17" s="49"/>
      <c r="F17" s="32"/>
      <c r="G17" s="26"/>
    </row>
    <row r="18" spans="2:7" s="35" customFormat="1" ht="17.25" thickBot="1" thickTop="1">
      <c r="B18" s="33"/>
      <c r="C18" s="30"/>
      <c r="D18" s="31"/>
      <c r="E18" s="49"/>
      <c r="F18" s="32"/>
      <c r="G18" s="34"/>
    </row>
    <row r="19" spans="2:7" s="35" customFormat="1" ht="17.25" customHeight="1" thickBot="1" thickTop="1">
      <c r="B19" s="33"/>
      <c r="C19" s="27"/>
      <c r="D19" s="40"/>
      <c r="E19" s="41" t="s">
        <v>35</v>
      </c>
      <c r="F19" s="48"/>
      <c r="G19" s="34"/>
    </row>
    <row r="20" spans="2:7" s="35" customFormat="1" ht="17.25" thickBot="1" thickTop="1">
      <c r="B20" s="33"/>
      <c r="C20" s="36"/>
      <c r="D20" s="37"/>
      <c r="E20" s="49"/>
      <c r="F20" s="38"/>
      <c r="G20" s="34"/>
    </row>
    <row r="21" spans="2:7" s="35" customFormat="1" ht="17.25" customHeight="1" thickBot="1" thickTop="1">
      <c r="B21" s="33"/>
      <c r="C21" s="42"/>
      <c r="D21" s="39"/>
      <c r="E21" s="50" t="s">
        <v>46</v>
      </c>
      <c r="F21" s="43"/>
      <c r="G21" s="34"/>
    </row>
    <row r="22" spans="2:7" s="35" customFormat="1" ht="20.25" thickBot="1" thickTop="1">
      <c r="B22" s="33"/>
      <c r="C22" s="27"/>
      <c r="D22" s="31"/>
      <c r="E22" s="51"/>
      <c r="F22" s="32"/>
      <c r="G22" s="34"/>
    </row>
    <row r="23" spans="2:7" s="35" customFormat="1" ht="21.75" customHeight="1" thickBot="1" thickTop="1">
      <c r="B23" s="33"/>
      <c r="C23" s="42"/>
      <c r="D23" s="39"/>
      <c r="E23" s="50" t="s">
        <v>47</v>
      </c>
      <c r="F23" s="43"/>
      <c r="G23" s="34"/>
    </row>
    <row r="24" spans="2:7" s="35" customFormat="1" ht="20.25" thickBot="1" thickTop="1">
      <c r="B24" s="33"/>
      <c r="C24" s="27"/>
      <c r="D24" s="31"/>
      <c r="E24" s="51"/>
      <c r="F24" s="32"/>
      <c r="G24" s="34"/>
    </row>
    <row r="25" spans="2:7" s="35" customFormat="1" ht="17.25" customHeight="1" thickBot="1" thickTop="1">
      <c r="B25" s="33"/>
      <c r="C25" s="42"/>
      <c r="D25" s="39"/>
      <c r="E25" s="50" t="s">
        <v>48</v>
      </c>
      <c r="F25" s="43"/>
      <c r="G25" s="34"/>
    </row>
    <row r="26" spans="2:7" ht="17.25" thickBot="1" thickTop="1">
      <c r="B26" s="25"/>
      <c r="C26" s="262"/>
      <c r="D26" s="263"/>
      <c r="E26" s="263"/>
      <c r="F26" s="264"/>
      <c r="G26" s="26"/>
    </row>
    <row r="27" spans="2:7" ht="14.25" thickBot="1" thickTop="1">
      <c r="B27" s="25"/>
      <c r="C27" s="268"/>
      <c r="D27" s="269"/>
      <c r="E27" s="269"/>
      <c r="F27" s="270"/>
      <c r="G27" s="26"/>
    </row>
    <row r="28" spans="2:7" ht="14.25" thickBot="1" thickTop="1">
      <c r="B28" s="25"/>
      <c r="C28" s="265"/>
      <c r="D28" s="266"/>
      <c r="E28" s="266"/>
      <c r="F28" s="267"/>
      <c r="G28" s="26"/>
    </row>
    <row r="29" spans="2:7" ht="4.5" customHeight="1" thickTop="1">
      <c r="B29" s="25"/>
      <c r="C29" s="26"/>
      <c r="D29" s="26"/>
      <c r="E29" s="26"/>
      <c r="F29" s="26"/>
      <c r="G29" s="26"/>
    </row>
    <row r="30" s="8" customFormat="1" ht="12.75" customHeight="1">
      <c r="C30" s="28"/>
    </row>
    <row r="31" spans="1:9" ht="12.75">
      <c r="A31" s="8"/>
      <c r="B31" s="8"/>
      <c r="C31" s="9" t="s">
        <v>76</v>
      </c>
      <c r="D31" s="8"/>
      <c r="E31" s="8"/>
      <c r="F31" s="29" t="s">
        <v>85</v>
      </c>
      <c r="G31" s="8"/>
      <c r="H31" s="8"/>
      <c r="I31" s="8"/>
    </row>
    <row r="32" spans="1:9" ht="12.75">
      <c r="A32" s="8"/>
      <c r="B32" s="8"/>
      <c r="C32" s="8" t="s">
        <v>75</v>
      </c>
      <c r="D32" s="8"/>
      <c r="E32" s="8"/>
      <c r="F32" s="29"/>
      <c r="G32" s="8"/>
      <c r="H32" s="8"/>
      <c r="I32" s="8"/>
    </row>
  </sheetData>
  <sheetProtection/>
  <mergeCells count="9">
    <mergeCell ref="C2:F2"/>
    <mergeCell ref="C4:F4"/>
    <mergeCell ref="C5:F5"/>
    <mergeCell ref="C28:F28"/>
    <mergeCell ref="C8:F8"/>
    <mergeCell ref="C26:F26"/>
    <mergeCell ref="C27:F27"/>
    <mergeCell ref="C6:F6"/>
    <mergeCell ref="C7:F7"/>
  </mergeCells>
  <printOptions horizontalCentered="1" verticalCentered="1"/>
  <pageMargins left="0.38" right="0.34" top="0.24" bottom="0.25" header="0.44" footer="1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P22" sqref="P22"/>
    </sheetView>
  </sheetViews>
  <sheetFormatPr defaultColWidth="9.140625" defaultRowHeight="12.75"/>
  <cols>
    <col min="1" max="1" width="19.421875" style="22" customWidth="1"/>
    <col min="2" max="2" width="7.28125" style="22" customWidth="1"/>
    <col min="3" max="3" width="6.421875" style="22" customWidth="1"/>
    <col min="4" max="4" width="6.28125" style="22" customWidth="1"/>
    <col min="5" max="5" width="7.140625" style="22" customWidth="1"/>
    <col min="6" max="6" width="7.28125" style="22" customWidth="1"/>
    <col min="7" max="7" width="6.421875" style="22" customWidth="1"/>
    <col min="8" max="8" width="6.7109375" style="22" customWidth="1"/>
    <col min="9" max="9" width="6.8515625" style="22" customWidth="1"/>
    <col min="10" max="10" width="6.421875" style="22" customWidth="1"/>
    <col min="11" max="11" width="7.7109375" style="22" customWidth="1"/>
    <col min="12" max="12" width="7.140625" style="22" customWidth="1"/>
    <col min="13" max="13" width="6.7109375" style="22" customWidth="1"/>
    <col min="14" max="14" width="6.00390625" style="22" customWidth="1"/>
    <col min="15" max="15" width="6.7109375" style="22" customWidth="1"/>
    <col min="16" max="16" width="6.00390625" style="23" customWidth="1"/>
    <col min="17" max="17" width="6.421875" style="22" customWidth="1"/>
    <col min="18" max="18" width="7.28125" style="22" customWidth="1"/>
    <col min="19" max="16384" width="9.140625" style="22" customWidth="1"/>
  </cols>
  <sheetData>
    <row r="1" spans="1:18" s="58" customFormat="1" ht="19.5" customHeight="1">
      <c r="A1" s="282" t="s">
        <v>81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4"/>
    </row>
    <row r="2" spans="1:18" s="58" customFormat="1" ht="19.5" customHeight="1">
      <c r="A2" s="285" t="s">
        <v>84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7"/>
    </row>
    <row r="3" spans="1:18" s="58" customFormat="1" ht="19.5" customHeight="1" thickBot="1">
      <c r="A3" s="288" t="s">
        <v>38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90"/>
    </row>
    <row r="4" spans="1:18" s="58" customFormat="1" ht="12.75" customHeight="1">
      <c r="A4" s="274" t="s">
        <v>0</v>
      </c>
      <c r="B4" s="271" t="s">
        <v>49</v>
      </c>
      <c r="C4" s="272"/>
      <c r="D4" s="273"/>
      <c r="E4" s="271" t="s">
        <v>50</v>
      </c>
      <c r="F4" s="272"/>
      <c r="G4" s="273"/>
      <c r="H4" s="271" t="s">
        <v>51</v>
      </c>
      <c r="I4" s="272"/>
      <c r="J4" s="272"/>
      <c r="K4" s="272"/>
      <c r="L4" s="272"/>
      <c r="M4" s="273"/>
      <c r="N4" s="271" t="s">
        <v>52</v>
      </c>
      <c r="O4" s="294"/>
      <c r="P4" s="294"/>
      <c r="Q4" s="294"/>
      <c r="R4" s="295"/>
    </row>
    <row r="5" spans="1:18" ht="12.75" customHeight="1">
      <c r="A5" s="275"/>
      <c r="B5" s="291" t="s">
        <v>55</v>
      </c>
      <c r="C5" s="292"/>
      <c r="D5" s="293"/>
      <c r="E5" s="291" t="s">
        <v>54</v>
      </c>
      <c r="F5" s="292"/>
      <c r="G5" s="293"/>
      <c r="H5" s="291" t="s">
        <v>54</v>
      </c>
      <c r="I5" s="292"/>
      <c r="J5" s="292"/>
      <c r="K5" s="292"/>
      <c r="L5" s="292"/>
      <c r="M5" s="293"/>
      <c r="N5" s="291" t="s">
        <v>53</v>
      </c>
      <c r="O5" s="292"/>
      <c r="P5" s="292"/>
      <c r="Q5" s="292"/>
      <c r="R5" s="293"/>
    </row>
    <row r="6" spans="1:19" ht="50.25" customHeight="1" thickBot="1">
      <c r="A6" s="276"/>
      <c r="B6" s="165" t="s">
        <v>1</v>
      </c>
      <c r="C6" s="166" t="s">
        <v>2</v>
      </c>
      <c r="D6" s="253" t="s">
        <v>13</v>
      </c>
      <c r="E6" s="254" t="s">
        <v>1</v>
      </c>
      <c r="F6" s="204" t="s">
        <v>2</v>
      </c>
      <c r="G6" s="253" t="s">
        <v>13</v>
      </c>
      <c r="H6" s="254" t="s">
        <v>78</v>
      </c>
      <c r="I6" s="204" t="s">
        <v>27</v>
      </c>
      <c r="J6" s="204" t="s">
        <v>13</v>
      </c>
      <c r="K6" s="204" t="s">
        <v>77</v>
      </c>
      <c r="L6" s="204" t="s">
        <v>28</v>
      </c>
      <c r="M6" s="253" t="s">
        <v>13</v>
      </c>
      <c r="N6" s="166" t="s">
        <v>3</v>
      </c>
      <c r="O6" s="204" t="s">
        <v>4</v>
      </c>
      <c r="P6" s="166" t="s">
        <v>79</v>
      </c>
      <c r="Q6" s="166" t="s">
        <v>5</v>
      </c>
      <c r="R6" s="253" t="s">
        <v>69</v>
      </c>
      <c r="S6" s="23"/>
    </row>
    <row r="7" spans="1:19" s="10" customFormat="1" ht="19.5" customHeight="1">
      <c r="A7" s="61" t="s">
        <v>29</v>
      </c>
      <c r="B7" s="214">
        <v>30</v>
      </c>
      <c r="C7" s="76">
        <v>18</v>
      </c>
      <c r="D7" s="77">
        <f aca="true" t="shared" si="0" ref="D7:D23">(C7/B7)</f>
        <v>0.6</v>
      </c>
      <c r="E7" s="215">
        <v>26</v>
      </c>
      <c r="F7" s="78">
        <v>12</v>
      </c>
      <c r="G7" s="77">
        <f aca="true" t="shared" si="1" ref="G7:G23">(F7/E7)</f>
        <v>0.46153846153846156</v>
      </c>
      <c r="H7" s="216">
        <v>14</v>
      </c>
      <c r="I7" s="76">
        <v>10</v>
      </c>
      <c r="J7" s="247">
        <f aca="true" t="shared" si="2" ref="J7:J23">(I7/H7)</f>
        <v>0.7142857142857143</v>
      </c>
      <c r="K7" s="78">
        <v>18</v>
      </c>
      <c r="L7" s="183">
        <v>13</v>
      </c>
      <c r="M7" s="79">
        <f>+L7/K7</f>
        <v>0.7222222222222222</v>
      </c>
      <c r="N7" s="179">
        <v>0</v>
      </c>
      <c r="O7" s="182">
        <v>0</v>
      </c>
      <c r="P7" s="183">
        <v>19</v>
      </c>
      <c r="Q7" s="184">
        <v>0</v>
      </c>
      <c r="R7" s="185">
        <v>1</v>
      </c>
      <c r="S7" s="24"/>
    </row>
    <row r="8" spans="1:19" s="10" customFormat="1" ht="19.5" customHeight="1">
      <c r="A8" s="62" t="s">
        <v>6</v>
      </c>
      <c r="B8" s="217">
        <v>242</v>
      </c>
      <c r="C8" s="80">
        <v>142</v>
      </c>
      <c r="D8" s="81">
        <f t="shared" si="0"/>
        <v>0.5867768595041323</v>
      </c>
      <c r="E8" s="218">
        <v>182</v>
      </c>
      <c r="F8" s="82">
        <v>76</v>
      </c>
      <c r="G8" s="81">
        <f t="shared" si="1"/>
        <v>0.4175824175824176</v>
      </c>
      <c r="H8" s="216">
        <v>82</v>
      </c>
      <c r="I8" s="80">
        <v>42</v>
      </c>
      <c r="J8" s="248">
        <f t="shared" si="2"/>
        <v>0.5121951219512195</v>
      </c>
      <c r="K8" s="82">
        <v>132</v>
      </c>
      <c r="L8" s="187">
        <v>98</v>
      </c>
      <c r="M8" s="83">
        <f>+L8/K8</f>
        <v>0.7424242424242424</v>
      </c>
      <c r="N8" s="180">
        <v>0</v>
      </c>
      <c r="O8" s="186">
        <v>0</v>
      </c>
      <c r="P8" s="187">
        <v>98</v>
      </c>
      <c r="Q8" s="188">
        <v>0</v>
      </c>
      <c r="R8" s="189">
        <v>1</v>
      </c>
      <c r="S8" s="24"/>
    </row>
    <row r="9" spans="1:19" s="10" customFormat="1" ht="19.5" customHeight="1">
      <c r="A9" s="61" t="s">
        <v>30</v>
      </c>
      <c r="B9" s="217">
        <v>165</v>
      </c>
      <c r="C9" s="85">
        <v>106</v>
      </c>
      <c r="D9" s="86">
        <f t="shared" si="0"/>
        <v>0.6424242424242425</v>
      </c>
      <c r="E9" s="218">
        <v>75</v>
      </c>
      <c r="F9" s="82">
        <v>41</v>
      </c>
      <c r="G9" s="81">
        <f t="shared" si="1"/>
        <v>0.5466666666666666</v>
      </c>
      <c r="H9" s="216">
        <v>33</v>
      </c>
      <c r="I9" s="85">
        <v>15</v>
      </c>
      <c r="J9" s="248">
        <f t="shared" si="2"/>
        <v>0.45454545454545453</v>
      </c>
      <c r="K9" s="82">
        <v>72</v>
      </c>
      <c r="L9" s="187">
        <v>72</v>
      </c>
      <c r="M9" s="83">
        <f aca="true" t="shared" si="3" ref="M9:M22">+L9/K9</f>
        <v>1</v>
      </c>
      <c r="N9" s="190">
        <v>5</v>
      </c>
      <c r="O9" s="191">
        <v>0</v>
      </c>
      <c r="P9" s="192">
        <v>67</v>
      </c>
      <c r="Q9" s="193">
        <v>0</v>
      </c>
      <c r="R9" s="194">
        <v>0</v>
      </c>
      <c r="S9" s="24"/>
    </row>
    <row r="10" spans="1:19" s="10" customFormat="1" ht="19.5" customHeight="1">
      <c r="A10" s="61" t="s">
        <v>9</v>
      </c>
      <c r="B10" s="219">
        <v>105</v>
      </c>
      <c r="C10" s="85">
        <v>83</v>
      </c>
      <c r="D10" s="86">
        <f t="shared" si="0"/>
        <v>0.7904761904761904</v>
      </c>
      <c r="E10" s="220">
        <v>67</v>
      </c>
      <c r="F10" s="82">
        <v>49</v>
      </c>
      <c r="G10" s="81">
        <f t="shared" si="1"/>
        <v>0.7313432835820896</v>
      </c>
      <c r="H10" s="221">
        <v>20</v>
      </c>
      <c r="I10" s="85">
        <v>22</v>
      </c>
      <c r="J10" s="248">
        <f>IF(H10&gt;0,I10/H10,0)</f>
        <v>1.1</v>
      </c>
      <c r="K10" s="82">
        <v>30</v>
      </c>
      <c r="L10" s="187">
        <v>40</v>
      </c>
      <c r="M10" s="83">
        <f t="shared" si="3"/>
        <v>1.3333333333333333</v>
      </c>
      <c r="N10" s="190">
        <v>0</v>
      </c>
      <c r="O10" s="191">
        <v>0</v>
      </c>
      <c r="P10" s="192">
        <v>40</v>
      </c>
      <c r="Q10" s="193">
        <v>0</v>
      </c>
      <c r="R10" s="194">
        <v>0</v>
      </c>
      <c r="S10" s="24"/>
    </row>
    <row r="11" spans="1:19" s="10" customFormat="1" ht="19.5" customHeight="1">
      <c r="A11" s="61" t="s">
        <v>10</v>
      </c>
      <c r="B11" s="217">
        <v>76</v>
      </c>
      <c r="C11" s="85">
        <v>52</v>
      </c>
      <c r="D11" s="86">
        <f t="shared" si="0"/>
        <v>0.6842105263157895</v>
      </c>
      <c r="E11" s="222">
        <v>57</v>
      </c>
      <c r="F11" s="82">
        <v>26</v>
      </c>
      <c r="G11" s="81">
        <f t="shared" si="1"/>
        <v>0.45614035087719296</v>
      </c>
      <c r="H11" s="216">
        <v>19</v>
      </c>
      <c r="I11" s="85">
        <v>12</v>
      </c>
      <c r="J11" s="248">
        <f>IF(H11&gt;0,I11/H11,0)</f>
        <v>0.631578947368421</v>
      </c>
      <c r="K11" s="82">
        <v>29</v>
      </c>
      <c r="L11" s="187">
        <v>21</v>
      </c>
      <c r="M11" s="83">
        <f>IF(K11&gt;0,L11/K11,0)</f>
        <v>0.7241379310344828</v>
      </c>
      <c r="N11" s="190">
        <v>11</v>
      </c>
      <c r="O11" s="191">
        <v>0</v>
      </c>
      <c r="P11" s="192">
        <v>21</v>
      </c>
      <c r="Q11" s="193">
        <v>11</v>
      </c>
      <c r="R11" s="194">
        <v>11</v>
      </c>
      <c r="S11" s="24"/>
    </row>
    <row r="12" spans="1:19" s="10" customFormat="1" ht="19.5" customHeight="1">
      <c r="A12" s="61" t="s">
        <v>25</v>
      </c>
      <c r="B12" s="223">
        <v>179</v>
      </c>
      <c r="C12" s="85">
        <v>179</v>
      </c>
      <c r="D12" s="86">
        <f t="shared" si="0"/>
        <v>1</v>
      </c>
      <c r="E12" s="224">
        <v>139</v>
      </c>
      <c r="F12" s="82">
        <v>110</v>
      </c>
      <c r="G12" s="81">
        <f t="shared" si="1"/>
        <v>0.7913669064748201</v>
      </c>
      <c r="H12" s="216">
        <v>69</v>
      </c>
      <c r="I12" s="85">
        <v>94</v>
      </c>
      <c r="J12" s="248">
        <f t="shared" si="2"/>
        <v>1.3623188405797102</v>
      </c>
      <c r="K12" s="82">
        <v>87</v>
      </c>
      <c r="L12" s="187">
        <v>138</v>
      </c>
      <c r="M12" s="83">
        <f t="shared" si="3"/>
        <v>1.5862068965517242</v>
      </c>
      <c r="N12" s="190">
        <v>12</v>
      </c>
      <c r="O12" s="191">
        <v>1</v>
      </c>
      <c r="P12" s="192">
        <v>132</v>
      </c>
      <c r="Q12" s="193">
        <v>1</v>
      </c>
      <c r="R12" s="194">
        <v>31</v>
      </c>
      <c r="S12" s="24"/>
    </row>
    <row r="13" spans="1:19" s="10" customFormat="1" ht="19.5" customHeight="1">
      <c r="A13" s="61" t="s">
        <v>33</v>
      </c>
      <c r="B13" s="217">
        <v>26</v>
      </c>
      <c r="C13" s="85">
        <v>38</v>
      </c>
      <c r="D13" s="86">
        <f t="shared" si="0"/>
        <v>1.4615384615384615</v>
      </c>
      <c r="E13" s="218">
        <v>16</v>
      </c>
      <c r="F13" s="82">
        <v>29</v>
      </c>
      <c r="G13" s="81">
        <f t="shared" si="1"/>
        <v>1.8125</v>
      </c>
      <c r="H13" s="216">
        <v>10</v>
      </c>
      <c r="I13" s="85">
        <v>21</v>
      </c>
      <c r="J13" s="248">
        <f t="shared" si="2"/>
        <v>2.1</v>
      </c>
      <c r="K13" s="82">
        <v>16</v>
      </c>
      <c r="L13" s="187">
        <v>26</v>
      </c>
      <c r="M13" s="83">
        <f t="shared" si="3"/>
        <v>1.625</v>
      </c>
      <c r="N13" s="190">
        <v>0</v>
      </c>
      <c r="O13" s="191">
        <v>0</v>
      </c>
      <c r="P13" s="192">
        <v>20</v>
      </c>
      <c r="Q13" s="193">
        <v>0</v>
      </c>
      <c r="R13" s="194">
        <v>9</v>
      </c>
      <c r="S13" s="24"/>
    </row>
    <row r="14" spans="1:19" s="10" customFormat="1" ht="19.5" customHeight="1">
      <c r="A14" s="61" t="s">
        <v>72</v>
      </c>
      <c r="B14" s="217">
        <v>61</v>
      </c>
      <c r="C14" s="85">
        <v>50</v>
      </c>
      <c r="D14" s="86">
        <f t="shared" si="0"/>
        <v>0.819672131147541</v>
      </c>
      <c r="E14" s="218">
        <v>45</v>
      </c>
      <c r="F14" s="82">
        <v>34</v>
      </c>
      <c r="G14" s="81">
        <f t="shared" si="1"/>
        <v>0.7555555555555555</v>
      </c>
      <c r="H14" s="216">
        <v>20</v>
      </c>
      <c r="I14" s="85">
        <v>23</v>
      </c>
      <c r="J14" s="248">
        <f t="shared" si="2"/>
        <v>1.15</v>
      </c>
      <c r="K14" s="82">
        <v>30</v>
      </c>
      <c r="L14" s="187">
        <v>30</v>
      </c>
      <c r="M14" s="83">
        <f t="shared" si="3"/>
        <v>1</v>
      </c>
      <c r="N14" s="190">
        <v>0</v>
      </c>
      <c r="O14" s="191">
        <v>0</v>
      </c>
      <c r="P14" s="192">
        <v>30</v>
      </c>
      <c r="Q14" s="193">
        <v>0</v>
      </c>
      <c r="R14" s="194">
        <v>0</v>
      </c>
      <c r="S14" s="24"/>
    </row>
    <row r="15" spans="1:19" s="10" customFormat="1" ht="19.5" customHeight="1">
      <c r="A15" s="61" t="s">
        <v>26</v>
      </c>
      <c r="B15" s="217">
        <v>120</v>
      </c>
      <c r="C15" s="85">
        <v>95</v>
      </c>
      <c r="D15" s="86">
        <f t="shared" si="0"/>
        <v>0.7916666666666666</v>
      </c>
      <c r="E15" s="218">
        <v>60</v>
      </c>
      <c r="F15" s="82">
        <v>51</v>
      </c>
      <c r="G15" s="81">
        <f t="shared" si="1"/>
        <v>0.85</v>
      </c>
      <c r="H15" s="216">
        <v>60</v>
      </c>
      <c r="I15" s="85">
        <v>42</v>
      </c>
      <c r="J15" s="248">
        <f t="shared" si="2"/>
        <v>0.7</v>
      </c>
      <c r="K15" s="82">
        <v>120</v>
      </c>
      <c r="L15" s="187">
        <v>79</v>
      </c>
      <c r="M15" s="83">
        <f t="shared" si="3"/>
        <v>0.6583333333333333</v>
      </c>
      <c r="N15" s="190">
        <v>0</v>
      </c>
      <c r="O15" s="191">
        <v>8</v>
      </c>
      <c r="P15" s="192">
        <v>73</v>
      </c>
      <c r="Q15" s="193">
        <v>0</v>
      </c>
      <c r="R15" s="194">
        <v>2</v>
      </c>
      <c r="S15" s="24"/>
    </row>
    <row r="16" spans="1:19" s="10" customFormat="1" ht="19.5" customHeight="1">
      <c r="A16" s="61" t="s">
        <v>31</v>
      </c>
      <c r="B16" s="217">
        <v>330</v>
      </c>
      <c r="C16" s="85">
        <v>303</v>
      </c>
      <c r="D16" s="86">
        <f t="shared" si="0"/>
        <v>0.9181818181818182</v>
      </c>
      <c r="E16" s="218">
        <v>188</v>
      </c>
      <c r="F16" s="82">
        <v>184</v>
      </c>
      <c r="G16" s="81">
        <f t="shared" si="1"/>
        <v>0.9787234042553191</v>
      </c>
      <c r="H16" s="216">
        <v>136</v>
      </c>
      <c r="I16" s="85">
        <v>158</v>
      </c>
      <c r="J16" s="248">
        <f t="shared" si="2"/>
        <v>1.161764705882353</v>
      </c>
      <c r="K16" s="82">
        <v>151</v>
      </c>
      <c r="L16" s="187">
        <v>204</v>
      </c>
      <c r="M16" s="83">
        <f t="shared" si="3"/>
        <v>1.3509933774834437</v>
      </c>
      <c r="N16" s="190">
        <v>3</v>
      </c>
      <c r="O16" s="191">
        <v>0</v>
      </c>
      <c r="P16" s="192">
        <v>202</v>
      </c>
      <c r="Q16" s="193">
        <v>2</v>
      </c>
      <c r="R16" s="194">
        <v>5</v>
      </c>
      <c r="S16" s="24"/>
    </row>
    <row r="17" spans="1:19" s="10" customFormat="1" ht="19.5" customHeight="1">
      <c r="A17" s="61" t="s">
        <v>37</v>
      </c>
      <c r="B17" s="217">
        <v>95</v>
      </c>
      <c r="C17" s="85">
        <v>72</v>
      </c>
      <c r="D17" s="86">
        <f t="shared" si="0"/>
        <v>0.7578947368421053</v>
      </c>
      <c r="E17" s="224">
        <v>59</v>
      </c>
      <c r="F17" s="82">
        <v>38</v>
      </c>
      <c r="G17" s="81">
        <f t="shared" si="1"/>
        <v>0.6440677966101694</v>
      </c>
      <c r="H17" s="216">
        <v>33</v>
      </c>
      <c r="I17" s="85">
        <v>31</v>
      </c>
      <c r="J17" s="248">
        <f t="shared" si="2"/>
        <v>0.9393939393939394</v>
      </c>
      <c r="K17" s="82">
        <v>62</v>
      </c>
      <c r="L17" s="187">
        <v>59</v>
      </c>
      <c r="M17" s="83">
        <f t="shared" si="3"/>
        <v>0.9516129032258065</v>
      </c>
      <c r="N17" s="190">
        <v>1</v>
      </c>
      <c r="O17" s="191">
        <v>0</v>
      </c>
      <c r="P17" s="192">
        <v>58</v>
      </c>
      <c r="Q17" s="193">
        <v>0</v>
      </c>
      <c r="R17" s="194">
        <v>0</v>
      </c>
      <c r="S17" s="24"/>
    </row>
    <row r="18" spans="1:19" s="10" customFormat="1" ht="19.5" customHeight="1">
      <c r="A18" s="61" t="s">
        <v>7</v>
      </c>
      <c r="B18" s="217">
        <v>268</v>
      </c>
      <c r="C18" s="85">
        <v>249</v>
      </c>
      <c r="D18" s="86">
        <f t="shared" si="0"/>
        <v>0.9291044776119403</v>
      </c>
      <c r="E18" s="218">
        <v>225</v>
      </c>
      <c r="F18" s="82">
        <v>198</v>
      </c>
      <c r="G18" s="81">
        <f t="shared" si="1"/>
        <v>0.88</v>
      </c>
      <c r="H18" s="216">
        <v>72</v>
      </c>
      <c r="I18" s="85">
        <v>84</v>
      </c>
      <c r="J18" s="248">
        <f t="shared" si="2"/>
        <v>1.1666666666666667</v>
      </c>
      <c r="K18" s="82">
        <v>110</v>
      </c>
      <c r="L18" s="187">
        <v>126</v>
      </c>
      <c r="M18" s="83">
        <f t="shared" si="3"/>
        <v>1.1454545454545455</v>
      </c>
      <c r="N18" s="190">
        <v>2</v>
      </c>
      <c r="O18" s="191">
        <v>6</v>
      </c>
      <c r="P18" s="192">
        <v>112</v>
      </c>
      <c r="Q18" s="193">
        <v>0</v>
      </c>
      <c r="R18" s="194">
        <v>9</v>
      </c>
      <c r="S18" s="24"/>
    </row>
    <row r="19" spans="1:19" s="10" customFormat="1" ht="19.5" customHeight="1">
      <c r="A19" s="61" t="s">
        <v>8</v>
      </c>
      <c r="B19" s="217">
        <v>90</v>
      </c>
      <c r="C19" s="85">
        <v>78</v>
      </c>
      <c r="D19" s="86">
        <f t="shared" si="0"/>
        <v>0.8666666666666667</v>
      </c>
      <c r="E19" s="218">
        <v>55</v>
      </c>
      <c r="F19" s="82">
        <v>43</v>
      </c>
      <c r="G19" s="81">
        <f t="shared" si="1"/>
        <v>0.7818181818181819</v>
      </c>
      <c r="H19" s="216">
        <v>26</v>
      </c>
      <c r="I19" s="85">
        <v>36</v>
      </c>
      <c r="J19" s="248">
        <f t="shared" si="2"/>
        <v>1.3846153846153846</v>
      </c>
      <c r="K19" s="82">
        <v>48</v>
      </c>
      <c r="L19" s="187">
        <v>51</v>
      </c>
      <c r="M19" s="83">
        <f t="shared" si="3"/>
        <v>1.0625</v>
      </c>
      <c r="N19" s="190">
        <v>0</v>
      </c>
      <c r="O19" s="191">
        <v>0</v>
      </c>
      <c r="P19" s="192">
        <v>51</v>
      </c>
      <c r="Q19" s="193">
        <v>3</v>
      </c>
      <c r="R19" s="194">
        <v>0</v>
      </c>
      <c r="S19" s="24"/>
    </row>
    <row r="20" spans="1:19" s="10" customFormat="1" ht="19.5" customHeight="1">
      <c r="A20" s="61" t="s">
        <v>34</v>
      </c>
      <c r="B20" s="217">
        <v>55</v>
      </c>
      <c r="C20" s="85">
        <v>42</v>
      </c>
      <c r="D20" s="86">
        <f t="shared" si="0"/>
        <v>0.7636363636363637</v>
      </c>
      <c r="E20" s="218">
        <v>45</v>
      </c>
      <c r="F20" s="82">
        <v>23</v>
      </c>
      <c r="G20" s="81">
        <f t="shared" si="1"/>
        <v>0.5111111111111111</v>
      </c>
      <c r="H20" s="216">
        <v>40</v>
      </c>
      <c r="I20" s="85">
        <v>21</v>
      </c>
      <c r="J20" s="248">
        <f t="shared" si="2"/>
        <v>0.525</v>
      </c>
      <c r="K20" s="82">
        <v>50</v>
      </c>
      <c r="L20" s="187">
        <v>39</v>
      </c>
      <c r="M20" s="83">
        <f t="shared" si="3"/>
        <v>0.78</v>
      </c>
      <c r="N20" s="190">
        <v>0</v>
      </c>
      <c r="O20" s="191">
        <v>0</v>
      </c>
      <c r="P20" s="192">
        <v>38</v>
      </c>
      <c r="Q20" s="193">
        <v>0</v>
      </c>
      <c r="R20" s="194">
        <v>1</v>
      </c>
      <c r="S20" s="24"/>
    </row>
    <row r="21" spans="1:19" s="10" customFormat="1" ht="19.5" customHeight="1">
      <c r="A21" s="61" t="s">
        <v>32</v>
      </c>
      <c r="B21" s="217">
        <v>111</v>
      </c>
      <c r="C21" s="85">
        <v>65</v>
      </c>
      <c r="D21" s="86">
        <f t="shared" si="0"/>
        <v>0.5855855855855856</v>
      </c>
      <c r="E21" s="218">
        <v>62</v>
      </c>
      <c r="F21" s="82">
        <v>20</v>
      </c>
      <c r="G21" s="81">
        <f t="shared" si="1"/>
        <v>0.3225806451612903</v>
      </c>
      <c r="H21" s="216">
        <v>62</v>
      </c>
      <c r="I21" s="85">
        <v>22</v>
      </c>
      <c r="J21" s="248">
        <f t="shared" si="2"/>
        <v>0.3548387096774194</v>
      </c>
      <c r="K21" s="82">
        <v>111</v>
      </c>
      <c r="L21" s="187">
        <v>62</v>
      </c>
      <c r="M21" s="83">
        <f t="shared" si="3"/>
        <v>0.5585585585585585</v>
      </c>
      <c r="N21" s="190">
        <v>1</v>
      </c>
      <c r="O21" s="191">
        <v>0</v>
      </c>
      <c r="P21" s="192">
        <v>60</v>
      </c>
      <c r="Q21" s="193">
        <v>2</v>
      </c>
      <c r="R21" s="194">
        <v>1</v>
      </c>
      <c r="S21" s="24"/>
    </row>
    <row r="22" spans="1:19" s="10" customFormat="1" ht="19.5" customHeight="1" thickBot="1">
      <c r="A22" s="63" t="s">
        <v>74</v>
      </c>
      <c r="B22" s="217">
        <v>30</v>
      </c>
      <c r="C22" s="88">
        <v>16</v>
      </c>
      <c r="D22" s="89">
        <f t="shared" si="0"/>
        <v>0.5333333333333333</v>
      </c>
      <c r="E22" s="218">
        <v>17</v>
      </c>
      <c r="F22" s="90">
        <v>8</v>
      </c>
      <c r="G22" s="89">
        <f t="shared" si="1"/>
        <v>0.47058823529411764</v>
      </c>
      <c r="H22" s="216">
        <v>17</v>
      </c>
      <c r="I22" s="88">
        <v>8</v>
      </c>
      <c r="J22" s="249">
        <f t="shared" si="2"/>
        <v>0.47058823529411764</v>
      </c>
      <c r="K22" s="90">
        <v>30</v>
      </c>
      <c r="L22" s="196">
        <v>15</v>
      </c>
      <c r="M22" s="83">
        <f t="shared" si="3"/>
        <v>0.5</v>
      </c>
      <c r="N22" s="181">
        <v>0</v>
      </c>
      <c r="O22" s="195">
        <v>0</v>
      </c>
      <c r="P22" s="196">
        <v>15</v>
      </c>
      <c r="Q22" s="197">
        <v>0</v>
      </c>
      <c r="R22" s="198">
        <v>0</v>
      </c>
      <c r="S22" s="24"/>
    </row>
    <row r="23" spans="1:19" s="10" customFormat="1" ht="19.5" customHeight="1" thickBot="1">
      <c r="A23" s="64" t="s">
        <v>11</v>
      </c>
      <c r="B23" s="225">
        <f>SUM(B7:B22)</f>
        <v>1983</v>
      </c>
      <c r="C23" s="91">
        <f>SUM(C7:C22)</f>
        <v>1588</v>
      </c>
      <c r="D23" s="92">
        <f t="shared" si="0"/>
        <v>0.8008068582955119</v>
      </c>
      <c r="E23" s="226">
        <f>SUM(E7:E22)</f>
        <v>1318</v>
      </c>
      <c r="F23" s="91">
        <f>SUM(F7:F22)</f>
        <v>942</v>
      </c>
      <c r="G23" s="92">
        <f t="shared" si="1"/>
        <v>0.7147192716236722</v>
      </c>
      <c r="H23" s="227">
        <v>740</v>
      </c>
      <c r="I23" s="91">
        <f>SUM(I7:I22)</f>
        <v>641</v>
      </c>
      <c r="J23" s="250">
        <f t="shared" si="2"/>
        <v>0.8662162162162163</v>
      </c>
      <c r="K23" s="91">
        <f>SUM(K7:K22)</f>
        <v>1096</v>
      </c>
      <c r="L23" s="251">
        <f>SUM(L7:L22)</f>
        <v>1073</v>
      </c>
      <c r="M23" s="93">
        <f>+L23/K23</f>
        <v>0.9790145985401459</v>
      </c>
      <c r="N23" s="199">
        <f>SUM(N7:N22)</f>
        <v>35</v>
      </c>
      <c r="O23" s="200">
        <f>SUM(O7:O22)</f>
        <v>15</v>
      </c>
      <c r="P23" s="149">
        <f>SUM(P7:P22)</f>
        <v>1036</v>
      </c>
      <c r="Q23" s="149">
        <f>SUM(Q7:Q22)</f>
        <v>19</v>
      </c>
      <c r="R23" s="201">
        <f>SUM(R7:R22)</f>
        <v>71</v>
      </c>
      <c r="S23" s="24"/>
    </row>
    <row r="24" spans="1:18" ht="15">
      <c r="A24" s="279"/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"/>
    </row>
    <row r="25" spans="1:18" ht="27" customHeight="1">
      <c r="A25" s="281" t="s">
        <v>83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</row>
    <row r="26" spans="1:18" ht="15">
      <c r="A26" s="277" t="s">
        <v>82</v>
      </c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"/>
    </row>
    <row r="27" spans="1:18" ht="15">
      <c r="A27" s="277"/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"/>
    </row>
    <row r="28" spans="1:18" ht="9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73"/>
      <c r="Q28" s="67"/>
      <c r="R28" s="2"/>
    </row>
    <row r="29" spans="1:1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75"/>
      <c r="Q29" s="2"/>
      <c r="R29" s="2"/>
    </row>
  </sheetData>
  <sheetProtection/>
  <mergeCells count="16">
    <mergeCell ref="A1:R1"/>
    <mergeCell ref="A2:R2"/>
    <mergeCell ref="A3:R3"/>
    <mergeCell ref="H4:M4"/>
    <mergeCell ref="H5:M5"/>
    <mergeCell ref="N5:R5"/>
    <mergeCell ref="B5:D5"/>
    <mergeCell ref="E5:G5"/>
    <mergeCell ref="N4:R4"/>
    <mergeCell ref="B4:D4"/>
    <mergeCell ref="E4:G4"/>
    <mergeCell ref="A4:A6"/>
    <mergeCell ref="A27:Q27"/>
    <mergeCell ref="A26:Q26"/>
    <mergeCell ref="A24:Q24"/>
    <mergeCell ref="A25:R25"/>
  </mergeCells>
  <printOptions horizontalCentered="1" verticalCentered="1"/>
  <pageMargins left="0.3" right="0.3" top="0.58" bottom="0.29" header="0.12" footer="0.1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="75" zoomScaleNormal="75" zoomScalePageLayoutView="0" workbookViewId="0" topLeftCell="A1">
      <selection activeCell="M12" sqref="M12"/>
    </sheetView>
  </sheetViews>
  <sheetFormatPr defaultColWidth="9.140625" defaultRowHeight="12.75"/>
  <cols>
    <col min="1" max="1" width="19.57421875" style="9" customWidth="1"/>
    <col min="2" max="2" width="8.00390625" style="11" customWidth="1"/>
    <col min="3" max="3" width="7.421875" style="12" customWidth="1"/>
    <col min="4" max="4" width="7.28125" style="13" customWidth="1"/>
    <col min="5" max="5" width="8.57421875" style="12" customWidth="1"/>
    <col min="6" max="6" width="8.57421875" style="14" customWidth="1"/>
    <col min="7" max="7" width="7.00390625" style="9" customWidth="1"/>
    <col min="8" max="8" width="10.28125" style="9" customWidth="1"/>
    <col min="9" max="10" width="8.57421875" style="9" customWidth="1"/>
    <col min="11" max="11" width="9.57421875" style="9" customWidth="1"/>
    <col min="12" max="12" width="9.421875" style="13" customWidth="1"/>
    <col min="13" max="13" width="8.00390625" style="12" customWidth="1"/>
    <col min="14" max="14" width="8.00390625" style="14" customWidth="1"/>
    <col min="15" max="15" width="9.7109375" style="8" customWidth="1"/>
    <col min="16" max="16384" width="9.140625" style="9" customWidth="1"/>
  </cols>
  <sheetData>
    <row r="1" spans="1:15" s="58" customFormat="1" ht="19.5" customHeight="1">
      <c r="A1" s="282" t="str">
        <f>+'1 Adult Part'!A1:O1</f>
        <v>TAB 6 - WIOA TITLE I PARTICIPANT SUMMARIES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300"/>
      <c r="O1" s="20"/>
    </row>
    <row r="2" spans="1:15" s="58" customFormat="1" ht="19.5" customHeight="1">
      <c r="A2" s="296" t="str">
        <f>'1 Adult Part'!$A$2</f>
        <v>FY17 QUARTER ENDING MARCH 31, 2017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8"/>
      <c r="O2" s="57"/>
    </row>
    <row r="3" spans="1:15" s="58" customFormat="1" ht="19.5" customHeight="1" thickBot="1">
      <c r="A3" s="306" t="s">
        <v>42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8"/>
      <c r="O3" s="57"/>
    </row>
    <row r="4" spans="1:14" ht="15">
      <c r="A4" s="309" t="s">
        <v>0</v>
      </c>
      <c r="B4" s="304" t="s">
        <v>56</v>
      </c>
      <c r="C4" s="304"/>
      <c r="D4" s="305"/>
      <c r="E4" s="303" t="s">
        <v>57</v>
      </c>
      <c r="F4" s="304"/>
      <c r="G4" s="305"/>
      <c r="H4" s="94" t="s">
        <v>12</v>
      </c>
      <c r="I4" s="301" t="s">
        <v>58</v>
      </c>
      <c r="J4" s="302"/>
      <c r="K4" s="301" t="s">
        <v>59</v>
      </c>
      <c r="L4" s="302"/>
      <c r="M4" s="303" t="s">
        <v>60</v>
      </c>
      <c r="N4" s="305"/>
    </row>
    <row r="5" spans="1:14" ht="34.5" customHeight="1" thickBot="1">
      <c r="A5" s="310"/>
      <c r="B5" s="152" t="s">
        <v>1</v>
      </c>
      <c r="C5" s="152" t="s">
        <v>2</v>
      </c>
      <c r="D5" s="151" t="s">
        <v>62</v>
      </c>
      <c r="E5" s="152" t="s">
        <v>1</v>
      </c>
      <c r="F5" s="173" t="s">
        <v>2</v>
      </c>
      <c r="G5" s="151" t="s">
        <v>62</v>
      </c>
      <c r="H5" s="66" t="s">
        <v>2</v>
      </c>
      <c r="I5" s="59" t="s">
        <v>1</v>
      </c>
      <c r="J5" s="66" t="s">
        <v>2</v>
      </c>
      <c r="K5" s="59" t="s">
        <v>1</v>
      </c>
      <c r="L5" s="66" t="s">
        <v>2</v>
      </c>
      <c r="M5" s="152" t="s">
        <v>1</v>
      </c>
      <c r="N5" s="174" t="s">
        <v>2</v>
      </c>
    </row>
    <row r="6" spans="1:15" s="229" customFormat="1" ht="21.75" customHeight="1">
      <c r="A6" s="62" t="str">
        <f>'1 Adult Part'!A7</f>
        <v>Berkshire</v>
      </c>
      <c r="B6" s="216">
        <v>24</v>
      </c>
      <c r="C6" s="101">
        <v>11</v>
      </c>
      <c r="D6" s="81">
        <f aca="true" t="shared" si="0" ref="D6:D22">C6/B6</f>
        <v>0.4583333333333333</v>
      </c>
      <c r="E6" s="215">
        <v>19</v>
      </c>
      <c r="F6" s="84">
        <v>4</v>
      </c>
      <c r="G6" s="81">
        <f aca="true" t="shared" si="1" ref="G6:G22">F6/E6</f>
        <v>0.21052631578947367</v>
      </c>
      <c r="H6" s="84">
        <v>0</v>
      </c>
      <c r="I6" s="103">
        <f aca="true" t="shared" si="2" ref="I6:I22">+E6/B6</f>
        <v>0.7916666666666666</v>
      </c>
      <c r="J6" s="81">
        <f aca="true" t="shared" si="3" ref="J6:J22">(F6/(C6-H6))</f>
        <v>0.36363636363636365</v>
      </c>
      <c r="K6" s="230">
        <v>12</v>
      </c>
      <c r="L6" s="104">
        <v>18.125</v>
      </c>
      <c r="M6" s="231">
        <v>20</v>
      </c>
      <c r="N6" s="105">
        <v>5</v>
      </c>
      <c r="O6" s="228"/>
    </row>
    <row r="7" spans="1:15" s="229" customFormat="1" ht="21.75" customHeight="1">
      <c r="A7" s="62" t="str">
        <f>'1 Adult Part'!A8</f>
        <v>Boston</v>
      </c>
      <c r="B7" s="216">
        <v>144</v>
      </c>
      <c r="C7" s="101">
        <v>64</v>
      </c>
      <c r="D7" s="102">
        <f t="shared" si="0"/>
        <v>0.4444444444444444</v>
      </c>
      <c r="E7" s="218">
        <v>110</v>
      </c>
      <c r="F7" s="84">
        <v>40</v>
      </c>
      <c r="G7" s="81">
        <f t="shared" si="1"/>
        <v>0.36363636363636365</v>
      </c>
      <c r="H7" s="84">
        <v>0</v>
      </c>
      <c r="I7" s="103">
        <f t="shared" si="2"/>
        <v>0.7638888888888888</v>
      </c>
      <c r="J7" s="81">
        <f t="shared" si="3"/>
        <v>0.625</v>
      </c>
      <c r="K7" s="230">
        <v>12</v>
      </c>
      <c r="L7" s="104">
        <v>14.624173076923078</v>
      </c>
      <c r="M7" s="232">
        <v>53</v>
      </c>
      <c r="N7" s="105">
        <v>58</v>
      </c>
      <c r="O7" s="228"/>
    </row>
    <row r="8" spans="1:15" s="229" customFormat="1" ht="21.75" customHeight="1">
      <c r="A8" s="61" t="str">
        <f>'1 Adult Part'!A9</f>
        <v>Bristol</v>
      </c>
      <c r="B8" s="216">
        <v>81</v>
      </c>
      <c r="C8" s="96">
        <v>58</v>
      </c>
      <c r="D8" s="86">
        <f t="shared" si="0"/>
        <v>0.7160493827160493</v>
      </c>
      <c r="E8" s="218">
        <v>62</v>
      </c>
      <c r="F8" s="87">
        <v>42</v>
      </c>
      <c r="G8" s="102">
        <f t="shared" si="1"/>
        <v>0.6774193548387096</v>
      </c>
      <c r="H8" s="106">
        <v>2</v>
      </c>
      <c r="I8" s="97">
        <f t="shared" si="2"/>
        <v>0.7654320987654321</v>
      </c>
      <c r="J8" s="86">
        <f t="shared" si="3"/>
        <v>0.75</v>
      </c>
      <c r="K8" s="230">
        <v>12.5</v>
      </c>
      <c r="L8" s="98">
        <v>13.821630036630038</v>
      </c>
      <c r="M8" s="232">
        <v>22</v>
      </c>
      <c r="N8" s="99">
        <v>60</v>
      </c>
      <c r="O8" s="228"/>
    </row>
    <row r="9" spans="1:15" s="229" customFormat="1" ht="21.75" customHeight="1">
      <c r="A9" s="61" t="str">
        <f>'1 Adult Part'!A10</f>
        <v>Brockton</v>
      </c>
      <c r="B9" s="221">
        <v>68</v>
      </c>
      <c r="C9" s="96">
        <v>32</v>
      </c>
      <c r="D9" s="86">
        <f t="shared" si="0"/>
        <v>0.47058823529411764</v>
      </c>
      <c r="E9" s="220">
        <v>55</v>
      </c>
      <c r="F9" s="87">
        <v>25</v>
      </c>
      <c r="G9" s="86">
        <f t="shared" si="1"/>
        <v>0.45454545454545453</v>
      </c>
      <c r="H9" s="87">
        <v>0</v>
      </c>
      <c r="I9" s="97">
        <f t="shared" si="2"/>
        <v>0.8088235294117647</v>
      </c>
      <c r="J9" s="86">
        <f t="shared" si="3"/>
        <v>0.78125</v>
      </c>
      <c r="K9" s="233">
        <v>13</v>
      </c>
      <c r="L9" s="98">
        <v>16.09375824175824</v>
      </c>
      <c r="M9" s="234">
        <v>26</v>
      </c>
      <c r="N9" s="99">
        <v>30</v>
      </c>
      <c r="O9" s="228"/>
    </row>
    <row r="10" spans="1:15" s="229" customFormat="1" ht="21.75" customHeight="1">
      <c r="A10" s="61" t="str">
        <f>'1 Adult Part'!A11</f>
        <v>Cape Cod &amp; Islands</v>
      </c>
      <c r="B10" s="216">
        <v>40</v>
      </c>
      <c r="C10" s="96">
        <v>17</v>
      </c>
      <c r="D10" s="86">
        <f t="shared" si="0"/>
        <v>0.425</v>
      </c>
      <c r="E10" s="218">
        <v>33</v>
      </c>
      <c r="F10" s="87">
        <v>15</v>
      </c>
      <c r="G10" s="86">
        <f t="shared" si="1"/>
        <v>0.45454545454545453</v>
      </c>
      <c r="H10" s="87">
        <v>0</v>
      </c>
      <c r="I10" s="97">
        <f t="shared" si="2"/>
        <v>0.825</v>
      </c>
      <c r="J10" s="86">
        <f t="shared" si="3"/>
        <v>0.8823529411764706</v>
      </c>
      <c r="K10" s="230">
        <v>14</v>
      </c>
      <c r="L10" s="98">
        <v>16.07071428571429</v>
      </c>
      <c r="M10" s="232">
        <v>23</v>
      </c>
      <c r="N10" s="99">
        <v>13</v>
      </c>
      <c r="O10" s="228"/>
    </row>
    <row r="11" spans="1:15" s="229" customFormat="1" ht="21.75" customHeight="1">
      <c r="A11" s="61" t="str">
        <f>'1 Adult Part'!A12</f>
        <v>Central Mass</v>
      </c>
      <c r="B11" s="216">
        <v>145</v>
      </c>
      <c r="C11" s="96">
        <v>79</v>
      </c>
      <c r="D11" s="86">
        <f t="shared" si="0"/>
        <v>0.5448275862068965</v>
      </c>
      <c r="E11" s="218">
        <v>121</v>
      </c>
      <c r="F11" s="87">
        <v>66</v>
      </c>
      <c r="G11" s="107">
        <f t="shared" si="1"/>
        <v>0.5454545454545454</v>
      </c>
      <c r="H11" s="108">
        <v>6</v>
      </c>
      <c r="I11" s="97">
        <f t="shared" si="2"/>
        <v>0.8344827586206897</v>
      </c>
      <c r="J11" s="86">
        <f t="shared" si="3"/>
        <v>0.9041095890410958</v>
      </c>
      <c r="K11" s="230">
        <v>15.4</v>
      </c>
      <c r="L11" s="98">
        <v>14.635</v>
      </c>
      <c r="M11" s="232">
        <v>62</v>
      </c>
      <c r="N11" s="99">
        <v>87</v>
      </c>
      <c r="O11" s="228"/>
    </row>
    <row r="12" spans="1:15" s="229" customFormat="1" ht="21.75" customHeight="1">
      <c r="A12" s="61" t="str">
        <f>'1 Adult Part'!A13</f>
        <v>Franklin/Hampshire</v>
      </c>
      <c r="B12" s="216">
        <v>15</v>
      </c>
      <c r="C12" s="96">
        <v>17</v>
      </c>
      <c r="D12" s="86">
        <f t="shared" si="0"/>
        <v>1.1333333333333333</v>
      </c>
      <c r="E12" s="218">
        <v>13</v>
      </c>
      <c r="F12" s="87">
        <v>14</v>
      </c>
      <c r="G12" s="86">
        <f t="shared" si="1"/>
        <v>1.0769230769230769</v>
      </c>
      <c r="H12" s="87">
        <v>0</v>
      </c>
      <c r="I12" s="97">
        <f t="shared" si="2"/>
        <v>0.8666666666666667</v>
      </c>
      <c r="J12" s="86">
        <f t="shared" si="3"/>
        <v>0.8235294117647058</v>
      </c>
      <c r="K12" s="230">
        <v>13.5</v>
      </c>
      <c r="L12" s="98">
        <v>13.52357142857143</v>
      </c>
      <c r="M12" s="232">
        <v>5</v>
      </c>
      <c r="N12" s="99">
        <v>10</v>
      </c>
      <c r="O12" s="228"/>
    </row>
    <row r="13" spans="1:15" s="229" customFormat="1" ht="21.75" customHeight="1">
      <c r="A13" s="61" t="str">
        <f>'1 Adult Part'!A14</f>
        <v>Greater Lowell</v>
      </c>
      <c r="B13" s="216">
        <v>40</v>
      </c>
      <c r="C13" s="96">
        <v>20</v>
      </c>
      <c r="D13" s="86">
        <f t="shared" si="0"/>
        <v>0.5</v>
      </c>
      <c r="E13" s="218">
        <v>32</v>
      </c>
      <c r="F13" s="87">
        <v>19</v>
      </c>
      <c r="G13" s="102">
        <f t="shared" si="1"/>
        <v>0.59375</v>
      </c>
      <c r="H13" s="106">
        <v>0</v>
      </c>
      <c r="I13" s="97">
        <f t="shared" si="2"/>
        <v>0.8</v>
      </c>
      <c r="J13" s="86">
        <f t="shared" si="3"/>
        <v>0.95</v>
      </c>
      <c r="K13" s="230">
        <v>13.5</v>
      </c>
      <c r="L13" s="98">
        <v>16.302807017543863</v>
      </c>
      <c r="M13" s="232">
        <v>25</v>
      </c>
      <c r="N13" s="99">
        <v>17</v>
      </c>
      <c r="O13" s="228"/>
    </row>
    <row r="14" spans="1:15" s="229" customFormat="1" ht="21.75" customHeight="1">
      <c r="A14" s="61" t="str">
        <f>'1 Adult Part'!A15</f>
        <v>Greater New Bedford</v>
      </c>
      <c r="B14" s="216">
        <v>96</v>
      </c>
      <c r="C14" s="96">
        <v>43</v>
      </c>
      <c r="D14" s="86">
        <f t="shared" si="0"/>
        <v>0.4479166666666667</v>
      </c>
      <c r="E14" s="218">
        <v>80</v>
      </c>
      <c r="F14" s="87">
        <v>35</v>
      </c>
      <c r="G14" s="86">
        <f t="shared" si="1"/>
        <v>0.4375</v>
      </c>
      <c r="H14" s="87">
        <v>2</v>
      </c>
      <c r="I14" s="97">
        <f t="shared" si="2"/>
        <v>0.8333333333333334</v>
      </c>
      <c r="J14" s="86">
        <f t="shared" si="3"/>
        <v>0.8536585365853658</v>
      </c>
      <c r="K14" s="230">
        <v>12.5</v>
      </c>
      <c r="L14" s="98">
        <v>13.048</v>
      </c>
      <c r="M14" s="232">
        <v>97</v>
      </c>
      <c r="N14" s="99">
        <v>44</v>
      </c>
      <c r="O14" s="228"/>
    </row>
    <row r="15" spans="1:15" s="229" customFormat="1" ht="21.75" customHeight="1">
      <c r="A15" s="61" t="str">
        <f>'1 Adult Part'!A16</f>
        <v>Hampden</v>
      </c>
      <c r="B15" s="216">
        <v>194</v>
      </c>
      <c r="C15" s="96">
        <v>122</v>
      </c>
      <c r="D15" s="86">
        <f t="shared" si="0"/>
        <v>0.6288659793814433</v>
      </c>
      <c r="E15" s="218">
        <v>141</v>
      </c>
      <c r="F15" s="87">
        <v>73</v>
      </c>
      <c r="G15" s="86">
        <f t="shared" si="1"/>
        <v>0.5177304964539007</v>
      </c>
      <c r="H15" s="87">
        <v>3</v>
      </c>
      <c r="I15" s="97">
        <f t="shared" si="2"/>
        <v>0.7268041237113402</v>
      </c>
      <c r="J15" s="86">
        <f t="shared" si="3"/>
        <v>0.6134453781512605</v>
      </c>
      <c r="K15" s="230">
        <v>11</v>
      </c>
      <c r="L15" s="98">
        <v>13.339805536928825</v>
      </c>
      <c r="M15" s="232">
        <v>97</v>
      </c>
      <c r="N15" s="99">
        <v>119</v>
      </c>
      <c r="O15" s="228"/>
    </row>
    <row r="16" spans="1:15" s="229" customFormat="1" ht="21.75" customHeight="1">
      <c r="A16" s="61" t="str">
        <f>'1 Adult Part'!A17</f>
        <v>Merrimack Valley</v>
      </c>
      <c r="B16" s="216">
        <v>57</v>
      </c>
      <c r="C16" s="96">
        <v>36</v>
      </c>
      <c r="D16" s="86">
        <f t="shared" si="0"/>
        <v>0.631578947368421</v>
      </c>
      <c r="E16" s="218">
        <v>43</v>
      </c>
      <c r="F16" s="87">
        <v>26</v>
      </c>
      <c r="G16" s="86">
        <f t="shared" si="1"/>
        <v>0.6046511627906976</v>
      </c>
      <c r="H16" s="87">
        <v>1</v>
      </c>
      <c r="I16" s="97">
        <f t="shared" si="2"/>
        <v>0.7543859649122807</v>
      </c>
      <c r="J16" s="86">
        <f t="shared" si="3"/>
        <v>0.7428571428571429</v>
      </c>
      <c r="K16" s="230">
        <v>13</v>
      </c>
      <c r="L16" s="98">
        <v>15.226408284023671</v>
      </c>
      <c r="M16" s="232">
        <v>45</v>
      </c>
      <c r="N16" s="99">
        <v>29</v>
      </c>
      <c r="O16" s="228"/>
    </row>
    <row r="17" spans="1:15" s="229" customFormat="1" ht="21.75" customHeight="1">
      <c r="A17" s="61" t="str">
        <f>'1 Adult Part'!A18</f>
        <v>Metro North</v>
      </c>
      <c r="B17" s="216">
        <v>231</v>
      </c>
      <c r="C17" s="96">
        <v>119</v>
      </c>
      <c r="D17" s="86">
        <f t="shared" si="0"/>
        <v>0.5151515151515151</v>
      </c>
      <c r="E17" s="218">
        <v>181</v>
      </c>
      <c r="F17" s="87">
        <v>115</v>
      </c>
      <c r="G17" s="86">
        <f t="shared" si="1"/>
        <v>0.6353591160220995</v>
      </c>
      <c r="H17" s="87">
        <v>0</v>
      </c>
      <c r="I17" s="97">
        <f t="shared" si="2"/>
        <v>0.7835497835497836</v>
      </c>
      <c r="J17" s="86">
        <f t="shared" si="3"/>
        <v>0.9663865546218487</v>
      </c>
      <c r="K17" s="230">
        <v>12</v>
      </c>
      <c r="L17" s="98">
        <v>13.956870973420173</v>
      </c>
      <c r="M17" s="232">
        <v>66</v>
      </c>
      <c r="N17" s="99">
        <v>71</v>
      </c>
      <c r="O17" s="228"/>
    </row>
    <row r="18" spans="1:15" s="229" customFormat="1" ht="21.75" customHeight="1">
      <c r="A18" s="61" t="str">
        <f>'1 Adult Part'!A19</f>
        <v>Metro South/West</v>
      </c>
      <c r="B18" s="216">
        <v>40</v>
      </c>
      <c r="C18" s="96">
        <v>26</v>
      </c>
      <c r="D18" s="86">
        <f t="shared" si="0"/>
        <v>0.65</v>
      </c>
      <c r="E18" s="218">
        <v>33</v>
      </c>
      <c r="F18" s="87">
        <v>18</v>
      </c>
      <c r="G18" s="86">
        <f t="shared" si="1"/>
        <v>0.5454545454545454</v>
      </c>
      <c r="H18" s="87">
        <v>2</v>
      </c>
      <c r="I18" s="97">
        <f t="shared" si="2"/>
        <v>0.825</v>
      </c>
      <c r="J18" s="86">
        <f t="shared" si="3"/>
        <v>0.75</v>
      </c>
      <c r="K18" s="230">
        <v>13</v>
      </c>
      <c r="L18" s="98">
        <v>18.42290598290598</v>
      </c>
      <c r="M18" s="232">
        <v>33</v>
      </c>
      <c r="N18" s="99">
        <v>14</v>
      </c>
      <c r="O18" s="228"/>
    </row>
    <row r="19" spans="1:15" s="229" customFormat="1" ht="21.75" customHeight="1">
      <c r="A19" s="61" t="str">
        <f>'1 Adult Part'!A20</f>
        <v>North Central Mass</v>
      </c>
      <c r="B19" s="216">
        <v>45</v>
      </c>
      <c r="C19" s="96">
        <v>31</v>
      </c>
      <c r="D19" s="86">
        <f t="shared" si="0"/>
        <v>0.6888888888888889</v>
      </c>
      <c r="E19" s="218">
        <v>34</v>
      </c>
      <c r="F19" s="87">
        <v>18</v>
      </c>
      <c r="G19" s="81">
        <f t="shared" si="1"/>
        <v>0.5294117647058824</v>
      </c>
      <c r="H19" s="84">
        <v>0</v>
      </c>
      <c r="I19" s="97">
        <f t="shared" si="2"/>
        <v>0.7555555555555555</v>
      </c>
      <c r="J19" s="86">
        <f t="shared" si="3"/>
        <v>0.5806451612903226</v>
      </c>
      <c r="K19" s="230">
        <v>10.25</v>
      </c>
      <c r="L19" s="98">
        <v>13.297222222222222</v>
      </c>
      <c r="M19" s="232">
        <v>43</v>
      </c>
      <c r="N19" s="99">
        <v>32</v>
      </c>
      <c r="O19" s="228"/>
    </row>
    <row r="20" spans="1:15" s="229" customFormat="1" ht="21.75" customHeight="1">
      <c r="A20" s="61" t="str">
        <f>'1 Adult Part'!A21</f>
        <v>North Shore</v>
      </c>
      <c r="B20" s="216">
        <v>63</v>
      </c>
      <c r="C20" s="96">
        <v>32</v>
      </c>
      <c r="D20" s="86">
        <f t="shared" si="0"/>
        <v>0.5079365079365079</v>
      </c>
      <c r="E20" s="218">
        <v>54</v>
      </c>
      <c r="F20" s="87">
        <v>25</v>
      </c>
      <c r="G20" s="81">
        <f t="shared" si="1"/>
        <v>0.46296296296296297</v>
      </c>
      <c r="H20" s="84">
        <v>0</v>
      </c>
      <c r="I20" s="97">
        <f t="shared" si="2"/>
        <v>0.8571428571428571</v>
      </c>
      <c r="J20" s="86">
        <f t="shared" si="3"/>
        <v>0.78125</v>
      </c>
      <c r="K20" s="230">
        <v>13</v>
      </c>
      <c r="L20" s="98">
        <v>15.3792</v>
      </c>
      <c r="M20" s="232">
        <v>104</v>
      </c>
      <c r="N20" s="99">
        <v>38</v>
      </c>
      <c r="O20" s="228"/>
    </row>
    <row r="21" spans="1:15" s="229" customFormat="1" ht="21.75" customHeight="1" thickBot="1">
      <c r="A21" s="63" t="str">
        <f>'1 Adult Part'!A22</f>
        <v>South Shore</v>
      </c>
      <c r="B21" s="235">
        <v>25</v>
      </c>
      <c r="C21" s="110">
        <v>10</v>
      </c>
      <c r="D21" s="89">
        <f t="shared" si="0"/>
        <v>0.4</v>
      </c>
      <c r="E21" s="222">
        <v>21</v>
      </c>
      <c r="F21" s="108">
        <v>5</v>
      </c>
      <c r="G21" s="102">
        <f t="shared" si="1"/>
        <v>0.23809523809523808</v>
      </c>
      <c r="H21" s="111">
        <v>1</v>
      </c>
      <c r="I21" s="97">
        <f t="shared" si="2"/>
        <v>0.84</v>
      </c>
      <c r="J21" s="107">
        <f t="shared" si="3"/>
        <v>0.5555555555555556</v>
      </c>
      <c r="K21" s="230">
        <v>15</v>
      </c>
      <c r="L21" s="112">
        <v>23.628461538461536</v>
      </c>
      <c r="M21" s="236">
        <v>24</v>
      </c>
      <c r="N21" s="244">
        <v>11</v>
      </c>
      <c r="O21" s="228"/>
    </row>
    <row r="22" spans="1:15" s="229" customFormat="1" ht="21.75" customHeight="1" thickBot="1">
      <c r="A22" s="64" t="s">
        <v>11</v>
      </c>
      <c r="B22" s="237">
        <f>SUM(B6:B21)</f>
        <v>1308</v>
      </c>
      <c r="C22" s="113">
        <f>SUM(C6:C21)</f>
        <v>717</v>
      </c>
      <c r="D22" s="114">
        <f t="shared" si="0"/>
        <v>0.5481651376146789</v>
      </c>
      <c r="E22" s="226">
        <f>SUM(E6:E21)</f>
        <v>1032</v>
      </c>
      <c r="F22" s="115">
        <f>SUM(F6:F21)</f>
        <v>540</v>
      </c>
      <c r="G22" s="114">
        <f t="shared" si="1"/>
        <v>0.5232558139534884</v>
      </c>
      <c r="H22" s="115">
        <f>SUM(H6:H21)</f>
        <v>17</v>
      </c>
      <c r="I22" s="116">
        <f t="shared" si="2"/>
        <v>0.7889908256880734</v>
      </c>
      <c r="J22" s="114">
        <f t="shared" si="3"/>
        <v>0.7714285714285715</v>
      </c>
      <c r="K22" s="238">
        <v>12.620579981290925</v>
      </c>
      <c r="L22" s="117">
        <v>14.51983533338767</v>
      </c>
      <c r="M22" s="239">
        <f>SUM(M6:M21)</f>
        <v>745</v>
      </c>
      <c r="N22" s="118">
        <f>SUM(N6:N21)</f>
        <v>638</v>
      </c>
      <c r="O22" s="228"/>
    </row>
    <row r="23" spans="1:15" s="72" customFormat="1" ht="15">
      <c r="A23" s="167" t="s">
        <v>71</v>
      </c>
      <c r="B23" s="68"/>
      <c r="C23" s="69"/>
      <c r="D23" s="70"/>
      <c r="E23" s="69"/>
      <c r="F23" s="71"/>
      <c r="G23" s="67"/>
      <c r="H23" s="67"/>
      <c r="I23" s="67"/>
      <c r="J23" s="67"/>
      <c r="K23" s="67"/>
      <c r="L23" s="70"/>
      <c r="M23" s="69"/>
      <c r="O23" s="67"/>
    </row>
    <row r="24" spans="1:15" s="72" customFormat="1" ht="15">
      <c r="A24" s="67" t="s">
        <v>70</v>
      </c>
      <c r="B24" s="68"/>
      <c r="C24" s="69"/>
      <c r="D24" s="70"/>
      <c r="E24" s="69"/>
      <c r="F24" s="71"/>
      <c r="G24" s="67"/>
      <c r="H24" s="67"/>
      <c r="I24" s="67"/>
      <c r="J24" s="67"/>
      <c r="K24" s="67"/>
      <c r="L24" s="70"/>
      <c r="M24" s="69"/>
      <c r="N24" s="168"/>
      <c r="O24" s="67"/>
    </row>
    <row r="25" spans="1:17" ht="24" customHeight="1">
      <c r="A25" s="277"/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</row>
    <row r="26" spans="1:14" ht="12.75">
      <c r="A26" s="8"/>
      <c r="B26" s="169"/>
      <c r="C26" s="170"/>
      <c r="D26" s="171"/>
      <c r="E26" s="170"/>
      <c r="F26" s="172"/>
      <c r="G26" s="8"/>
      <c r="H26" s="8"/>
      <c r="I26" s="8"/>
      <c r="J26" s="8"/>
      <c r="K26" s="8"/>
      <c r="L26" s="171"/>
      <c r="M26" s="170"/>
      <c r="N26" s="172"/>
    </row>
  </sheetData>
  <sheetProtection/>
  <mergeCells count="10">
    <mergeCell ref="A25:Q25"/>
    <mergeCell ref="A2:N2"/>
    <mergeCell ref="A1:N1"/>
    <mergeCell ref="I4:J4"/>
    <mergeCell ref="E4:G4"/>
    <mergeCell ref="K4:L4"/>
    <mergeCell ref="M4:N4"/>
    <mergeCell ref="B4:D4"/>
    <mergeCell ref="A3:N3"/>
    <mergeCell ref="A4:A5"/>
  </mergeCells>
  <printOptions horizontalCentered="1" verticalCentered="1"/>
  <pageMargins left="0.49" right="0.5" top="0.68" bottom="0.57" header="0.17" footer="0.1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3"/>
  <sheetViews>
    <sheetView zoomScale="80" zoomScaleNormal="80" zoomScalePageLayoutView="0" workbookViewId="0" topLeftCell="A1">
      <selection activeCell="A27" sqref="A27"/>
    </sheetView>
  </sheetViews>
  <sheetFormatPr defaultColWidth="9.140625" defaultRowHeight="12.75"/>
  <cols>
    <col min="1" max="1" width="19.421875" style="0" customWidth="1"/>
    <col min="2" max="2" width="7.57421875" style="21" customWidth="1"/>
    <col min="3" max="4" width="8.00390625" style="0" customWidth="1"/>
    <col min="5" max="5" width="10.00390625" style="0" customWidth="1"/>
    <col min="6" max="7" width="8.140625" style="0" customWidth="1"/>
    <col min="8" max="8" width="7.00390625" style="0" customWidth="1"/>
    <col min="9" max="10" width="7.57421875" style="0" customWidth="1"/>
    <col min="11" max="11" width="9.57421875" style="0" customWidth="1"/>
    <col min="12" max="15" width="7.7109375" style="0" customWidth="1"/>
    <col min="18" max="18" width="8.8515625" style="0" customWidth="1"/>
  </cols>
  <sheetData>
    <row r="1" spans="1:30" s="55" customFormat="1" ht="19.5" customHeight="1">
      <c r="A1" s="282" t="str">
        <f>+'1 Adult Part'!A1:O1</f>
        <v>TAB 6 - WIOA TITLE I PARTICIPANT SUMMARIES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300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1:30" s="55" customFormat="1" ht="19.5" customHeight="1">
      <c r="A2" s="285" t="str">
        <f>'1 Adult Part'!$A$2</f>
        <v>FY17 QUARTER ENDING MARCH 31, 2017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8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1:30" s="55" customFormat="1" ht="19.5" customHeight="1" thickBot="1">
      <c r="A3" s="288" t="s">
        <v>41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8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</row>
    <row r="4" spans="1:30" ht="16.5" customHeight="1">
      <c r="A4" s="309" t="s">
        <v>0</v>
      </c>
      <c r="B4" s="301" t="s">
        <v>66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2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s="207" customFormat="1" ht="50.25" customHeight="1" thickBot="1">
      <c r="A5" s="310"/>
      <c r="B5" s="175" t="s">
        <v>14</v>
      </c>
      <c r="C5" s="176" t="s">
        <v>67</v>
      </c>
      <c r="D5" s="176" t="s">
        <v>15</v>
      </c>
      <c r="E5" s="176" t="s">
        <v>63</v>
      </c>
      <c r="F5" s="176" t="s">
        <v>64</v>
      </c>
      <c r="G5" s="176" t="s">
        <v>16</v>
      </c>
      <c r="H5" s="178" t="s">
        <v>17</v>
      </c>
      <c r="I5" s="176" t="s">
        <v>18</v>
      </c>
      <c r="J5" s="176" t="s">
        <v>19</v>
      </c>
      <c r="K5" s="176" t="s">
        <v>73</v>
      </c>
      <c r="L5" s="176" t="s">
        <v>20</v>
      </c>
      <c r="M5" s="178" t="s">
        <v>68</v>
      </c>
      <c r="N5" s="176" t="s">
        <v>22</v>
      </c>
      <c r="O5" s="177" t="s">
        <v>23</v>
      </c>
      <c r="P5" s="205"/>
      <c r="Q5" s="205"/>
      <c r="R5" s="206"/>
      <c r="S5" s="206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</row>
    <row r="6" spans="1:30" s="5" customFormat="1" ht="21.75" customHeight="1">
      <c r="A6" s="61" t="str">
        <f>'1 Adult Part'!A7</f>
        <v>Berkshire</v>
      </c>
      <c r="B6" s="119">
        <v>77.77777777777777</v>
      </c>
      <c r="C6" s="120">
        <v>11.11111111111111</v>
      </c>
      <c r="D6" s="121">
        <v>5.555555555555555</v>
      </c>
      <c r="E6" s="120">
        <v>22.22222222222222</v>
      </c>
      <c r="F6" s="120">
        <v>0</v>
      </c>
      <c r="G6" s="121">
        <v>27.777777777777782</v>
      </c>
      <c r="H6" s="120">
        <v>5.555555555555555</v>
      </c>
      <c r="I6" s="121">
        <v>16.66666666666667</v>
      </c>
      <c r="J6" s="120">
        <v>0</v>
      </c>
      <c r="K6" s="121">
        <v>11.11111111111111</v>
      </c>
      <c r="L6" s="121">
        <v>5.555555555555555</v>
      </c>
      <c r="M6" s="123">
        <v>0</v>
      </c>
      <c r="N6" s="121">
        <v>27.777777777777782</v>
      </c>
      <c r="O6" s="124">
        <v>100</v>
      </c>
      <c r="P6" s="3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s="5" customFormat="1" ht="21.75" customHeight="1">
      <c r="A7" s="62" t="str">
        <f>'1 Adult Part'!A8</f>
        <v>Boston</v>
      </c>
      <c r="B7" s="125">
        <v>65.49295774647888</v>
      </c>
      <c r="C7" s="126">
        <v>6.338028169014085</v>
      </c>
      <c r="D7" s="127">
        <v>15.492957746478876</v>
      </c>
      <c r="E7" s="126">
        <v>61.267605633802816</v>
      </c>
      <c r="F7" s="126">
        <v>8.450704225352112</v>
      </c>
      <c r="G7" s="127">
        <v>5.633802816901408</v>
      </c>
      <c r="H7" s="126">
        <v>2.112676056338028</v>
      </c>
      <c r="I7" s="127">
        <v>20.422535211267604</v>
      </c>
      <c r="J7" s="126">
        <v>1.408450704225352</v>
      </c>
      <c r="K7" s="127">
        <v>61.267605633802816</v>
      </c>
      <c r="L7" s="127">
        <v>0.704225352112676</v>
      </c>
      <c r="M7" s="129">
        <v>3.5211267605633805</v>
      </c>
      <c r="N7" s="127">
        <v>32.394366197183096</v>
      </c>
      <c r="O7" s="130">
        <v>80.98591549295774</v>
      </c>
      <c r="P7" s="3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s="5" customFormat="1" ht="21.75" customHeight="1">
      <c r="A8" s="61" t="str">
        <f>'1 Adult Part'!A9</f>
        <v>Bristol</v>
      </c>
      <c r="B8" s="131">
        <v>80.18867924528301</v>
      </c>
      <c r="C8" s="132">
        <v>4.716981132075472</v>
      </c>
      <c r="D8" s="133">
        <v>18.867924528301888</v>
      </c>
      <c r="E8" s="132">
        <v>25.471698113207548</v>
      </c>
      <c r="F8" s="132">
        <v>1.8867924528301887</v>
      </c>
      <c r="G8" s="133">
        <v>3.7735849056603774</v>
      </c>
      <c r="H8" s="132">
        <v>12.264150943396226</v>
      </c>
      <c r="I8" s="133">
        <v>31.132075471698116</v>
      </c>
      <c r="J8" s="132">
        <v>0</v>
      </c>
      <c r="K8" s="133">
        <v>41.509433962264154</v>
      </c>
      <c r="L8" s="133">
        <v>0</v>
      </c>
      <c r="M8" s="135">
        <v>1.8867924528301887</v>
      </c>
      <c r="N8" s="133">
        <v>57.547169811320764</v>
      </c>
      <c r="O8" s="136">
        <v>100</v>
      </c>
      <c r="P8" s="3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s="5" customFormat="1" ht="21.75" customHeight="1">
      <c r="A9" s="61" t="str">
        <f>'1 Adult Part'!A10</f>
        <v>Brockton</v>
      </c>
      <c r="B9" s="131">
        <v>74.6987951807229</v>
      </c>
      <c r="C9" s="132">
        <v>10.843373493975903</v>
      </c>
      <c r="D9" s="133">
        <v>8.433734939759036</v>
      </c>
      <c r="E9" s="132">
        <v>51.807228915662655</v>
      </c>
      <c r="F9" s="132">
        <v>2.4096385542168677</v>
      </c>
      <c r="G9" s="133">
        <v>1.2048192771084338</v>
      </c>
      <c r="H9" s="132">
        <v>6.024096385542169</v>
      </c>
      <c r="I9" s="133">
        <v>19.27710843373494</v>
      </c>
      <c r="J9" s="132">
        <v>1.2048192771084338</v>
      </c>
      <c r="K9" s="133">
        <v>4.819277108433735</v>
      </c>
      <c r="L9" s="133">
        <v>0</v>
      </c>
      <c r="M9" s="135">
        <v>2.4096385542168677</v>
      </c>
      <c r="N9" s="133">
        <v>50.60240963855422</v>
      </c>
      <c r="O9" s="136">
        <v>97.59036144578313</v>
      </c>
      <c r="P9" s="3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s="5" customFormat="1" ht="21.75" customHeight="1">
      <c r="A10" s="61" t="str">
        <f>'1 Adult Part'!A11</f>
        <v>Cape Cod &amp; Islands</v>
      </c>
      <c r="B10" s="131">
        <v>75</v>
      </c>
      <c r="C10" s="132">
        <v>11.53846153846154</v>
      </c>
      <c r="D10" s="133">
        <v>11.53846153846154</v>
      </c>
      <c r="E10" s="132">
        <v>11.53846153846154</v>
      </c>
      <c r="F10" s="132">
        <v>0</v>
      </c>
      <c r="G10" s="133">
        <v>32.69230769230769</v>
      </c>
      <c r="H10" s="132">
        <v>9.615384615384615</v>
      </c>
      <c r="I10" s="133">
        <v>32.69230769230769</v>
      </c>
      <c r="J10" s="132">
        <v>0</v>
      </c>
      <c r="K10" s="133">
        <v>3.8461538461538463</v>
      </c>
      <c r="L10" s="133">
        <v>0</v>
      </c>
      <c r="M10" s="135">
        <v>0</v>
      </c>
      <c r="N10" s="133">
        <v>48.07692307692309</v>
      </c>
      <c r="O10" s="136">
        <v>69.23076923076923</v>
      </c>
      <c r="P10" s="3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s="5" customFormat="1" ht="21.75" customHeight="1">
      <c r="A11" s="61" t="str">
        <f>'1 Adult Part'!A12</f>
        <v>Central Mass</v>
      </c>
      <c r="B11" s="131">
        <v>70.39106145251397</v>
      </c>
      <c r="C11" s="132">
        <v>15.083798882681565</v>
      </c>
      <c r="D11" s="133">
        <v>22.9050279329609</v>
      </c>
      <c r="E11" s="132">
        <v>18.435754189944134</v>
      </c>
      <c r="F11" s="132">
        <v>4.4692737430167595</v>
      </c>
      <c r="G11" s="133">
        <v>25.69832402234637</v>
      </c>
      <c r="H11" s="132">
        <v>7.262569832402234</v>
      </c>
      <c r="I11" s="133">
        <v>13.40782122905028</v>
      </c>
      <c r="J11" s="132">
        <v>1.675977653631285</v>
      </c>
      <c r="K11" s="133">
        <v>11.731843575418994</v>
      </c>
      <c r="L11" s="133">
        <v>1.1173184357541899</v>
      </c>
      <c r="M11" s="135">
        <v>3.9106145251396653</v>
      </c>
      <c r="N11" s="133">
        <v>27.37430167597766</v>
      </c>
      <c r="O11" s="136">
        <v>92.73743016759776</v>
      </c>
      <c r="P11" s="3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s="5" customFormat="1" ht="21.75" customHeight="1">
      <c r="A12" s="61" t="str">
        <f>'1 Adult Part'!A13</f>
        <v>Franklin/Hampshire</v>
      </c>
      <c r="B12" s="131">
        <v>60.526315789473685</v>
      </c>
      <c r="C12" s="132">
        <v>18.42105263157895</v>
      </c>
      <c r="D12" s="133">
        <v>13.157894736842104</v>
      </c>
      <c r="E12" s="132">
        <v>18.42105263157895</v>
      </c>
      <c r="F12" s="132">
        <v>2.6315789473684212</v>
      </c>
      <c r="G12" s="133">
        <v>39.473684210526315</v>
      </c>
      <c r="H12" s="132">
        <v>0</v>
      </c>
      <c r="I12" s="133">
        <v>34.21052631578947</v>
      </c>
      <c r="J12" s="132">
        <v>0</v>
      </c>
      <c r="K12" s="133">
        <v>5.2631578947368425</v>
      </c>
      <c r="L12" s="133">
        <v>2.6315789473684212</v>
      </c>
      <c r="M12" s="135">
        <v>2.6315789473684212</v>
      </c>
      <c r="N12" s="133">
        <v>36.8421052631579</v>
      </c>
      <c r="O12" s="136">
        <v>97.36842105263159</v>
      </c>
      <c r="P12" s="3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s="5" customFormat="1" ht="21.75" customHeight="1">
      <c r="A13" s="61" t="str">
        <f>'1 Adult Part'!A14</f>
        <v>Greater Lowell</v>
      </c>
      <c r="B13" s="131">
        <v>76</v>
      </c>
      <c r="C13" s="132">
        <v>20</v>
      </c>
      <c r="D13" s="133">
        <v>22</v>
      </c>
      <c r="E13" s="132">
        <v>8</v>
      </c>
      <c r="F13" s="132">
        <v>22</v>
      </c>
      <c r="G13" s="133">
        <v>14</v>
      </c>
      <c r="H13" s="132">
        <v>6</v>
      </c>
      <c r="I13" s="133">
        <v>22</v>
      </c>
      <c r="J13" s="132">
        <v>0</v>
      </c>
      <c r="K13" s="133">
        <v>30</v>
      </c>
      <c r="L13" s="133">
        <v>0</v>
      </c>
      <c r="M13" s="135">
        <v>0</v>
      </c>
      <c r="N13" s="133">
        <v>50</v>
      </c>
      <c r="O13" s="136">
        <v>94</v>
      </c>
      <c r="P13" s="3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s="5" customFormat="1" ht="21.75" customHeight="1">
      <c r="A14" s="61" t="str">
        <f>'1 Adult Part'!A15</f>
        <v>Greater New Bedford</v>
      </c>
      <c r="B14" s="131">
        <v>77.89473684210526</v>
      </c>
      <c r="C14" s="132">
        <v>9.473684210526315</v>
      </c>
      <c r="D14" s="133">
        <v>36.8421052631579</v>
      </c>
      <c r="E14" s="132">
        <v>7.368421052631579</v>
      </c>
      <c r="F14" s="132">
        <v>1.0526315789473684</v>
      </c>
      <c r="G14" s="133">
        <v>4.2105263157894735</v>
      </c>
      <c r="H14" s="132">
        <v>8.421052631578947</v>
      </c>
      <c r="I14" s="133">
        <v>23.15789473684211</v>
      </c>
      <c r="J14" s="132">
        <v>1.0526315789473684</v>
      </c>
      <c r="K14" s="133">
        <v>11.578947368421055</v>
      </c>
      <c r="L14" s="133">
        <v>0</v>
      </c>
      <c r="M14" s="135">
        <v>12.631578947368421</v>
      </c>
      <c r="N14" s="133">
        <v>53.684210526315795</v>
      </c>
      <c r="O14" s="136">
        <v>96.84210526315788</v>
      </c>
      <c r="P14" s="3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s="5" customFormat="1" ht="21.75" customHeight="1">
      <c r="A15" s="61" t="str">
        <f>'1 Adult Part'!A16</f>
        <v>Hampden</v>
      </c>
      <c r="B15" s="131">
        <v>77.74086378737542</v>
      </c>
      <c r="C15" s="132">
        <v>4.983388704318937</v>
      </c>
      <c r="D15" s="133">
        <v>59.46843853820598</v>
      </c>
      <c r="E15" s="132">
        <v>21.92691029900332</v>
      </c>
      <c r="F15" s="132">
        <v>1.993355481727575</v>
      </c>
      <c r="G15" s="133">
        <v>9.30232558139535</v>
      </c>
      <c r="H15" s="132">
        <v>16.943521594684384</v>
      </c>
      <c r="I15" s="133">
        <v>27.906976744186046</v>
      </c>
      <c r="J15" s="132">
        <v>6.622516556291391</v>
      </c>
      <c r="K15" s="133">
        <v>49.5016611295681</v>
      </c>
      <c r="L15" s="133">
        <v>5.629139072847682</v>
      </c>
      <c r="M15" s="135">
        <v>1.3289036544850499</v>
      </c>
      <c r="N15" s="133">
        <v>46.179401993355484</v>
      </c>
      <c r="O15" s="136">
        <v>89.0728476821192</v>
      </c>
      <c r="P15" s="3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s="5" customFormat="1" ht="21.75" customHeight="1">
      <c r="A16" s="61" t="str">
        <f>'1 Adult Part'!A17</f>
        <v>Merrimack Valley</v>
      </c>
      <c r="B16" s="131">
        <v>74.64788732394366</v>
      </c>
      <c r="C16" s="132">
        <v>2.816901408450704</v>
      </c>
      <c r="D16" s="133">
        <v>64.78873239436619</v>
      </c>
      <c r="E16" s="132">
        <v>5.633802816901408</v>
      </c>
      <c r="F16" s="132">
        <v>2.816901408450704</v>
      </c>
      <c r="G16" s="133">
        <v>2.816901408450704</v>
      </c>
      <c r="H16" s="132">
        <v>7.042253521126761</v>
      </c>
      <c r="I16" s="133">
        <v>26.760563380281692</v>
      </c>
      <c r="J16" s="132">
        <v>2.816901408450704</v>
      </c>
      <c r="K16" s="133">
        <v>33.80281690140845</v>
      </c>
      <c r="L16" s="133">
        <v>0</v>
      </c>
      <c r="M16" s="135">
        <v>5.633802816901408</v>
      </c>
      <c r="N16" s="133">
        <v>60.56338028169015</v>
      </c>
      <c r="O16" s="136">
        <v>80.28169014084507</v>
      </c>
      <c r="P16" s="3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s="5" customFormat="1" ht="21.75" customHeight="1">
      <c r="A17" s="61" t="str">
        <f>'1 Adult Part'!A18</f>
        <v>Metro North</v>
      </c>
      <c r="B17" s="131">
        <v>66.12903225806451</v>
      </c>
      <c r="C17" s="132">
        <v>4.435483870967741</v>
      </c>
      <c r="D17" s="133">
        <v>47.17741935483871</v>
      </c>
      <c r="E17" s="132">
        <v>18.548387096774192</v>
      </c>
      <c r="F17" s="132">
        <v>11.693548387096776</v>
      </c>
      <c r="G17" s="133">
        <v>0.4032258064516129</v>
      </c>
      <c r="H17" s="132">
        <v>8.064516129032258</v>
      </c>
      <c r="I17" s="133">
        <v>34.67741935483871</v>
      </c>
      <c r="J17" s="132">
        <v>0.8064516129032258</v>
      </c>
      <c r="K17" s="133">
        <v>33.46774193548387</v>
      </c>
      <c r="L17" s="133">
        <v>0.8064516129032258</v>
      </c>
      <c r="M17" s="135">
        <v>0</v>
      </c>
      <c r="N17" s="133">
        <v>43.54838709677419</v>
      </c>
      <c r="O17" s="136">
        <v>73.38709677419355</v>
      </c>
      <c r="P17" s="3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s="5" customFormat="1" ht="21.75" customHeight="1">
      <c r="A18" s="61" t="str">
        <f>'1 Adult Part'!A19</f>
        <v>Metro South/West</v>
      </c>
      <c r="B18" s="131">
        <v>74.35897435897436</v>
      </c>
      <c r="C18" s="132">
        <v>15.384615384615385</v>
      </c>
      <c r="D18" s="133">
        <v>20.512820512820518</v>
      </c>
      <c r="E18" s="132">
        <v>29.48717948717949</v>
      </c>
      <c r="F18" s="132">
        <v>6.4102564102564115</v>
      </c>
      <c r="G18" s="133">
        <v>6.4102564102564115</v>
      </c>
      <c r="H18" s="132">
        <v>2.5641025641025648</v>
      </c>
      <c r="I18" s="133">
        <v>17.94871794871795</v>
      </c>
      <c r="J18" s="132">
        <v>1.2820512820512824</v>
      </c>
      <c r="K18" s="133">
        <v>6.4102564102564115</v>
      </c>
      <c r="L18" s="133">
        <v>0</v>
      </c>
      <c r="M18" s="135">
        <v>3.8461538461538463</v>
      </c>
      <c r="N18" s="133">
        <v>51.28205128205129</v>
      </c>
      <c r="O18" s="136">
        <v>100</v>
      </c>
      <c r="P18" s="3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s="5" customFormat="1" ht="21.75" customHeight="1">
      <c r="A19" s="61" t="str">
        <f>'1 Adult Part'!A20</f>
        <v>North Central Mass</v>
      </c>
      <c r="B19" s="131">
        <v>69.04761904761905</v>
      </c>
      <c r="C19" s="132">
        <v>2.380952380952381</v>
      </c>
      <c r="D19" s="133">
        <v>52.38095238095238</v>
      </c>
      <c r="E19" s="132">
        <v>9.523809523809524</v>
      </c>
      <c r="F19" s="132">
        <v>0</v>
      </c>
      <c r="G19" s="133">
        <v>2.380952380952381</v>
      </c>
      <c r="H19" s="132">
        <v>0</v>
      </c>
      <c r="I19" s="133">
        <v>35.714285714285715</v>
      </c>
      <c r="J19" s="132">
        <v>0</v>
      </c>
      <c r="K19" s="133">
        <v>9.523809523809524</v>
      </c>
      <c r="L19" s="133">
        <v>0</v>
      </c>
      <c r="M19" s="135">
        <v>0</v>
      </c>
      <c r="N19" s="133">
        <v>69.04761904761905</v>
      </c>
      <c r="O19" s="136">
        <v>78.57142857142857</v>
      </c>
      <c r="P19" s="3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s="5" customFormat="1" ht="21.75" customHeight="1">
      <c r="A20" s="61" t="str">
        <f>'1 Adult Part'!A21</f>
        <v>North Shore</v>
      </c>
      <c r="B20" s="131">
        <v>63.07692307692307</v>
      </c>
      <c r="C20" s="132">
        <v>12.307692307692307</v>
      </c>
      <c r="D20" s="133">
        <v>29.230769230769234</v>
      </c>
      <c r="E20" s="132">
        <v>23.07692307692308</v>
      </c>
      <c r="F20" s="132">
        <v>3.0769230769230766</v>
      </c>
      <c r="G20" s="133">
        <v>10.769230769230772</v>
      </c>
      <c r="H20" s="132">
        <v>4.615384615384615</v>
      </c>
      <c r="I20" s="133">
        <v>13.846153846153847</v>
      </c>
      <c r="J20" s="132">
        <v>1.5384615384615383</v>
      </c>
      <c r="K20" s="133">
        <v>3.0769230769230766</v>
      </c>
      <c r="L20" s="133">
        <v>0</v>
      </c>
      <c r="M20" s="135">
        <v>10.769230769230772</v>
      </c>
      <c r="N20" s="133">
        <v>30.76923076923077</v>
      </c>
      <c r="O20" s="136">
        <v>80</v>
      </c>
      <c r="P20" s="3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s="5" customFormat="1" ht="21.75" customHeight="1" thickBot="1">
      <c r="A21" s="63" t="str">
        <f>'1 Adult Part'!A22</f>
        <v>South Shore</v>
      </c>
      <c r="B21" s="137">
        <v>68.75</v>
      </c>
      <c r="C21" s="138">
        <v>25</v>
      </c>
      <c r="D21" s="139">
        <v>6.25</v>
      </c>
      <c r="E21" s="138">
        <v>12.5</v>
      </c>
      <c r="F21" s="138">
        <v>6.25</v>
      </c>
      <c r="G21" s="139">
        <v>12.5</v>
      </c>
      <c r="H21" s="138">
        <v>6.25</v>
      </c>
      <c r="I21" s="139">
        <v>0</v>
      </c>
      <c r="J21" s="138">
        <v>0</v>
      </c>
      <c r="K21" s="139">
        <v>6.25</v>
      </c>
      <c r="L21" s="139">
        <v>0</v>
      </c>
      <c r="M21" s="141">
        <v>6.25</v>
      </c>
      <c r="N21" s="139">
        <v>31.25</v>
      </c>
      <c r="O21" s="142">
        <v>100</v>
      </c>
      <c r="P21" s="3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5" customFormat="1" ht="21.75" customHeight="1" thickBot="1">
      <c r="A22" s="64" t="s">
        <v>11</v>
      </c>
      <c r="B22" s="143">
        <v>72.22222222222223</v>
      </c>
      <c r="C22" s="144">
        <v>8.6489898989899</v>
      </c>
      <c r="D22" s="145">
        <v>34.5959595959596</v>
      </c>
      <c r="E22" s="144">
        <v>23.863636363636363</v>
      </c>
      <c r="F22" s="146">
        <v>5.1767676767676765</v>
      </c>
      <c r="G22" s="144">
        <v>9.659090909090908</v>
      </c>
      <c r="H22" s="146">
        <v>8.396464646464647</v>
      </c>
      <c r="I22" s="144">
        <v>24.93686868686869</v>
      </c>
      <c r="J22" s="147">
        <v>2.082018927444795</v>
      </c>
      <c r="K22" s="144">
        <v>28.78787878787879</v>
      </c>
      <c r="L22" s="147">
        <v>1.5141955835962144</v>
      </c>
      <c r="M22" s="144">
        <v>3.0303030303030307</v>
      </c>
      <c r="N22" s="146">
        <v>44.31818181818182</v>
      </c>
      <c r="O22" s="148">
        <v>87.38170347003155</v>
      </c>
      <c r="P22" s="3"/>
      <c r="Q22" s="4"/>
      <c r="R22" s="6"/>
      <c r="S22" s="7"/>
      <c r="T22" s="7"/>
      <c r="U22" s="7"/>
      <c r="V22" s="7"/>
      <c r="W22" s="7"/>
      <c r="X22" s="4"/>
      <c r="Y22" s="4"/>
      <c r="Z22" s="4"/>
      <c r="AA22" s="4"/>
      <c r="AB22" s="4"/>
      <c r="AC22" s="4"/>
      <c r="AD22" s="4"/>
    </row>
    <row r="23" ht="12.75">
      <c r="A23" s="17"/>
    </row>
  </sheetData>
  <sheetProtection/>
  <mergeCells count="5">
    <mergeCell ref="A1:O1"/>
    <mergeCell ref="B4:O4"/>
    <mergeCell ref="A3:O3"/>
    <mergeCell ref="A2:O2"/>
    <mergeCell ref="A4:A5"/>
  </mergeCells>
  <printOptions horizontalCentered="1" verticalCentered="1"/>
  <pageMargins left="0.35" right="0.35" top="0.75" bottom="0.57" header="0.12" footer="0.1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9"/>
  <sheetViews>
    <sheetView zoomScale="90" zoomScaleNormal="90" zoomScalePageLayoutView="0" workbookViewId="0" topLeftCell="A1">
      <selection activeCell="A28" sqref="A28"/>
    </sheetView>
  </sheetViews>
  <sheetFormatPr defaultColWidth="9.140625" defaultRowHeight="12.75"/>
  <cols>
    <col min="1" max="1" width="19.421875" style="22" customWidth="1"/>
    <col min="2" max="2" width="7.28125" style="22" customWidth="1"/>
    <col min="3" max="3" width="6.421875" style="22" customWidth="1"/>
    <col min="4" max="4" width="6.28125" style="22" customWidth="1"/>
    <col min="5" max="5" width="7.140625" style="22" customWidth="1"/>
    <col min="6" max="6" width="7.28125" style="22" customWidth="1"/>
    <col min="7" max="7" width="6.421875" style="22" customWidth="1"/>
    <col min="8" max="8" width="6.7109375" style="22" customWidth="1"/>
    <col min="9" max="9" width="6.8515625" style="22" customWidth="1"/>
    <col min="10" max="10" width="6.421875" style="22" customWidth="1"/>
    <col min="11" max="11" width="7.7109375" style="22" customWidth="1"/>
    <col min="12" max="12" width="7.140625" style="22" customWidth="1"/>
    <col min="13" max="13" width="6.7109375" style="22" customWidth="1"/>
    <col min="14" max="14" width="6.00390625" style="22" customWidth="1"/>
    <col min="15" max="15" width="6.7109375" style="22" customWidth="1"/>
    <col min="16" max="16" width="6.00390625" style="23" customWidth="1"/>
    <col min="17" max="17" width="6.421875" style="22" customWidth="1"/>
    <col min="18" max="18" width="7.28125" style="22" customWidth="1"/>
    <col min="19" max="16384" width="9.140625" style="22" customWidth="1"/>
  </cols>
  <sheetData>
    <row r="1" spans="1:18" s="58" customFormat="1" ht="19.5" customHeight="1">
      <c r="A1" s="282" t="s">
        <v>81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4"/>
    </row>
    <row r="2" spans="1:18" s="58" customFormat="1" ht="19.5" customHeight="1">
      <c r="A2" s="285" t="str">
        <f>'1 Adult Part'!A2:R2</f>
        <v>FY17 QUARTER ENDING MARCH 31, 2017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7"/>
    </row>
    <row r="3" spans="1:18" s="58" customFormat="1" ht="19.5" customHeight="1" thickBot="1">
      <c r="A3" s="288" t="s">
        <v>80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90"/>
    </row>
    <row r="4" spans="1:18" s="58" customFormat="1" ht="12.75" customHeight="1">
      <c r="A4" s="274" t="s">
        <v>0</v>
      </c>
      <c r="B4" s="271" t="s">
        <v>49</v>
      </c>
      <c r="C4" s="272"/>
      <c r="D4" s="273"/>
      <c r="E4" s="271" t="s">
        <v>50</v>
      </c>
      <c r="F4" s="272"/>
      <c r="G4" s="273"/>
      <c r="H4" s="271" t="s">
        <v>51</v>
      </c>
      <c r="I4" s="272"/>
      <c r="J4" s="272"/>
      <c r="K4" s="272"/>
      <c r="L4" s="272"/>
      <c r="M4" s="273"/>
      <c r="N4" s="271" t="s">
        <v>52</v>
      </c>
      <c r="O4" s="294"/>
      <c r="P4" s="294"/>
      <c r="Q4" s="294"/>
      <c r="R4" s="295"/>
    </row>
    <row r="5" spans="1:18" ht="12.75" customHeight="1">
      <c r="A5" s="275"/>
      <c r="B5" s="291" t="s">
        <v>55</v>
      </c>
      <c r="C5" s="292"/>
      <c r="D5" s="293"/>
      <c r="E5" s="291" t="s">
        <v>54</v>
      </c>
      <c r="F5" s="292"/>
      <c r="G5" s="293"/>
      <c r="H5" s="291" t="s">
        <v>54</v>
      </c>
      <c r="I5" s="292"/>
      <c r="J5" s="292"/>
      <c r="K5" s="292"/>
      <c r="L5" s="292"/>
      <c r="M5" s="293"/>
      <c r="N5" s="291" t="s">
        <v>53</v>
      </c>
      <c r="O5" s="292"/>
      <c r="P5" s="292"/>
      <c r="Q5" s="292"/>
      <c r="R5" s="293"/>
    </row>
    <row r="6" spans="1:19" ht="50.25" customHeight="1" thickBot="1">
      <c r="A6" s="276"/>
      <c r="B6" s="165" t="s">
        <v>1</v>
      </c>
      <c r="C6" s="166" t="s">
        <v>2</v>
      </c>
      <c r="D6" s="253" t="s">
        <v>13</v>
      </c>
      <c r="E6" s="254" t="s">
        <v>1</v>
      </c>
      <c r="F6" s="204" t="s">
        <v>2</v>
      </c>
      <c r="G6" s="253" t="s">
        <v>13</v>
      </c>
      <c r="H6" s="254" t="s">
        <v>78</v>
      </c>
      <c r="I6" s="204" t="s">
        <v>27</v>
      </c>
      <c r="J6" s="204" t="s">
        <v>13</v>
      </c>
      <c r="K6" s="204" t="s">
        <v>77</v>
      </c>
      <c r="L6" s="204" t="s">
        <v>28</v>
      </c>
      <c r="M6" s="253" t="s">
        <v>13</v>
      </c>
      <c r="N6" s="166" t="s">
        <v>3</v>
      </c>
      <c r="O6" s="204" t="s">
        <v>4</v>
      </c>
      <c r="P6" s="166" t="s">
        <v>79</v>
      </c>
      <c r="Q6" s="166" t="s">
        <v>5</v>
      </c>
      <c r="R6" s="253" t="s">
        <v>69</v>
      </c>
      <c r="S6" s="23"/>
    </row>
    <row r="7" spans="1:19" s="10" customFormat="1" ht="19.5" customHeight="1">
      <c r="A7" s="61" t="s">
        <v>29</v>
      </c>
      <c r="B7" s="214">
        <v>91</v>
      </c>
      <c r="C7" s="76">
        <v>74</v>
      </c>
      <c r="D7" s="255">
        <f>C7/B7</f>
        <v>0.8131868131868132</v>
      </c>
      <c r="E7" s="215">
        <v>62</v>
      </c>
      <c r="F7" s="78">
        <v>50</v>
      </c>
      <c r="G7" s="77">
        <f aca="true" t="shared" si="0" ref="G7:G23">(F7/E7)</f>
        <v>0.8064516129032258</v>
      </c>
      <c r="H7" s="216">
        <v>42</v>
      </c>
      <c r="I7" s="76">
        <v>50</v>
      </c>
      <c r="J7" s="247">
        <f aca="true" t="shared" si="1" ref="J7:J23">(I7/H7)</f>
        <v>1.1904761904761905</v>
      </c>
      <c r="K7" s="78">
        <v>68</v>
      </c>
      <c r="L7" s="183">
        <v>68</v>
      </c>
      <c r="M7" s="79">
        <f>+L7/K7</f>
        <v>1</v>
      </c>
      <c r="N7" s="179">
        <v>0</v>
      </c>
      <c r="O7" s="182">
        <v>0</v>
      </c>
      <c r="P7" s="183">
        <v>67</v>
      </c>
      <c r="Q7" s="184">
        <v>3</v>
      </c>
      <c r="R7" s="185">
        <v>2</v>
      </c>
      <c r="S7" s="24"/>
    </row>
    <row r="8" spans="1:19" s="10" customFormat="1" ht="19.5" customHeight="1">
      <c r="A8" s="62" t="s">
        <v>6</v>
      </c>
      <c r="B8" s="217">
        <v>242</v>
      </c>
      <c r="C8" s="80">
        <v>175</v>
      </c>
      <c r="D8" s="107">
        <f aca="true" t="shared" si="2" ref="D8:D23">C8/B8</f>
        <v>0.7231404958677686</v>
      </c>
      <c r="E8" s="218">
        <v>182</v>
      </c>
      <c r="F8" s="82">
        <v>97</v>
      </c>
      <c r="G8" s="81">
        <f t="shared" si="0"/>
        <v>0.532967032967033</v>
      </c>
      <c r="H8" s="216">
        <v>82</v>
      </c>
      <c r="I8" s="80">
        <v>53</v>
      </c>
      <c r="J8" s="248">
        <f t="shared" si="1"/>
        <v>0.6463414634146342</v>
      </c>
      <c r="K8" s="82">
        <v>132</v>
      </c>
      <c r="L8" s="187">
        <v>111</v>
      </c>
      <c r="M8" s="83">
        <f>+L8/K8</f>
        <v>0.8409090909090909</v>
      </c>
      <c r="N8" s="180">
        <v>0</v>
      </c>
      <c r="O8" s="186">
        <v>0</v>
      </c>
      <c r="P8" s="187">
        <v>111</v>
      </c>
      <c r="Q8" s="188">
        <v>0</v>
      </c>
      <c r="R8" s="189">
        <v>1</v>
      </c>
      <c r="S8" s="24"/>
    </row>
    <row r="9" spans="1:19" s="10" customFormat="1" ht="19.5" customHeight="1">
      <c r="A9" s="61" t="s">
        <v>30</v>
      </c>
      <c r="B9" s="217">
        <v>220</v>
      </c>
      <c r="C9" s="85">
        <v>259</v>
      </c>
      <c r="D9" s="86">
        <f t="shared" si="2"/>
        <v>1.1772727272727272</v>
      </c>
      <c r="E9" s="218">
        <v>115</v>
      </c>
      <c r="F9" s="82">
        <v>157</v>
      </c>
      <c r="G9" s="81">
        <f t="shared" si="0"/>
        <v>1.3652173913043477</v>
      </c>
      <c r="H9" s="216">
        <v>80</v>
      </c>
      <c r="I9" s="85">
        <v>105</v>
      </c>
      <c r="J9" s="248">
        <f t="shared" si="1"/>
        <v>1.3125</v>
      </c>
      <c r="K9" s="82">
        <v>115</v>
      </c>
      <c r="L9" s="187">
        <v>183</v>
      </c>
      <c r="M9" s="83">
        <f aca="true" t="shared" si="3" ref="M9:M21">+L9/K9</f>
        <v>1.5913043478260869</v>
      </c>
      <c r="N9" s="190">
        <v>35</v>
      </c>
      <c r="O9" s="191">
        <v>9</v>
      </c>
      <c r="P9" s="192">
        <v>150</v>
      </c>
      <c r="Q9" s="193">
        <v>3</v>
      </c>
      <c r="R9" s="194">
        <v>3</v>
      </c>
      <c r="S9" s="24"/>
    </row>
    <row r="10" spans="1:19" s="10" customFormat="1" ht="19.5" customHeight="1">
      <c r="A10" s="61" t="s">
        <v>9</v>
      </c>
      <c r="B10" s="219">
        <v>263</v>
      </c>
      <c r="C10" s="85">
        <v>299</v>
      </c>
      <c r="D10" s="86">
        <f t="shared" si="2"/>
        <v>1.1368821292775666</v>
      </c>
      <c r="E10" s="220">
        <v>125</v>
      </c>
      <c r="F10" s="82">
        <v>169</v>
      </c>
      <c r="G10" s="81">
        <f t="shared" si="0"/>
        <v>1.352</v>
      </c>
      <c r="H10" s="221">
        <v>21</v>
      </c>
      <c r="I10" s="85">
        <v>109</v>
      </c>
      <c r="J10" s="248">
        <f>IF(H10&gt;0,I10/H10,0)</f>
        <v>5.190476190476191</v>
      </c>
      <c r="K10" s="82">
        <v>27</v>
      </c>
      <c r="L10" s="187">
        <v>168</v>
      </c>
      <c r="M10" s="83">
        <f t="shared" si="3"/>
        <v>6.222222222222222</v>
      </c>
      <c r="N10" s="190">
        <v>25</v>
      </c>
      <c r="O10" s="191">
        <v>21</v>
      </c>
      <c r="P10" s="192">
        <v>134</v>
      </c>
      <c r="Q10" s="193">
        <v>10</v>
      </c>
      <c r="R10" s="194">
        <v>7</v>
      </c>
      <c r="S10" s="24"/>
    </row>
    <row r="11" spans="1:19" s="10" customFormat="1" ht="19.5" customHeight="1">
      <c r="A11" s="61" t="s">
        <v>10</v>
      </c>
      <c r="B11" s="217">
        <v>152</v>
      </c>
      <c r="C11" s="85">
        <v>94</v>
      </c>
      <c r="D11" s="86">
        <f t="shared" si="2"/>
        <v>0.618421052631579</v>
      </c>
      <c r="E11" s="222">
        <v>105</v>
      </c>
      <c r="F11" s="82">
        <v>35</v>
      </c>
      <c r="G11" s="81">
        <f t="shared" si="0"/>
        <v>0.3333333333333333</v>
      </c>
      <c r="H11" s="216">
        <v>45</v>
      </c>
      <c r="I11" s="85">
        <v>12</v>
      </c>
      <c r="J11" s="248">
        <f t="shared" si="1"/>
        <v>0.26666666666666666</v>
      </c>
      <c r="K11" s="82">
        <v>57</v>
      </c>
      <c r="L11" s="187">
        <v>33</v>
      </c>
      <c r="M11" s="83">
        <f t="shared" si="3"/>
        <v>0.5789473684210527</v>
      </c>
      <c r="N11" s="190">
        <v>0</v>
      </c>
      <c r="O11" s="191">
        <v>0</v>
      </c>
      <c r="P11" s="192">
        <v>33</v>
      </c>
      <c r="Q11" s="193">
        <v>0</v>
      </c>
      <c r="R11" s="194">
        <v>0</v>
      </c>
      <c r="S11" s="24"/>
    </row>
    <row r="12" spans="1:19" s="10" customFormat="1" ht="19.5" customHeight="1">
      <c r="A12" s="61" t="s">
        <v>25</v>
      </c>
      <c r="B12" s="223">
        <v>250</v>
      </c>
      <c r="C12" s="85">
        <v>258</v>
      </c>
      <c r="D12" s="86">
        <f t="shared" si="2"/>
        <v>1.032</v>
      </c>
      <c r="E12" s="224">
        <v>190</v>
      </c>
      <c r="F12" s="82">
        <v>164</v>
      </c>
      <c r="G12" s="81">
        <f t="shared" si="0"/>
        <v>0.8631578947368421</v>
      </c>
      <c r="H12" s="216">
        <v>68</v>
      </c>
      <c r="I12" s="85">
        <v>110</v>
      </c>
      <c r="J12" s="248">
        <f t="shared" si="1"/>
        <v>1.6176470588235294</v>
      </c>
      <c r="K12" s="82">
        <v>98</v>
      </c>
      <c r="L12" s="187">
        <v>196</v>
      </c>
      <c r="M12" s="83">
        <f t="shared" si="3"/>
        <v>2</v>
      </c>
      <c r="N12" s="190">
        <v>6</v>
      </c>
      <c r="O12" s="191">
        <v>0</v>
      </c>
      <c r="P12" s="192">
        <v>193</v>
      </c>
      <c r="Q12" s="193">
        <v>7</v>
      </c>
      <c r="R12" s="194">
        <v>13</v>
      </c>
      <c r="S12" s="24"/>
    </row>
    <row r="13" spans="1:19" s="10" customFormat="1" ht="19.5" customHeight="1">
      <c r="A13" s="61" t="s">
        <v>33</v>
      </c>
      <c r="B13" s="217">
        <v>93</v>
      </c>
      <c r="C13" s="85">
        <v>94</v>
      </c>
      <c r="D13" s="86">
        <f t="shared" si="2"/>
        <v>1.010752688172043</v>
      </c>
      <c r="E13" s="218">
        <v>48</v>
      </c>
      <c r="F13" s="82">
        <v>58</v>
      </c>
      <c r="G13" s="81">
        <f t="shared" si="0"/>
        <v>1.2083333333333333</v>
      </c>
      <c r="H13" s="216">
        <v>25</v>
      </c>
      <c r="I13" s="85">
        <v>35</v>
      </c>
      <c r="J13" s="248">
        <f t="shared" si="1"/>
        <v>1.4</v>
      </c>
      <c r="K13" s="82">
        <v>55</v>
      </c>
      <c r="L13" s="187">
        <v>52</v>
      </c>
      <c r="M13" s="83">
        <f t="shared" si="3"/>
        <v>0.9454545454545454</v>
      </c>
      <c r="N13" s="190">
        <v>0</v>
      </c>
      <c r="O13" s="191">
        <v>1</v>
      </c>
      <c r="P13" s="192">
        <v>52</v>
      </c>
      <c r="Q13" s="193">
        <v>1</v>
      </c>
      <c r="R13" s="194">
        <v>1</v>
      </c>
      <c r="S13" s="24"/>
    </row>
    <row r="14" spans="1:19" s="10" customFormat="1" ht="19.5" customHeight="1">
      <c r="A14" s="61" t="s">
        <v>72</v>
      </c>
      <c r="B14" s="217">
        <v>240</v>
      </c>
      <c r="C14" s="85">
        <v>253</v>
      </c>
      <c r="D14" s="86">
        <f t="shared" si="2"/>
        <v>1.0541666666666667</v>
      </c>
      <c r="E14" s="218">
        <v>116</v>
      </c>
      <c r="F14" s="82">
        <v>130</v>
      </c>
      <c r="G14" s="81">
        <f t="shared" si="0"/>
        <v>1.1206896551724137</v>
      </c>
      <c r="H14" s="216">
        <v>80</v>
      </c>
      <c r="I14" s="85">
        <v>75</v>
      </c>
      <c r="J14" s="248">
        <f t="shared" si="1"/>
        <v>0.9375</v>
      </c>
      <c r="K14" s="82">
        <v>166</v>
      </c>
      <c r="L14" s="187">
        <v>158</v>
      </c>
      <c r="M14" s="83">
        <f t="shared" si="3"/>
        <v>0.9518072289156626</v>
      </c>
      <c r="N14" s="190">
        <v>6</v>
      </c>
      <c r="O14" s="191">
        <v>1</v>
      </c>
      <c r="P14" s="192">
        <v>155</v>
      </c>
      <c r="Q14" s="193">
        <v>2</v>
      </c>
      <c r="R14" s="194">
        <v>2</v>
      </c>
      <c r="S14" s="24"/>
    </row>
    <row r="15" spans="1:19" s="10" customFormat="1" ht="19.5" customHeight="1">
      <c r="A15" s="61" t="s">
        <v>26</v>
      </c>
      <c r="B15" s="217">
        <v>260</v>
      </c>
      <c r="C15" s="85">
        <v>237</v>
      </c>
      <c r="D15" s="86">
        <f t="shared" si="2"/>
        <v>0.9115384615384615</v>
      </c>
      <c r="E15" s="218">
        <v>160</v>
      </c>
      <c r="F15" s="82">
        <v>141</v>
      </c>
      <c r="G15" s="81">
        <f t="shared" si="0"/>
        <v>0.88125</v>
      </c>
      <c r="H15" s="216">
        <v>160</v>
      </c>
      <c r="I15" s="85">
        <v>108</v>
      </c>
      <c r="J15" s="248">
        <f t="shared" si="1"/>
        <v>0.675</v>
      </c>
      <c r="K15" s="82">
        <v>260</v>
      </c>
      <c r="L15" s="187">
        <v>186</v>
      </c>
      <c r="M15" s="83">
        <f t="shared" si="3"/>
        <v>0.7153846153846154</v>
      </c>
      <c r="N15" s="190">
        <v>0</v>
      </c>
      <c r="O15" s="191">
        <v>27</v>
      </c>
      <c r="P15" s="192">
        <v>164</v>
      </c>
      <c r="Q15" s="193">
        <v>0</v>
      </c>
      <c r="R15" s="194">
        <v>5</v>
      </c>
      <c r="S15" s="24"/>
    </row>
    <row r="16" spans="1:19" s="10" customFormat="1" ht="19.5" customHeight="1">
      <c r="A16" s="61" t="s">
        <v>31</v>
      </c>
      <c r="B16" s="217">
        <v>450</v>
      </c>
      <c r="C16" s="85">
        <v>386</v>
      </c>
      <c r="D16" s="86">
        <f t="shared" si="2"/>
        <v>0.8577777777777778</v>
      </c>
      <c r="E16" s="218">
        <v>161</v>
      </c>
      <c r="F16" s="82">
        <v>180</v>
      </c>
      <c r="G16" s="81">
        <f t="shared" si="0"/>
        <v>1.1180124223602483</v>
      </c>
      <c r="H16" s="216">
        <v>80</v>
      </c>
      <c r="I16" s="85">
        <v>126</v>
      </c>
      <c r="J16" s="248">
        <f t="shared" si="1"/>
        <v>1.575</v>
      </c>
      <c r="K16" s="82">
        <v>110</v>
      </c>
      <c r="L16" s="187">
        <v>250</v>
      </c>
      <c r="M16" s="83">
        <f t="shared" si="3"/>
        <v>2.272727272727273</v>
      </c>
      <c r="N16" s="190">
        <v>11</v>
      </c>
      <c r="O16" s="191">
        <v>8</v>
      </c>
      <c r="P16" s="192">
        <v>246</v>
      </c>
      <c r="Q16" s="193">
        <v>13</v>
      </c>
      <c r="R16" s="194">
        <v>7</v>
      </c>
      <c r="S16" s="24"/>
    </row>
    <row r="17" spans="1:19" s="10" customFormat="1" ht="19.5" customHeight="1">
      <c r="A17" s="61" t="s">
        <v>37</v>
      </c>
      <c r="B17" s="217">
        <v>165</v>
      </c>
      <c r="C17" s="85">
        <v>328</v>
      </c>
      <c r="D17" s="86">
        <f t="shared" si="2"/>
        <v>1.9878787878787878</v>
      </c>
      <c r="E17" s="224">
        <v>75</v>
      </c>
      <c r="F17" s="82">
        <v>250</v>
      </c>
      <c r="G17" s="81">
        <f t="shared" si="0"/>
        <v>3.3333333333333335</v>
      </c>
      <c r="H17" s="216">
        <v>41</v>
      </c>
      <c r="I17" s="85">
        <v>153</v>
      </c>
      <c r="J17" s="248">
        <f t="shared" si="1"/>
        <v>3.731707317073171</v>
      </c>
      <c r="K17" s="82">
        <v>115</v>
      </c>
      <c r="L17" s="187">
        <v>219</v>
      </c>
      <c r="M17" s="83">
        <f t="shared" si="3"/>
        <v>1.9043478260869566</v>
      </c>
      <c r="N17" s="190">
        <v>20</v>
      </c>
      <c r="O17" s="191">
        <v>63</v>
      </c>
      <c r="P17" s="192">
        <v>139</v>
      </c>
      <c r="Q17" s="193">
        <v>0</v>
      </c>
      <c r="R17" s="194">
        <v>10</v>
      </c>
      <c r="S17" s="24"/>
    </row>
    <row r="18" spans="1:19" s="10" customFormat="1" ht="19.5" customHeight="1">
      <c r="A18" s="61" t="s">
        <v>7</v>
      </c>
      <c r="B18" s="217">
        <v>369</v>
      </c>
      <c r="C18" s="85">
        <v>379</v>
      </c>
      <c r="D18" s="86">
        <f t="shared" si="2"/>
        <v>1.02710027100271</v>
      </c>
      <c r="E18" s="218">
        <v>224</v>
      </c>
      <c r="F18" s="82">
        <v>226</v>
      </c>
      <c r="G18" s="81">
        <f t="shared" si="0"/>
        <v>1.0089285714285714</v>
      </c>
      <c r="H18" s="216">
        <v>51</v>
      </c>
      <c r="I18" s="85">
        <v>121</v>
      </c>
      <c r="J18" s="248">
        <f t="shared" si="1"/>
        <v>2.372549019607843</v>
      </c>
      <c r="K18" s="82">
        <v>86</v>
      </c>
      <c r="L18" s="187">
        <v>233</v>
      </c>
      <c r="M18" s="83">
        <f t="shared" si="3"/>
        <v>2.7093023255813953</v>
      </c>
      <c r="N18" s="190">
        <v>0</v>
      </c>
      <c r="O18" s="191">
        <v>1</v>
      </c>
      <c r="P18" s="192">
        <v>92</v>
      </c>
      <c r="Q18" s="193">
        <v>1</v>
      </c>
      <c r="R18" s="194">
        <v>143</v>
      </c>
      <c r="S18" s="24"/>
    </row>
    <row r="19" spans="1:19" s="10" customFormat="1" ht="19.5" customHeight="1">
      <c r="A19" s="61" t="s">
        <v>8</v>
      </c>
      <c r="B19" s="217">
        <v>450</v>
      </c>
      <c r="C19" s="85">
        <v>376</v>
      </c>
      <c r="D19" s="86">
        <f t="shared" si="2"/>
        <v>0.8355555555555556</v>
      </c>
      <c r="E19" s="218">
        <v>200</v>
      </c>
      <c r="F19" s="82">
        <v>191</v>
      </c>
      <c r="G19" s="81">
        <f t="shared" si="0"/>
        <v>0.955</v>
      </c>
      <c r="H19" s="216">
        <v>100</v>
      </c>
      <c r="I19" s="85">
        <v>104</v>
      </c>
      <c r="J19" s="248">
        <f t="shared" si="1"/>
        <v>1.04</v>
      </c>
      <c r="K19" s="82">
        <v>243</v>
      </c>
      <c r="L19" s="187">
        <v>201</v>
      </c>
      <c r="M19" s="83">
        <f t="shared" si="3"/>
        <v>0.8271604938271605</v>
      </c>
      <c r="N19" s="190">
        <v>1</v>
      </c>
      <c r="O19" s="191">
        <v>1</v>
      </c>
      <c r="P19" s="192">
        <v>201</v>
      </c>
      <c r="Q19" s="193">
        <v>11</v>
      </c>
      <c r="R19" s="194">
        <v>10</v>
      </c>
      <c r="S19" s="24"/>
    </row>
    <row r="20" spans="1:19" s="10" customFormat="1" ht="19.5" customHeight="1">
      <c r="A20" s="61" t="s">
        <v>34</v>
      </c>
      <c r="B20" s="217">
        <v>97</v>
      </c>
      <c r="C20" s="85">
        <v>84</v>
      </c>
      <c r="D20" s="86">
        <f t="shared" si="2"/>
        <v>0.865979381443299</v>
      </c>
      <c r="E20" s="218">
        <v>55</v>
      </c>
      <c r="F20" s="82">
        <v>44</v>
      </c>
      <c r="G20" s="81">
        <f t="shared" si="0"/>
        <v>0.8</v>
      </c>
      <c r="H20" s="216">
        <v>55</v>
      </c>
      <c r="I20" s="85">
        <v>31</v>
      </c>
      <c r="J20" s="248">
        <f t="shared" si="1"/>
        <v>0.5636363636363636</v>
      </c>
      <c r="K20" s="82">
        <v>97</v>
      </c>
      <c r="L20" s="187">
        <v>63</v>
      </c>
      <c r="M20" s="83">
        <f t="shared" si="3"/>
        <v>0.6494845360824743</v>
      </c>
      <c r="N20" s="190">
        <v>1</v>
      </c>
      <c r="O20" s="191">
        <v>2</v>
      </c>
      <c r="P20" s="192">
        <v>60</v>
      </c>
      <c r="Q20" s="193">
        <v>0</v>
      </c>
      <c r="R20" s="194">
        <v>0</v>
      </c>
      <c r="S20" s="24"/>
    </row>
    <row r="21" spans="1:19" s="10" customFormat="1" ht="19.5" customHeight="1">
      <c r="A21" s="61" t="s">
        <v>32</v>
      </c>
      <c r="B21" s="217">
        <v>183</v>
      </c>
      <c r="C21" s="85">
        <v>187</v>
      </c>
      <c r="D21" s="86">
        <f t="shared" si="2"/>
        <v>1.0218579234972678</v>
      </c>
      <c r="E21" s="218">
        <v>70</v>
      </c>
      <c r="F21" s="82">
        <v>75</v>
      </c>
      <c r="G21" s="81">
        <f t="shared" si="0"/>
        <v>1.0714285714285714</v>
      </c>
      <c r="H21" s="216">
        <v>70</v>
      </c>
      <c r="I21" s="85">
        <v>75</v>
      </c>
      <c r="J21" s="248">
        <f t="shared" si="1"/>
        <v>1.0714285714285714</v>
      </c>
      <c r="K21" s="82">
        <v>183</v>
      </c>
      <c r="L21" s="187">
        <v>179</v>
      </c>
      <c r="M21" s="83">
        <f t="shared" si="3"/>
        <v>0.9781420765027322</v>
      </c>
      <c r="N21" s="190">
        <v>3</v>
      </c>
      <c r="O21" s="191">
        <v>1</v>
      </c>
      <c r="P21" s="192">
        <v>175</v>
      </c>
      <c r="Q21" s="193">
        <v>0</v>
      </c>
      <c r="R21" s="194">
        <v>0</v>
      </c>
      <c r="S21" s="24"/>
    </row>
    <row r="22" spans="1:19" s="10" customFormat="1" ht="19.5" customHeight="1" thickBot="1">
      <c r="A22" s="63" t="s">
        <v>74</v>
      </c>
      <c r="B22" s="217">
        <v>173</v>
      </c>
      <c r="C22" s="88">
        <v>112</v>
      </c>
      <c r="D22" s="102">
        <f t="shared" si="2"/>
        <v>0.6473988439306358</v>
      </c>
      <c r="E22" s="218">
        <v>109</v>
      </c>
      <c r="F22" s="90">
        <v>68</v>
      </c>
      <c r="G22" s="89">
        <f t="shared" si="0"/>
        <v>0.6238532110091743</v>
      </c>
      <c r="H22" s="216">
        <v>109</v>
      </c>
      <c r="I22" s="88">
        <v>56</v>
      </c>
      <c r="J22" s="249">
        <f>IF(H22&gt;0,I22/H22,0)</f>
        <v>0.5137614678899083</v>
      </c>
      <c r="K22" s="90">
        <v>173</v>
      </c>
      <c r="L22" s="196">
        <v>97</v>
      </c>
      <c r="M22" s="83">
        <f>IF(K22&gt;0,L22/K22,0)</f>
        <v>0.5606936416184971</v>
      </c>
      <c r="N22" s="181">
        <v>0</v>
      </c>
      <c r="O22" s="195">
        <v>0</v>
      </c>
      <c r="P22" s="196">
        <v>88</v>
      </c>
      <c r="Q22" s="197">
        <v>0</v>
      </c>
      <c r="R22" s="198">
        <v>0</v>
      </c>
      <c r="S22" s="24"/>
    </row>
    <row r="23" spans="1:19" s="10" customFormat="1" ht="19.5" customHeight="1" thickBot="1">
      <c r="A23" s="64" t="s">
        <v>11</v>
      </c>
      <c r="B23" s="225">
        <f>SUM(B7:B22)</f>
        <v>3698</v>
      </c>
      <c r="C23" s="91">
        <f>SUM(C7:C22)</f>
        <v>3595</v>
      </c>
      <c r="D23" s="114">
        <f t="shared" si="2"/>
        <v>0.9721471065440779</v>
      </c>
      <c r="E23" s="226">
        <f>SUM(E7:E22)</f>
        <v>1997</v>
      </c>
      <c r="F23" s="91">
        <f>SUM(F7:F22)</f>
        <v>2035</v>
      </c>
      <c r="G23" s="92">
        <f t="shared" si="0"/>
        <v>1.0190285428142214</v>
      </c>
      <c r="H23" s="227">
        <f>SUM(H7:H22)</f>
        <v>1109</v>
      </c>
      <c r="I23" s="91">
        <f>SUM(I7:I22)</f>
        <v>1323</v>
      </c>
      <c r="J23" s="250">
        <f t="shared" si="1"/>
        <v>1.1929666366095582</v>
      </c>
      <c r="K23" s="252">
        <f>SUM(K7:K22)</f>
        <v>1985</v>
      </c>
      <c r="L23" s="251">
        <f>SUM(L7:L22)</f>
        <v>2397</v>
      </c>
      <c r="M23" s="93">
        <f>+L23/K23</f>
        <v>1.2075566750629723</v>
      </c>
      <c r="N23" s="199">
        <f>SUM(N7:N22)</f>
        <v>108</v>
      </c>
      <c r="O23" s="200">
        <f>SUM(O7:O22)</f>
        <v>135</v>
      </c>
      <c r="P23" s="149">
        <f>SUM(P7:P22)</f>
        <v>2060</v>
      </c>
      <c r="Q23" s="149">
        <f>SUM(Q7:Q22)</f>
        <v>51</v>
      </c>
      <c r="R23" s="201">
        <f>SUM(R7:R22)</f>
        <v>204</v>
      </c>
      <c r="S23" s="24"/>
    </row>
    <row r="24" spans="1:18" ht="15">
      <c r="A24" s="279"/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"/>
    </row>
    <row r="25" spans="1:18" ht="27.75" customHeight="1">
      <c r="A25" s="277" t="s">
        <v>83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"/>
    </row>
    <row r="26" spans="1:18" ht="15">
      <c r="A26" s="277"/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"/>
    </row>
    <row r="27" spans="1:18" ht="15">
      <c r="A27" s="277"/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"/>
    </row>
    <row r="28" spans="1:18" ht="9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73"/>
      <c r="Q28" s="67"/>
      <c r="R28" s="2"/>
    </row>
    <row r="29" spans="1:1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75"/>
      <c r="Q29" s="2"/>
      <c r="R29" s="2"/>
    </row>
  </sheetData>
  <sheetProtection/>
  <mergeCells count="16">
    <mergeCell ref="A1:R1"/>
    <mergeCell ref="A2:R2"/>
    <mergeCell ref="A3:R3"/>
    <mergeCell ref="A4:A6"/>
    <mergeCell ref="B4:D4"/>
    <mergeCell ref="E4:G4"/>
    <mergeCell ref="H4:M4"/>
    <mergeCell ref="N4:R4"/>
    <mergeCell ref="B5:D5"/>
    <mergeCell ref="E5:G5"/>
    <mergeCell ref="H5:M5"/>
    <mergeCell ref="N5:R5"/>
    <mergeCell ref="A24:Q24"/>
    <mergeCell ref="A25:Q25"/>
    <mergeCell ref="A26:Q26"/>
    <mergeCell ref="A27:Q27"/>
  </mergeCells>
  <printOptions horizontalCentered="1" verticalCentered="1"/>
  <pageMargins left="0.3" right="0.3" top="0.58" bottom="0.29" header="0.12" footer="0.1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="75" zoomScaleNormal="75" zoomScalePageLayoutView="0" workbookViewId="0" topLeftCell="A1">
      <selection activeCell="A29" sqref="A29"/>
    </sheetView>
  </sheetViews>
  <sheetFormatPr defaultColWidth="9.140625" defaultRowHeight="12.75"/>
  <cols>
    <col min="1" max="1" width="19.28125" style="0" customWidth="1"/>
    <col min="2" max="2" width="8.57421875" style="16" customWidth="1"/>
    <col min="3" max="3" width="8.57421875" style="0" customWidth="1"/>
    <col min="4" max="4" width="6.57421875" style="17" customWidth="1"/>
    <col min="5" max="6" width="8.57421875" style="18" customWidth="1"/>
    <col min="7" max="7" width="6.8515625" style="0" customWidth="1"/>
    <col min="8" max="8" width="10.28125" style="0" customWidth="1"/>
    <col min="9" max="10" width="8.57421875" style="0" customWidth="1"/>
    <col min="11" max="11" width="9.28125" style="0" customWidth="1"/>
    <col min="12" max="12" width="9.28125" style="17" customWidth="1"/>
    <col min="13" max="14" width="8.57421875" style="0" customWidth="1"/>
    <col min="15" max="15" width="7.28125" style="15" customWidth="1"/>
    <col min="16" max="16" width="8.57421875" style="0" customWidth="1"/>
  </cols>
  <sheetData>
    <row r="1" spans="1:15" ht="19.5" customHeight="1">
      <c r="A1" s="282" t="str">
        <f>+'1 Adult Part'!A1:O1</f>
        <v>TAB 6 - WIOA TITLE I PARTICIPANT SUMMARIES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8"/>
      <c r="O1" s="19"/>
    </row>
    <row r="2" spans="1:15" ht="19.5" customHeight="1">
      <c r="A2" s="285" t="str">
        <f>'1 Adult Part'!$A$2</f>
        <v>FY17 QUARTER ENDING MARCH 31, 2017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4"/>
      <c r="O2" s="56"/>
    </row>
    <row r="3" spans="1:14" ht="19.5" customHeight="1" thickBot="1">
      <c r="A3" s="288" t="s">
        <v>40</v>
      </c>
      <c r="B3" s="307"/>
      <c r="C3" s="307"/>
      <c r="D3" s="307"/>
      <c r="E3" s="307"/>
      <c r="F3" s="307"/>
      <c r="G3" s="307"/>
      <c r="H3" s="307"/>
      <c r="I3" s="307"/>
      <c r="J3" s="322"/>
      <c r="K3" s="322"/>
      <c r="L3" s="322"/>
      <c r="M3" s="322"/>
      <c r="N3" s="323"/>
    </row>
    <row r="4" spans="1:14" ht="21.75" customHeight="1">
      <c r="A4" s="324" t="s">
        <v>0</v>
      </c>
      <c r="B4" s="304" t="str">
        <f>'2 Adult Exits'!$B$4</f>
        <v>Total Exits</v>
      </c>
      <c r="C4" s="319"/>
      <c r="D4" s="302"/>
      <c r="E4" s="303" t="str">
        <f>'2 Adult Exits'!$E$4</f>
        <v>Entered Employments</v>
      </c>
      <c r="F4" s="304"/>
      <c r="G4" s="305"/>
      <c r="H4" s="150" t="str">
        <f>'2 Adult Exits'!$H$4</f>
        <v>Exclusions</v>
      </c>
      <c r="I4" s="319" t="str">
        <f>'2 Adult Exits'!$I$4</f>
        <v>E.E. Rate at Exit</v>
      </c>
      <c r="J4" s="302"/>
      <c r="K4" s="301" t="str">
        <f>'2 Adult Exits'!$K$4</f>
        <v>Average Wage</v>
      </c>
      <c r="L4" s="302"/>
      <c r="M4" s="320" t="str">
        <f>'2 Adult Exits'!$M$4</f>
        <v>Credentials</v>
      </c>
      <c r="N4" s="321"/>
    </row>
    <row r="5" spans="1:16" ht="35.25" customHeight="1" thickBot="1">
      <c r="A5" s="325"/>
      <c r="B5" s="59" t="s">
        <v>1</v>
      </c>
      <c r="C5" s="59" t="s">
        <v>2</v>
      </c>
      <c r="D5" s="151" t="s">
        <v>61</v>
      </c>
      <c r="E5" s="152" t="s">
        <v>1</v>
      </c>
      <c r="F5" s="152" t="s">
        <v>2</v>
      </c>
      <c r="G5" s="151" t="s">
        <v>61</v>
      </c>
      <c r="H5" s="66" t="s">
        <v>2</v>
      </c>
      <c r="I5" s="59" t="s">
        <v>1</v>
      </c>
      <c r="J5" s="66" t="s">
        <v>2</v>
      </c>
      <c r="K5" s="59" t="s">
        <v>1</v>
      </c>
      <c r="L5" s="66" t="s">
        <v>2</v>
      </c>
      <c r="M5" s="59" t="s">
        <v>1</v>
      </c>
      <c r="N5" s="60" t="s">
        <v>2</v>
      </c>
      <c r="P5" s="54"/>
    </row>
    <row r="6" spans="1:16" s="229" customFormat="1" ht="21.75" customHeight="1">
      <c r="A6" s="62" t="str">
        <f>'1 Adult Part'!A7</f>
        <v>Berkshire</v>
      </c>
      <c r="B6" s="223">
        <v>59</v>
      </c>
      <c r="C6" s="101">
        <v>51</v>
      </c>
      <c r="D6" s="81">
        <f aca="true" t="shared" si="0" ref="D6:D22">C6/B6</f>
        <v>0.864406779661017</v>
      </c>
      <c r="E6" s="218">
        <v>47</v>
      </c>
      <c r="F6" s="100">
        <v>28</v>
      </c>
      <c r="G6" s="81">
        <f aca="true" t="shared" si="1" ref="G6:G22">F6/E6</f>
        <v>0.5957446808510638</v>
      </c>
      <c r="H6" s="153">
        <v>0</v>
      </c>
      <c r="I6" s="154">
        <f aca="true" t="shared" si="2" ref="I6:I22">+E6/B6</f>
        <v>0.7966101694915254</v>
      </c>
      <c r="J6" s="81">
        <f aca="true" t="shared" si="3" ref="J6:J22">(F6/(C6-H6))</f>
        <v>0.5490196078431373</v>
      </c>
      <c r="K6" s="230">
        <v>16.8</v>
      </c>
      <c r="L6" s="104">
        <v>19.598973704866566</v>
      </c>
      <c r="M6" s="214">
        <v>0</v>
      </c>
      <c r="N6" s="209">
        <v>42</v>
      </c>
      <c r="O6" s="228"/>
      <c r="P6" s="240"/>
    </row>
    <row r="7" spans="1:16" s="229" customFormat="1" ht="21.75" customHeight="1">
      <c r="A7" s="62" t="str">
        <f>'1 Adult Part'!A8</f>
        <v>Boston</v>
      </c>
      <c r="B7" s="223">
        <v>140</v>
      </c>
      <c r="C7" s="101">
        <v>73</v>
      </c>
      <c r="D7" s="102">
        <f t="shared" si="0"/>
        <v>0.5214285714285715</v>
      </c>
      <c r="E7" s="218">
        <v>105</v>
      </c>
      <c r="F7" s="100">
        <v>40</v>
      </c>
      <c r="G7" s="81">
        <f t="shared" si="1"/>
        <v>0.38095238095238093</v>
      </c>
      <c r="H7" s="153">
        <v>2</v>
      </c>
      <c r="I7" s="154">
        <f t="shared" si="2"/>
        <v>0.75</v>
      </c>
      <c r="J7" s="81">
        <f t="shared" si="3"/>
        <v>0.5633802816901409</v>
      </c>
      <c r="K7" s="230">
        <v>13.25</v>
      </c>
      <c r="L7" s="104">
        <v>18.35629086538461</v>
      </c>
      <c r="M7" s="217">
        <v>53</v>
      </c>
      <c r="N7" s="210">
        <v>65</v>
      </c>
      <c r="O7" s="228"/>
      <c r="P7" s="240"/>
    </row>
    <row r="8" spans="1:16" s="229" customFormat="1" ht="21.75" customHeight="1">
      <c r="A8" s="61" t="str">
        <f>'1 Adult Part'!A9</f>
        <v>Bristol</v>
      </c>
      <c r="B8" s="223">
        <v>100</v>
      </c>
      <c r="C8" s="96">
        <v>96</v>
      </c>
      <c r="D8" s="86">
        <f t="shared" si="0"/>
        <v>0.96</v>
      </c>
      <c r="E8" s="218">
        <v>80</v>
      </c>
      <c r="F8" s="95">
        <v>75</v>
      </c>
      <c r="G8" s="102">
        <f t="shared" si="1"/>
        <v>0.9375</v>
      </c>
      <c r="H8" s="155">
        <v>5</v>
      </c>
      <c r="I8" s="156">
        <f t="shared" si="2"/>
        <v>0.8</v>
      </c>
      <c r="J8" s="86">
        <f t="shared" si="3"/>
        <v>0.8241758241758241</v>
      </c>
      <c r="K8" s="230">
        <v>14.25</v>
      </c>
      <c r="L8" s="104">
        <v>18.459887606837604</v>
      </c>
      <c r="M8" s="217">
        <v>73</v>
      </c>
      <c r="N8" s="211">
        <v>134</v>
      </c>
      <c r="O8" s="228"/>
      <c r="P8" s="240"/>
    </row>
    <row r="9" spans="1:16" s="229" customFormat="1" ht="21.75" customHeight="1">
      <c r="A9" s="61" t="str">
        <f>'1 Adult Part'!A10</f>
        <v>Brockton</v>
      </c>
      <c r="B9" s="241">
        <v>158</v>
      </c>
      <c r="C9" s="96">
        <v>128</v>
      </c>
      <c r="D9" s="86">
        <f t="shared" si="0"/>
        <v>0.810126582278481</v>
      </c>
      <c r="E9" s="220">
        <v>134</v>
      </c>
      <c r="F9" s="95">
        <v>102</v>
      </c>
      <c r="G9" s="86">
        <f t="shared" si="1"/>
        <v>0.7611940298507462</v>
      </c>
      <c r="H9" s="157">
        <v>3</v>
      </c>
      <c r="I9" s="156">
        <f t="shared" si="2"/>
        <v>0.8481012658227848</v>
      </c>
      <c r="J9" s="86">
        <f t="shared" si="3"/>
        <v>0.816</v>
      </c>
      <c r="K9" s="233">
        <v>17</v>
      </c>
      <c r="L9" s="104">
        <v>21.999566365007546</v>
      </c>
      <c r="M9" s="219">
        <v>20</v>
      </c>
      <c r="N9" s="211">
        <v>72</v>
      </c>
      <c r="O9" s="228"/>
      <c r="P9" s="240"/>
    </row>
    <row r="10" spans="1:16" s="229" customFormat="1" ht="21.75" customHeight="1">
      <c r="A10" s="61" t="str">
        <f>'1 Adult Part'!A11</f>
        <v>Cape Cod &amp; Islands</v>
      </c>
      <c r="B10" s="223">
        <v>69</v>
      </c>
      <c r="C10" s="96">
        <v>38</v>
      </c>
      <c r="D10" s="86">
        <f t="shared" si="0"/>
        <v>0.5507246376811594</v>
      </c>
      <c r="E10" s="218">
        <v>59</v>
      </c>
      <c r="F10" s="95">
        <v>37</v>
      </c>
      <c r="G10" s="86">
        <f>IF(E10&gt;0,F10/E10,0)</f>
        <v>0.6271186440677966</v>
      </c>
      <c r="H10" s="157">
        <v>1</v>
      </c>
      <c r="I10" s="156">
        <f t="shared" si="2"/>
        <v>0.855072463768116</v>
      </c>
      <c r="J10" s="86">
        <f t="shared" si="3"/>
        <v>1</v>
      </c>
      <c r="K10" s="230">
        <v>17</v>
      </c>
      <c r="L10" s="104">
        <v>23.153671839856052</v>
      </c>
      <c r="M10" s="217">
        <v>0</v>
      </c>
      <c r="N10" s="211">
        <v>16</v>
      </c>
      <c r="O10" s="228"/>
      <c r="P10" s="240"/>
    </row>
    <row r="11" spans="1:16" s="229" customFormat="1" ht="21.75" customHeight="1">
      <c r="A11" s="61" t="str">
        <f>'1 Adult Part'!A12</f>
        <v>Central Mass</v>
      </c>
      <c r="B11" s="223">
        <v>190</v>
      </c>
      <c r="C11" s="96">
        <v>124</v>
      </c>
      <c r="D11" s="86">
        <f t="shared" si="0"/>
        <v>0.6526315789473685</v>
      </c>
      <c r="E11" s="218">
        <v>162</v>
      </c>
      <c r="F11" s="95">
        <v>107</v>
      </c>
      <c r="G11" s="107">
        <f t="shared" si="1"/>
        <v>0.6604938271604939</v>
      </c>
      <c r="H11" s="158">
        <v>8</v>
      </c>
      <c r="I11" s="156">
        <f t="shared" si="2"/>
        <v>0.8526315789473684</v>
      </c>
      <c r="J11" s="86">
        <f t="shared" si="3"/>
        <v>0.9224137931034483</v>
      </c>
      <c r="K11" s="230">
        <v>17</v>
      </c>
      <c r="L11" s="104">
        <v>23.288727534148098</v>
      </c>
      <c r="M11" s="217">
        <v>0</v>
      </c>
      <c r="N11" s="211">
        <v>137</v>
      </c>
      <c r="O11" s="228"/>
      <c r="P11" s="240"/>
    </row>
    <row r="12" spans="1:16" s="229" customFormat="1" ht="21.75" customHeight="1">
      <c r="A12" s="61" t="str">
        <f>'1 Adult Part'!A13</f>
        <v>Franklin/Hampshire</v>
      </c>
      <c r="B12" s="223">
        <v>50</v>
      </c>
      <c r="C12" s="96">
        <v>45</v>
      </c>
      <c r="D12" s="86">
        <f t="shared" si="0"/>
        <v>0.9</v>
      </c>
      <c r="E12" s="218">
        <v>25</v>
      </c>
      <c r="F12" s="95">
        <v>39</v>
      </c>
      <c r="G12" s="86">
        <f t="shared" si="1"/>
        <v>1.56</v>
      </c>
      <c r="H12" s="157">
        <v>0</v>
      </c>
      <c r="I12" s="156">
        <f t="shared" si="2"/>
        <v>0.5</v>
      </c>
      <c r="J12" s="86">
        <f t="shared" si="3"/>
        <v>0.8666666666666667</v>
      </c>
      <c r="K12" s="230">
        <v>16</v>
      </c>
      <c r="L12" s="104">
        <v>20.936337726376188</v>
      </c>
      <c r="M12" s="217">
        <v>36</v>
      </c>
      <c r="N12" s="211">
        <v>17</v>
      </c>
      <c r="O12" s="228"/>
      <c r="P12" s="240"/>
    </row>
    <row r="13" spans="1:16" s="229" customFormat="1" ht="21.75" customHeight="1">
      <c r="A13" s="61" t="str">
        <f>'1 Adult Part'!A14</f>
        <v>Greater Lowell</v>
      </c>
      <c r="B13" s="223">
        <v>156</v>
      </c>
      <c r="C13" s="96">
        <v>128</v>
      </c>
      <c r="D13" s="86">
        <f t="shared" si="0"/>
        <v>0.8205128205128205</v>
      </c>
      <c r="E13" s="218">
        <v>133</v>
      </c>
      <c r="F13" s="95">
        <v>116</v>
      </c>
      <c r="G13" s="102">
        <f t="shared" si="1"/>
        <v>0.8721804511278195</v>
      </c>
      <c r="H13" s="155">
        <v>0</v>
      </c>
      <c r="I13" s="156">
        <f t="shared" si="2"/>
        <v>0.8525641025641025</v>
      </c>
      <c r="J13" s="86">
        <f t="shared" si="3"/>
        <v>0.90625</v>
      </c>
      <c r="K13" s="230">
        <v>21</v>
      </c>
      <c r="L13" s="104">
        <v>25.185405915923152</v>
      </c>
      <c r="M13" s="217">
        <v>132</v>
      </c>
      <c r="N13" s="211">
        <v>109</v>
      </c>
      <c r="O13" s="228"/>
      <c r="P13" s="240"/>
    </row>
    <row r="14" spans="1:16" s="229" customFormat="1" ht="21.75" customHeight="1">
      <c r="A14" s="61" t="str">
        <f>'1 Adult Part'!A15</f>
        <v>Greater New Bedford</v>
      </c>
      <c r="B14" s="241">
        <v>220</v>
      </c>
      <c r="C14" s="96">
        <v>115</v>
      </c>
      <c r="D14" s="86">
        <f t="shared" si="0"/>
        <v>0.5227272727272727</v>
      </c>
      <c r="E14" s="220">
        <v>187</v>
      </c>
      <c r="F14" s="95">
        <v>95</v>
      </c>
      <c r="G14" s="86">
        <f t="shared" si="1"/>
        <v>0.5080213903743316</v>
      </c>
      <c r="H14" s="157">
        <v>6</v>
      </c>
      <c r="I14" s="156">
        <f t="shared" si="2"/>
        <v>0.85</v>
      </c>
      <c r="J14" s="86">
        <f t="shared" si="3"/>
        <v>0.8715596330275229</v>
      </c>
      <c r="K14" s="230">
        <v>15.35</v>
      </c>
      <c r="L14" s="104">
        <v>16.264440252729727</v>
      </c>
      <c r="M14" s="217">
        <v>173</v>
      </c>
      <c r="N14" s="211">
        <v>111</v>
      </c>
      <c r="O14" s="228"/>
      <c r="P14" s="240"/>
    </row>
    <row r="15" spans="1:16" s="229" customFormat="1" ht="21.75" customHeight="1">
      <c r="A15" s="61" t="str">
        <f>'1 Adult Part'!A16</f>
        <v>Hampden</v>
      </c>
      <c r="B15" s="223">
        <v>261</v>
      </c>
      <c r="C15" s="96">
        <v>192</v>
      </c>
      <c r="D15" s="86">
        <f t="shared" si="0"/>
        <v>0.735632183908046</v>
      </c>
      <c r="E15" s="218">
        <v>214</v>
      </c>
      <c r="F15" s="95">
        <v>135</v>
      </c>
      <c r="G15" s="86">
        <f t="shared" si="1"/>
        <v>0.6308411214953271</v>
      </c>
      <c r="H15" s="157">
        <v>3</v>
      </c>
      <c r="I15" s="156">
        <f t="shared" si="2"/>
        <v>0.8199233716475096</v>
      </c>
      <c r="J15" s="86">
        <f t="shared" si="3"/>
        <v>0.7142857142857143</v>
      </c>
      <c r="K15" s="230">
        <v>15.79</v>
      </c>
      <c r="L15" s="104">
        <v>16.844898584003065</v>
      </c>
      <c r="M15" s="217">
        <v>72</v>
      </c>
      <c r="N15" s="211">
        <v>118</v>
      </c>
      <c r="O15" s="228"/>
      <c r="P15" s="240"/>
    </row>
    <row r="16" spans="1:16" s="229" customFormat="1" ht="21.75" customHeight="1">
      <c r="A16" s="61" t="str">
        <f>'1 Adult Part'!A17</f>
        <v>Merrimack Valley</v>
      </c>
      <c r="B16" s="223">
        <v>102</v>
      </c>
      <c r="C16" s="96">
        <v>108</v>
      </c>
      <c r="D16" s="86">
        <f t="shared" si="0"/>
        <v>1.0588235294117647</v>
      </c>
      <c r="E16" s="218">
        <v>87</v>
      </c>
      <c r="F16" s="95">
        <v>82</v>
      </c>
      <c r="G16" s="86">
        <f t="shared" si="1"/>
        <v>0.9425287356321839</v>
      </c>
      <c r="H16" s="157">
        <v>1</v>
      </c>
      <c r="I16" s="156">
        <f t="shared" si="2"/>
        <v>0.8529411764705882</v>
      </c>
      <c r="J16" s="86">
        <f t="shared" si="3"/>
        <v>0.7663551401869159</v>
      </c>
      <c r="K16" s="230">
        <v>21</v>
      </c>
      <c r="L16" s="104">
        <v>20.39757910077727</v>
      </c>
      <c r="M16" s="217">
        <v>78</v>
      </c>
      <c r="N16" s="211">
        <v>82</v>
      </c>
      <c r="O16" s="228"/>
      <c r="P16" s="240"/>
    </row>
    <row r="17" spans="1:16" s="229" customFormat="1" ht="21.75" customHeight="1">
      <c r="A17" s="61" t="str">
        <f>'1 Adult Part'!A18</f>
        <v>Metro North</v>
      </c>
      <c r="B17" s="223">
        <v>251</v>
      </c>
      <c r="C17" s="96">
        <v>163</v>
      </c>
      <c r="D17" s="86">
        <f t="shared" si="0"/>
        <v>0.649402390438247</v>
      </c>
      <c r="E17" s="218">
        <v>203</v>
      </c>
      <c r="F17" s="95">
        <v>146</v>
      </c>
      <c r="G17" s="86">
        <f t="shared" si="1"/>
        <v>0.7192118226600985</v>
      </c>
      <c r="H17" s="157">
        <v>0</v>
      </c>
      <c r="I17" s="156">
        <f t="shared" si="2"/>
        <v>0.8087649402390438</v>
      </c>
      <c r="J17" s="86">
        <f t="shared" si="3"/>
        <v>0.8957055214723927</v>
      </c>
      <c r="K17" s="230">
        <v>21</v>
      </c>
      <c r="L17" s="104">
        <v>32.29570382053259</v>
      </c>
      <c r="M17" s="217">
        <v>50</v>
      </c>
      <c r="N17" s="211">
        <v>137</v>
      </c>
      <c r="O17" s="228"/>
      <c r="P17" s="240"/>
    </row>
    <row r="18" spans="1:16" s="229" customFormat="1" ht="21.75" customHeight="1">
      <c r="A18" s="61" t="str">
        <f>'1 Adult Part'!A19</f>
        <v>Metro South/West</v>
      </c>
      <c r="B18" s="223">
        <v>250</v>
      </c>
      <c r="C18" s="96">
        <v>184</v>
      </c>
      <c r="D18" s="86">
        <f t="shared" si="0"/>
        <v>0.736</v>
      </c>
      <c r="E18" s="218">
        <v>212</v>
      </c>
      <c r="F18" s="95">
        <v>156</v>
      </c>
      <c r="G18" s="86">
        <f t="shared" si="1"/>
        <v>0.7358490566037735</v>
      </c>
      <c r="H18" s="157">
        <v>5</v>
      </c>
      <c r="I18" s="156">
        <f t="shared" si="2"/>
        <v>0.848</v>
      </c>
      <c r="J18" s="86">
        <f t="shared" si="3"/>
        <v>0.8715083798882681</v>
      </c>
      <c r="K18" s="230">
        <v>22</v>
      </c>
      <c r="L18" s="104">
        <v>33.473005023822324</v>
      </c>
      <c r="M18" s="217">
        <v>185</v>
      </c>
      <c r="N18" s="211">
        <v>72</v>
      </c>
      <c r="O18" s="228"/>
      <c r="P18" s="240"/>
    </row>
    <row r="19" spans="1:16" s="229" customFormat="1" ht="21.75" customHeight="1">
      <c r="A19" s="61" t="str">
        <f>'1 Adult Part'!A20</f>
        <v>North Central Mass</v>
      </c>
      <c r="B19" s="223">
        <v>59</v>
      </c>
      <c r="C19" s="96">
        <v>41</v>
      </c>
      <c r="D19" s="86">
        <f t="shared" si="0"/>
        <v>0.6949152542372882</v>
      </c>
      <c r="E19" s="218">
        <v>50</v>
      </c>
      <c r="F19" s="95">
        <v>37</v>
      </c>
      <c r="G19" s="81">
        <f t="shared" si="1"/>
        <v>0.74</v>
      </c>
      <c r="H19" s="153">
        <v>1</v>
      </c>
      <c r="I19" s="156">
        <f t="shared" si="2"/>
        <v>0.847457627118644</v>
      </c>
      <c r="J19" s="86">
        <f t="shared" si="3"/>
        <v>0.925</v>
      </c>
      <c r="K19" s="230">
        <v>16.35</v>
      </c>
      <c r="L19" s="104">
        <v>23.961464751464757</v>
      </c>
      <c r="M19" s="217">
        <v>97</v>
      </c>
      <c r="N19" s="211">
        <v>53</v>
      </c>
      <c r="O19" s="228"/>
      <c r="P19" s="240"/>
    </row>
    <row r="20" spans="1:16" s="229" customFormat="1" ht="21.75" customHeight="1">
      <c r="A20" s="61" t="str">
        <f>'1 Adult Part'!A21</f>
        <v>North Shore</v>
      </c>
      <c r="B20" s="223">
        <v>85</v>
      </c>
      <c r="C20" s="96">
        <v>76</v>
      </c>
      <c r="D20" s="86">
        <f t="shared" si="0"/>
        <v>0.8941176470588236</v>
      </c>
      <c r="E20" s="218">
        <v>73</v>
      </c>
      <c r="F20" s="95">
        <v>62</v>
      </c>
      <c r="G20" s="81">
        <f t="shared" si="1"/>
        <v>0.8493150684931506</v>
      </c>
      <c r="H20" s="153">
        <v>5</v>
      </c>
      <c r="I20" s="156">
        <f t="shared" si="2"/>
        <v>0.8588235294117647</v>
      </c>
      <c r="J20" s="86">
        <f t="shared" si="3"/>
        <v>0.8732394366197183</v>
      </c>
      <c r="K20" s="230">
        <v>18</v>
      </c>
      <c r="L20" s="104">
        <v>24.966109709962165</v>
      </c>
      <c r="M20" s="217">
        <v>170</v>
      </c>
      <c r="N20" s="211">
        <v>75</v>
      </c>
      <c r="O20" s="228"/>
      <c r="P20" s="240"/>
    </row>
    <row r="21" spans="1:16" s="229" customFormat="1" ht="21.75" customHeight="1" thickBot="1">
      <c r="A21" s="63" t="str">
        <f>'1 Adult Part'!A22</f>
        <v>South Shore</v>
      </c>
      <c r="B21" s="242">
        <v>67</v>
      </c>
      <c r="C21" s="110">
        <v>55</v>
      </c>
      <c r="D21" s="89">
        <f t="shared" si="0"/>
        <v>0.8208955223880597</v>
      </c>
      <c r="E21" s="222">
        <v>57</v>
      </c>
      <c r="F21" s="109">
        <v>31</v>
      </c>
      <c r="G21" s="102">
        <f t="shared" si="1"/>
        <v>0.543859649122807</v>
      </c>
      <c r="H21" s="155">
        <v>1</v>
      </c>
      <c r="I21" s="156">
        <f t="shared" si="2"/>
        <v>0.8507462686567164</v>
      </c>
      <c r="J21" s="107">
        <f t="shared" si="3"/>
        <v>0.5740740740740741</v>
      </c>
      <c r="K21" s="230">
        <v>20</v>
      </c>
      <c r="L21" s="112">
        <v>21.60094743965712</v>
      </c>
      <c r="M21" s="245">
        <v>45</v>
      </c>
      <c r="N21" s="212">
        <v>66</v>
      </c>
      <c r="O21" s="228"/>
      <c r="P21" s="240"/>
    </row>
    <row r="22" spans="1:16" s="229" customFormat="1" ht="21.75" customHeight="1" thickBot="1">
      <c r="A22" s="74" t="s">
        <v>11</v>
      </c>
      <c r="B22" s="243">
        <f>SUM(B6:B21)</f>
        <v>2217</v>
      </c>
      <c r="C22" s="113">
        <f>SUM(C6:C21)</f>
        <v>1617</v>
      </c>
      <c r="D22" s="114">
        <f t="shared" si="0"/>
        <v>0.7293640054127198</v>
      </c>
      <c r="E22" s="226">
        <f>SUM(E6:E21)</f>
        <v>1828</v>
      </c>
      <c r="F22" s="159">
        <f>SUM(F6:F21)</f>
        <v>1288</v>
      </c>
      <c r="G22" s="114">
        <f t="shared" si="1"/>
        <v>0.7045951859956237</v>
      </c>
      <c r="H22" s="160">
        <f>SUM(H6:H21)</f>
        <v>41</v>
      </c>
      <c r="I22" s="161">
        <f t="shared" si="2"/>
        <v>0.8245376635092467</v>
      </c>
      <c r="J22" s="114">
        <f t="shared" si="3"/>
        <v>0.817258883248731</v>
      </c>
      <c r="K22" s="238">
        <v>17.86032154340836</v>
      </c>
      <c r="L22" s="117">
        <v>23.70891676952874</v>
      </c>
      <c r="M22" s="246">
        <f>SUM(M6:M21)</f>
        <v>1184</v>
      </c>
      <c r="N22" s="213">
        <f>SUM(N6:N21)</f>
        <v>1306</v>
      </c>
      <c r="O22" s="228"/>
      <c r="P22" s="240"/>
    </row>
    <row r="23" spans="1:15" ht="18.75" customHeight="1">
      <c r="A23" s="67" t="str">
        <f>'2 Adult Exits'!A23</f>
        <v>Entered Employments include:  unsubsidized employment; military; and apprenticeship.</v>
      </c>
      <c r="B23" s="73"/>
      <c r="C23" s="67"/>
      <c r="D23" s="70"/>
      <c r="E23" s="69"/>
      <c r="F23" s="69"/>
      <c r="G23" s="67"/>
      <c r="H23" s="67"/>
      <c r="I23" s="67"/>
      <c r="J23" s="67"/>
      <c r="K23" s="67"/>
      <c r="L23" s="70"/>
      <c r="M23" s="67"/>
      <c r="N23" s="67"/>
      <c r="O23" s="1"/>
    </row>
    <row r="24" spans="1:15" ht="18" customHeight="1">
      <c r="A24" s="67" t="str">
        <f>'2 Adult Exits'!A24</f>
        <v>   Exclusions: Exiters who leave the program for medical reasons or who are institutionalized are not counted in Entered Employment rate.</v>
      </c>
      <c r="B24" s="73"/>
      <c r="C24" s="67"/>
      <c r="D24" s="70"/>
      <c r="E24" s="69"/>
      <c r="F24" s="69"/>
      <c r="G24" s="67"/>
      <c r="H24" s="67"/>
      <c r="I24" s="67"/>
      <c r="J24" s="67"/>
      <c r="K24" s="67"/>
      <c r="L24" s="70"/>
      <c r="M24" s="67"/>
      <c r="N24" s="67"/>
      <c r="O24" s="1"/>
    </row>
    <row r="25" spans="1:15" ht="17.25" customHeight="1">
      <c r="A25" s="315"/>
      <c r="B25" s="316"/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1"/>
    </row>
    <row r="26" spans="1:14" ht="12.75">
      <c r="A26" s="15"/>
      <c r="B26" s="162"/>
      <c r="C26" s="15"/>
      <c r="D26" s="163"/>
      <c r="E26" s="164"/>
      <c r="F26" s="164"/>
      <c r="G26" s="15"/>
      <c r="H26" s="15"/>
      <c r="I26" s="15"/>
      <c r="J26" s="15"/>
      <c r="K26" s="15"/>
      <c r="L26" s="163"/>
      <c r="M26" s="15"/>
      <c r="N26" s="15"/>
    </row>
    <row r="27" ht="12.75">
      <c r="L27" s="208"/>
    </row>
    <row r="28" spans="11:12" ht="12.75">
      <c r="K28" s="15"/>
      <c r="L28" s="2"/>
    </row>
  </sheetData>
  <sheetProtection/>
  <mergeCells count="10">
    <mergeCell ref="A2:N2"/>
    <mergeCell ref="A25:N25"/>
    <mergeCell ref="A1:N1"/>
    <mergeCell ref="I4:J4"/>
    <mergeCell ref="E4:G4"/>
    <mergeCell ref="K4:L4"/>
    <mergeCell ref="M4:N4"/>
    <mergeCell ref="B4:D4"/>
    <mergeCell ref="A3:N3"/>
    <mergeCell ref="A4:A5"/>
  </mergeCells>
  <printOptions horizontalCentered="1" verticalCentered="1"/>
  <pageMargins left="0.49" right="0.5" top="1" bottom="0.57" header="0.17" footer="0.13"/>
  <pageSetup fitToHeight="1" fitToWidth="1" horizontalDpi="600" verticalDpi="600" orientation="landscape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2"/>
  <sheetViews>
    <sheetView zoomScale="75" zoomScaleNormal="75" zoomScalePageLayoutView="0" workbookViewId="0" topLeftCell="A1">
      <selection activeCell="A26" sqref="A26"/>
    </sheetView>
  </sheetViews>
  <sheetFormatPr defaultColWidth="9.140625" defaultRowHeight="12.75"/>
  <cols>
    <col min="1" max="1" width="19.421875" style="0" customWidth="1"/>
    <col min="2" max="2" width="8.00390625" style="0" customWidth="1"/>
    <col min="3" max="3" width="7.421875" style="0" customWidth="1"/>
    <col min="4" max="4" width="10.140625" style="0" customWidth="1"/>
    <col min="5" max="5" width="9.8515625" style="0" customWidth="1"/>
    <col min="6" max="7" width="9.7109375" style="0" customWidth="1"/>
    <col min="8" max="8" width="7.57421875" style="0" customWidth="1"/>
    <col min="10" max="10" width="9.00390625" style="0" customWidth="1"/>
    <col min="12" max="12" width="8.7109375" style="0" customWidth="1"/>
    <col min="13" max="13" width="7.7109375" style="0" customWidth="1"/>
    <col min="14" max="14" width="8.57421875" style="0" customWidth="1"/>
    <col min="17" max="17" width="8.8515625" style="0" customWidth="1"/>
  </cols>
  <sheetData>
    <row r="1" spans="1:29" s="55" customFormat="1" ht="19.5" customHeight="1">
      <c r="A1" s="282" t="str">
        <f>+'1 Adult Part'!A1:O1</f>
        <v>TAB 6 - WIOA TITLE I PARTICIPANT SUMMARIES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8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/>
      <c r="AC1"/>
    </row>
    <row r="2" spans="1:29" s="55" customFormat="1" ht="19.5" customHeight="1">
      <c r="A2" s="285" t="str">
        <f>'1 Adult Part'!$A$2</f>
        <v>FY17 QUARTER ENDING MARCH 31, 2017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14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/>
      <c r="AC2"/>
    </row>
    <row r="3" spans="1:29" s="55" customFormat="1" ht="19.5" customHeight="1" thickBot="1">
      <c r="A3" s="288" t="s">
        <v>39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3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/>
      <c r="AC3"/>
    </row>
    <row r="4" spans="1:27" ht="16.5" customHeight="1">
      <c r="A4" s="65"/>
      <c r="B4" s="326" t="str">
        <f>'3 Adult Characteristics'!$B$4</f>
        <v>Percentage of Total Participants</v>
      </c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8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 s="207" customFormat="1" ht="51.75" customHeight="1" thickBot="1">
      <c r="A5" s="202" t="s">
        <v>0</v>
      </c>
      <c r="B5" s="203" t="s">
        <v>14</v>
      </c>
      <c r="C5" s="176" t="s">
        <v>65</v>
      </c>
      <c r="D5" s="176" t="s">
        <v>15</v>
      </c>
      <c r="E5" s="176" t="s">
        <v>63</v>
      </c>
      <c r="F5" s="176" t="s">
        <v>64</v>
      </c>
      <c r="G5" s="176" t="s">
        <v>16</v>
      </c>
      <c r="H5" s="178" t="s">
        <v>17</v>
      </c>
      <c r="I5" s="176" t="s">
        <v>24</v>
      </c>
      <c r="J5" s="176" t="s">
        <v>19</v>
      </c>
      <c r="K5" s="176" t="s">
        <v>73</v>
      </c>
      <c r="L5" s="176" t="s">
        <v>20</v>
      </c>
      <c r="M5" s="204" t="s">
        <v>21</v>
      </c>
      <c r="N5" s="177" t="s">
        <v>22</v>
      </c>
      <c r="O5" s="205"/>
      <c r="P5" s="205"/>
      <c r="Q5" s="206"/>
      <c r="R5" s="206"/>
      <c r="S5" s="205"/>
      <c r="T5" s="205"/>
      <c r="U5" s="205"/>
      <c r="V5" s="205"/>
      <c r="W5" s="205"/>
      <c r="X5" s="205"/>
      <c r="Y5" s="205"/>
      <c r="Z5" s="205"/>
      <c r="AA5" s="205"/>
    </row>
    <row r="6" spans="1:29" s="5" customFormat="1" ht="21.75" customHeight="1">
      <c r="A6" s="61" t="str">
        <f>'1 Adult Part'!A7</f>
        <v>Berkshire</v>
      </c>
      <c r="B6" s="119">
        <v>63.013698630136986</v>
      </c>
      <c r="C6" s="120">
        <v>31.506849315068493</v>
      </c>
      <c r="D6" s="121">
        <v>2.73972602739726</v>
      </c>
      <c r="E6" s="120">
        <v>6.8493150684931505</v>
      </c>
      <c r="F6" s="120">
        <v>4.109589041095891</v>
      </c>
      <c r="G6" s="121">
        <v>1.36986301369863</v>
      </c>
      <c r="H6" s="120">
        <v>0</v>
      </c>
      <c r="I6" s="121">
        <v>89.04109589041096</v>
      </c>
      <c r="J6" s="120">
        <v>0</v>
      </c>
      <c r="K6" s="121">
        <v>2.73972602739726</v>
      </c>
      <c r="L6" s="121">
        <v>0</v>
      </c>
      <c r="M6" s="123">
        <v>4.109589041095891</v>
      </c>
      <c r="N6" s="122">
        <v>6.8493150684931505</v>
      </c>
      <c r="O6" s="3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/>
      <c r="AC6"/>
    </row>
    <row r="7" spans="1:29" s="5" customFormat="1" ht="21.75" customHeight="1">
      <c r="A7" s="62" t="str">
        <f>'1 Adult Part'!A8</f>
        <v>Boston</v>
      </c>
      <c r="B7" s="125">
        <v>56</v>
      </c>
      <c r="C7" s="126">
        <v>28.571428571428573</v>
      </c>
      <c r="D7" s="127">
        <v>18.857142857142858</v>
      </c>
      <c r="E7" s="126">
        <v>48.57142857142857</v>
      </c>
      <c r="F7" s="126">
        <v>8.571428571428571</v>
      </c>
      <c r="G7" s="127">
        <v>4</v>
      </c>
      <c r="H7" s="126">
        <v>1.7142857142857142</v>
      </c>
      <c r="I7" s="127">
        <v>91.42857142857143</v>
      </c>
      <c r="J7" s="126">
        <v>0.5714285714285714</v>
      </c>
      <c r="K7" s="127">
        <v>56.57142857142857</v>
      </c>
      <c r="L7" s="127">
        <v>2.2857142857142856</v>
      </c>
      <c r="M7" s="129">
        <v>3.4285714285714284</v>
      </c>
      <c r="N7" s="128">
        <v>12.571428571428571</v>
      </c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/>
      <c r="AC7"/>
    </row>
    <row r="8" spans="1:29" s="5" customFormat="1" ht="21.75" customHeight="1">
      <c r="A8" s="61" t="str">
        <f>'1 Adult Part'!A9</f>
        <v>Bristol</v>
      </c>
      <c r="B8" s="131">
        <v>41.6988416988417</v>
      </c>
      <c r="C8" s="132">
        <v>32.432432432432435</v>
      </c>
      <c r="D8" s="133">
        <v>10.81081081081081</v>
      </c>
      <c r="E8" s="132">
        <v>5.019305019305019</v>
      </c>
      <c r="F8" s="132">
        <v>5.7915057915057915</v>
      </c>
      <c r="G8" s="133">
        <v>0.7722007722007721</v>
      </c>
      <c r="H8" s="132">
        <v>19.305019305019304</v>
      </c>
      <c r="I8" s="133">
        <v>94.5945945945946</v>
      </c>
      <c r="J8" s="132">
        <v>2.3166023166023164</v>
      </c>
      <c r="K8" s="133">
        <v>27.027027027027028</v>
      </c>
      <c r="L8" s="133">
        <v>0</v>
      </c>
      <c r="M8" s="135">
        <v>4.2471042471042475</v>
      </c>
      <c r="N8" s="134">
        <v>8.108108108108109</v>
      </c>
      <c r="O8" s="3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/>
      <c r="AC8"/>
    </row>
    <row r="9" spans="1:29" s="5" customFormat="1" ht="21.75" customHeight="1">
      <c r="A9" s="61" t="str">
        <f>'1 Adult Part'!A10</f>
        <v>Brockton</v>
      </c>
      <c r="B9" s="131">
        <v>43.91891891891892</v>
      </c>
      <c r="C9" s="132">
        <v>36.148648648648646</v>
      </c>
      <c r="D9" s="133">
        <v>5.743243243243244</v>
      </c>
      <c r="E9" s="132">
        <v>14.864864864864865</v>
      </c>
      <c r="F9" s="132">
        <v>7.4324324324324325</v>
      </c>
      <c r="G9" s="133">
        <v>1.6891891891891893</v>
      </c>
      <c r="H9" s="132">
        <v>11.148648648648651</v>
      </c>
      <c r="I9" s="133">
        <v>92.90540540540542</v>
      </c>
      <c r="J9" s="132">
        <v>1.0135135135135136</v>
      </c>
      <c r="K9" s="133">
        <v>12.5</v>
      </c>
      <c r="L9" s="133">
        <v>0</v>
      </c>
      <c r="M9" s="135">
        <v>4.72972972972973</v>
      </c>
      <c r="N9" s="134">
        <v>10.81081081081081</v>
      </c>
      <c r="O9" s="3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/>
      <c r="AC9"/>
    </row>
    <row r="10" spans="1:29" s="5" customFormat="1" ht="21.75" customHeight="1">
      <c r="A10" s="61" t="str">
        <f>'1 Adult Part'!A11</f>
        <v>Cape Cod &amp; Islands</v>
      </c>
      <c r="B10" s="131">
        <v>72.34042553191489</v>
      </c>
      <c r="C10" s="132">
        <v>45.74468085106382</v>
      </c>
      <c r="D10" s="133">
        <v>5.319148936170214</v>
      </c>
      <c r="E10" s="132">
        <v>9.574468085106384</v>
      </c>
      <c r="F10" s="132">
        <v>0</v>
      </c>
      <c r="G10" s="133">
        <v>3.1914893617021276</v>
      </c>
      <c r="H10" s="132">
        <v>0</v>
      </c>
      <c r="I10" s="133">
        <v>87.23404255319149</v>
      </c>
      <c r="J10" s="132">
        <v>0</v>
      </c>
      <c r="K10" s="133">
        <v>3.1914893617021276</v>
      </c>
      <c r="L10" s="133">
        <v>0</v>
      </c>
      <c r="M10" s="135">
        <v>3.1914893617021276</v>
      </c>
      <c r="N10" s="134">
        <v>11.702127659574469</v>
      </c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/>
      <c r="AC10"/>
    </row>
    <row r="11" spans="1:29" s="5" customFormat="1" ht="21.75" customHeight="1">
      <c r="A11" s="61" t="str">
        <f>'1 Adult Part'!A12</f>
        <v>Central Mass</v>
      </c>
      <c r="B11" s="131">
        <v>48.44961240310077</v>
      </c>
      <c r="C11" s="132">
        <v>23.643410852713178</v>
      </c>
      <c r="D11" s="133">
        <v>13.565891472868218</v>
      </c>
      <c r="E11" s="132">
        <v>10.465116279069768</v>
      </c>
      <c r="F11" s="132">
        <v>6.976744186046512</v>
      </c>
      <c r="G11" s="133">
        <v>4.263565891472868</v>
      </c>
      <c r="H11" s="132">
        <v>2.713178294573644</v>
      </c>
      <c r="I11" s="133">
        <v>94.18604651162792</v>
      </c>
      <c r="J11" s="132">
        <v>1.1627906976744187</v>
      </c>
      <c r="K11" s="133">
        <v>5.426356589147288</v>
      </c>
      <c r="L11" s="133">
        <v>0.38759689922480617</v>
      </c>
      <c r="M11" s="135">
        <v>8.914728682170542</v>
      </c>
      <c r="N11" s="134">
        <v>7.364341085271318</v>
      </c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/>
      <c r="AC11"/>
    </row>
    <row r="12" spans="1:29" s="5" customFormat="1" ht="21.75" customHeight="1">
      <c r="A12" s="61" t="str">
        <f>'1 Adult Part'!A13</f>
        <v>Franklin/Hampshire</v>
      </c>
      <c r="B12" s="131">
        <v>49.46236559139785</v>
      </c>
      <c r="C12" s="132">
        <v>43.01075268817204</v>
      </c>
      <c r="D12" s="133">
        <v>5.376344086021505</v>
      </c>
      <c r="E12" s="132">
        <v>2.150537634408602</v>
      </c>
      <c r="F12" s="132">
        <v>2.150537634408602</v>
      </c>
      <c r="G12" s="133">
        <v>5.376344086021505</v>
      </c>
      <c r="H12" s="132">
        <v>2.150537634408602</v>
      </c>
      <c r="I12" s="133">
        <v>87.09677419354838</v>
      </c>
      <c r="J12" s="132">
        <v>1.0638297872340425</v>
      </c>
      <c r="K12" s="133">
        <v>0</v>
      </c>
      <c r="L12" s="133">
        <v>0</v>
      </c>
      <c r="M12" s="135">
        <v>13.978494623655912</v>
      </c>
      <c r="N12" s="134">
        <v>13.978494623655912</v>
      </c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/>
      <c r="AC12"/>
    </row>
    <row r="13" spans="1:29" s="5" customFormat="1" ht="21.75" customHeight="1">
      <c r="A13" s="61" t="str">
        <f>'1 Adult Part'!A14</f>
        <v>Greater Lowell</v>
      </c>
      <c r="B13" s="131">
        <v>47.222222222222214</v>
      </c>
      <c r="C13" s="132">
        <v>32.93650793650794</v>
      </c>
      <c r="D13" s="133">
        <v>7.142857142857143</v>
      </c>
      <c r="E13" s="132">
        <v>4.365079365079365</v>
      </c>
      <c r="F13" s="132">
        <v>27.777777777777782</v>
      </c>
      <c r="G13" s="133">
        <v>2.7777777777777777</v>
      </c>
      <c r="H13" s="132">
        <v>8.73015873015873</v>
      </c>
      <c r="I13" s="133">
        <v>95.63492063492063</v>
      </c>
      <c r="J13" s="132">
        <v>0.3952569169960474</v>
      </c>
      <c r="K13" s="133">
        <v>30.555555555555557</v>
      </c>
      <c r="L13" s="133">
        <v>0</v>
      </c>
      <c r="M13" s="135">
        <v>2.7777777777777777</v>
      </c>
      <c r="N13" s="134">
        <v>9.920634920634921</v>
      </c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/>
      <c r="AC13"/>
    </row>
    <row r="14" spans="1:29" s="5" customFormat="1" ht="21.75" customHeight="1">
      <c r="A14" s="61" t="str">
        <f>'1 Adult Part'!A15</f>
        <v>Greater New Bedford</v>
      </c>
      <c r="B14" s="131">
        <v>56.962025316455694</v>
      </c>
      <c r="C14" s="132">
        <v>27.42616033755274</v>
      </c>
      <c r="D14" s="133">
        <v>23.628691983122362</v>
      </c>
      <c r="E14" s="132">
        <v>6.751054852320676</v>
      </c>
      <c r="F14" s="132">
        <v>0</v>
      </c>
      <c r="G14" s="133">
        <v>5.485232067510549</v>
      </c>
      <c r="H14" s="132">
        <v>10.548523206751053</v>
      </c>
      <c r="I14" s="133">
        <v>92.40506329113923</v>
      </c>
      <c r="J14" s="132">
        <v>2.5316455696202538</v>
      </c>
      <c r="K14" s="133">
        <v>5.9071729957805905</v>
      </c>
      <c r="L14" s="133">
        <v>0.8438818565400845</v>
      </c>
      <c r="M14" s="135">
        <v>8.016877637130802</v>
      </c>
      <c r="N14" s="134">
        <v>25.738396624472575</v>
      </c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/>
      <c r="AC14"/>
    </row>
    <row r="15" spans="1:29" s="5" customFormat="1" ht="21.75" customHeight="1">
      <c r="A15" s="61" t="str">
        <f>'1 Adult Part'!A16</f>
        <v>Hampden</v>
      </c>
      <c r="B15" s="131">
        <v>49.34383202099737</v>
      </c>
      <c r="C15" s="132">
        <v>24.671916010498684</v>
      </c>
      <c r="D15" s="133">
        <v>25.459317585301836</v>
      </c>
      <c r="E15" s="132">
        <v>14.435695538057741</v>
      </c>
      <c r="F15" s="132">
        <v>2.6246719160104988</v>
      </c>
      <c r="G15" s="133">
        <v>4.986876640419948</v>
      </c>
      <c r="H15" s="132">
        <v>5.774278215223097</v>
      </c>
      <c r="I15" s="133">
        <v>89.501312335958</v>
      </c>
      <c r="J15" s="132">
        <v>4.986876640419948</v>
      </c>
      <c r="K15" s="133">
        <v>38.58267716535433</v>
      </c>
      <c r="L15" s="133">
        <v>2.6246719160104988</v>
      </c>
      <c r="M15" s="135">
        <v>6.299212598425197</v>
      </c>
      <c r="N15" s="134">
        <v>14.960629921259843</v>
      </c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/>
      <c r="AC15"/>
    </row>
    <row r="16" spans="1:29" s="5" customFormat="1" ht="21.75" customHeight="1">
      <c r="A16" s="61" t="str">
        <f>'1 Adult Part'!A17</f>
        <v>Merrimack Valley</v>
      </c>
      <c r="B16" s="131">
        <v>43.292682926829265</v>
      </c>
      <c r="C16" s="132">
        <v>43.90243902439025</v>
      </c>
      <c r="D16" s="133">
        <v>52.13414634146341</v>
      </c>
      <c r="E16" s="132">
        <v>7.01219512195122</v>
      </c>
      <c r="F16" s="132">
        <v>4.573170731707318</v>
      </c>
      <c r="G16" s="133">
        <v>0.3048780487804878</v>
      </c>
      <c r="H16" s="132">
        <v>15.243902439024389</v>
      </c>
      <c r="I16" s="133">
        <v>92.6829268292683</v>
      </c>
      <c r="J16" s="132">
        <v>21.646341463414632</v>
      </c>
      <c r="K16" s="133">
        <v>26.21951219512195</v>
      </c>
      <c r="L16" s="133">
        <v>0.3048780487804878</v>
      </c>
      <c r="M16" s="135">
        <v>4.878048780487805</v>
      </c>
      <c r="N16" s="134">
        <v>15.548780487804876</v>
      </c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/>
      <c r="AC16"/>
    </row>
    <row r="17" spans="1:29" s="5" customFormat="1" ht="21.75" customHeight="1">
      <c r="A17" s="61" t="str">
        <f>'1 Adult Part'!A18</f>
        <v>Metro North</v>
      </c>
      <c r="B17" s="131">
        <v>62.26912928759894</v>
      </c>
      <c r="C17" s="132">
        <v>43.79947229551451</v>
      </c>
      <c r="D17" s="133">
        <v>7.6517150395778355</v>
      </c>
      <c r="E17" s="132">
        <v>11.609498680738787</v>
      </c>
      <c r="F17" s="132">
        <v>9.234828496042216</v>
      </c>
      <c r="G17" s="133">
        <v>3.1662269129287597</v>
      </c>
      <c r="H17" s="132">
        <v>0.2638522427440633</v>
      </c>
      <c r="I17" s="133">
        <v>82.58575197889182</v>
      </c>
      <c r="J17" s="132">
        <v>0</v>
      </c>
      <c r="K17" s="133">
        <v>19.788918205804748</v>
      </c>
      <c r="L17" s="133">
        <v>0</v>
      </c>
      <c r="M17" s="135">
        <v>0.7915567282321899</v>
      </c>
      <c r="N17" s="134">
        <v>8.70712401055409</v>
      </c>
      <c r="O17" s="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/>
      <c r="AC17"/>
    </row>
    <row r="18" spans="1:29" s="5" customFormat="1" ht="21.75" customHeight="1">
      <c r="A18" s="61" t="str">
        <f>'1 Adult Part'!A19</f>
        <v>Metro South/West</v>
      </c>
      <c r="B18" s="131">
        <v>51.87165775401069</v>
      </c>
      <c r="C18" s="132">
        <v>40.64171122994652</v>
      </c>
      <c r="D18" s="133">
        <v>4.545454545454546</v>
      </c>
      <c r="E18" s="132">
        <v>9.090909090909092</v>
      </c>
      <c r="F18" s="132">
        <v>11.497326203208557</v>
      </c>
      <c r="G18" s="133">
        <v>3.4759358288770055</v>
      </c>
      <c r="H18" s="132">
        <v>0.8021390374331552</v>
      </c>
      <c r="I18" s="133">
        <v>82.88770053475935</v>
      </c>
      <c r="J18" s="132">
        <v>0.26737967914438504</v>
      </c>
      <c r="K18" s="133">
        <v>2.1390374331550803</v>
      </c>
      <c r="L18" s="133">
        <v>0</v>
      </c>
      <c r="M18" s="135">
        <v>4.812834224598931</v>
      </c>
      <c r="N18" s="134">
        <v>13.636363636363635</v>
      </c>
      <c r="O18" s="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/>
      <c r="AC18"/>
    </row>
    <row r="19" spans="1:29" s="5" customFormat="1" ht="21.75" customHeight="1">
      <c r="A19" s="61" t="str">
        <f>'1 Adult Part'!A20</f>
        <v>North Central Mass</v>
      </c>
      <c r="B19" s="131">
        <v>32.142857142857146</v>
      </c>
      <c r="C19" s="132">
        <v>35.714285714285715</v>
      </c>
      <c r="D19" s="133">
        <v>3.5714285714285716</v>
      </c>
      <c r="E19" s="132">
        <v>4.761904761904762</v>
      </c>
      <c r="F19" s="132">
        <v>4.761904761904762</v>
      </c>
      <c r="G19" s="133">
        <v>2.380952380952381</v>
      </c>
      <c r="H19" s="132">
        <v>2.380952380952381</v>
      </c>
      <c r="I19" s="133">
        <v>98.80952380952381</v>
      </c>
      <c r="J19" s="132">
        <v>0</v>
      </c>
      <c r="K19" s="133">
        <v>28.571428571428573</v>
      </c>
      <c r="L19" s="133">
        <v>1.1904761904761905</v>
      </c>
      <c r="M19" s="135">
        <v>8.333333333333336</v>
      </c>
      <c r="N19" s="134">
        <v>4.761904761904762</v>
      </c>
      <c r="O19" s="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/>
      <c r="AC19"/>
    </row>
    <row r="20" spans="1:29" s="5" customFormat="1" ht="21.75" customHeight="1">
      <c r="A20" s="61" t="str">
        <f>'1 Adult Part'!A21</f>
        <v>North Shore</v>
      </c>
      <c r="B20" s="131">
        <v>65.77540106951874</v>
      </c>
      <c r="C20" s="132">
        <v>33.68983957219251</v>
      </c>
      <c r="D20" s="133">
        <v>6.951871657754011</v>
      </c>
      <c r="E20" s="132">
        <v>8.556149732620321</v>
      </c>
      <c r="F20" s="132">
        <v>1.0695187165775402</v>
      </c>
      <c r="G20" s="133">
        <v>2.6737967914438503</v>
      </c>
      <c r="H20" s="132">
        <v>0.5347593582887701</v>
      </c>
      <c r="I20" s="133">
        <v>92.51336898395722</v>
      </c>
      <c r="J20" s="132">
        <v>0.5347593582887701</v>
      </c>
      <c r="K20" s="133">
        <v>2.1390374331550803</v>
      </c>
      <c r="L20" s="133">
        <v>0</v>
      </c>
      <c r="M20" s="135">
        <v>3.7433155080213902</v>
      </c>
      <c r="N20" s="134">
        <v>5.882352941176472</v>
      </c>
      <c r="O20" s="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/>
      <c r="AC20"/>
    </row>
    <row r="21" spans="1:29" s="5" customFormat="1" ht="21.75" customHeight="1" thickBot="1">
      <c r="A21" s="63" t="str">
        <f>'1 Adult Part'!A22</f>
        <v>South Shore</v>
      </c>
      <c r="B21" s="137">
        <v>61.6822429906542</v>
      </c>
      <c r="C21" s="138">
        <v>32.71028037383178</v>
      </c>
      <c r="D21" s="139">
        <v>2.803738317757009</v>
      </c>
      <c r="E21" s="138">
        <v>9.345794392523365</v>
      </c>
      <c r="F21" s="138">
        <v>21.49532710280374</v>
      </c>
      <c r="G21" s="139">
        <v>4.672897196261682</v>
      </c>
      <c r="H21" s="138">
        <v>7.476635514018692</v>
      </c>
      <c r="I21" s="139">
        <v>101.86915887850468</v>
      </c>
      <c r="J21" s="138">
        <v>4.464285714285714</v>
      </c>
      <c r="K21" s="139">
        <v>4.672897196261682</v>
      </c>
      <c r="L21" s="139">
        <v>0</v>
      </c>
      <c r="M21" s="141">
        <v>3.738317757009346</v>
      </c>
      <c r="N21" s="140">
        <v>8.411214953271028</v>
      </c>
      <c r="O21" s="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/>
      <c r="AC21"/>
    </row>
    <row r="22" spans="1:29" s="5" customFormat="1" ht="21.75" customHeight="1" thickBot="1">
      <c r="A22" s="64" t="s">
        <v>11</v>
      </c>
      <c r="B22" s="143">
        <v>51.74727425216662</v>
      </c>
      <c r="C22" s="145">
        <v>34.66592116298574</v>
      </c>
      <c r="D22" s="144">
        <v>14.87279843444227</v>
      </c>
      <c r="E22" s="144">
        <v>11.126642437797036</v>
      </c>
      <c r="F22" s="146">
        <v>7.7439194856024605</v>
      </c>
      <c r="G22" s="144">
        <v>3.1031590718479176</v>
      </c>
      <c r="H22" s="146">
        <v>6.402012859938496</v>
      </c>
      <c r="I22" s="146">
        <v>90.69052278445625</v>
      </c>
      <c r="J22" s="146">
        <v>3.2924107142857144</v>
      </c>
      <c r="K22" s="144">
        <v>18.59099804305284</v>
      </c>
      <c r="L22" s="144">
        <v>0.5301339285714286</v>
      </c>
      <c r="M22" s="147">
        <v>4.976237070170534</v>
      </c>
      <c r="N22" s="140">
        <v>11.881464914733018</v>
      </c>
      <c r="O22" s="3"/>
      <c r="P22" s="4"/>
      <c r="Q22" s="6"/>
      <c r="R22" s="7"/>
      <c r="S22" s="7"/>
      <c r="T22" s="7"/>
      <c r="U22" s="7"/>
      <c r="V22" s="7"/>
      <c r="W22" s="4"/>
      <c r="X22" s="4"/>
      <c r="Y22" s="4"/>
      <c r="Z22" s="4"/>
      <c r="AA22" s="4"/>
      <c r="AB22"/>
      <c r="AC22"/>
    </row>
  </sheetData>
  <sheetProtection/>
  <mergeCells count="4">
    <mergeCell ref="A1:N1"/>
    <mergeCell ref="B4:N4"/>
    <mergeCell ref="A3:N3"/>
    <mergeCell ref="A2:N2"/>
  </mergeCells>
  <printOptions horizontalCentered="1" verticalCentered="1"/>
  <pageMargins left="0.26" right="0.25" top="1" bottom="0.57" header="0.12" footer="0.1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 Adult Participant Summary</dc:title>
  <dc:subject/>
  <dc:creator>Joan Boucher</dc:creator>
  <cp:keywords/>
  <dc:description/>
  <cp:lastModifiedBy>Boucher, Joan (DWD)</cp:lastModifiedBy>
  <cp:lastPrinted>2017-02-22T16:55:14Z</cp:lastPrinted>
  <dcterms:created xsi:type="dcterms:W3CDTF">2002-10-30T15:58:39Z</dcterms:created>
  <dcterms:modified xsi:type="dcterms:W3CDTF">2017-05-30T17:30:56Z</dcterms:modified>
  <cp:category/>
  <cp:version/>
  <cp:contentType/>
  <cp:contentStatus/>
</cp:coreProperties>
</file>