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05" yWindow="65431" windowWidth="13395" windowHeight="12510" tabRatio="917" activeTab="0"/>
  </bookViews>
  <sheets>
    <sheet name="Cover Sheet " sheetId="1" r:id="rId1"/>
    <sheet name="1 In School Youth Part" sheetId="2" r:id="rId2"/>
    <sheet name="2 Out of School Youth Part" sheetId="3" r:id="rId3"/>
    <sheet name="3 Total Youth Part" sheetId="4" r:id="rId4"/>
    <sheet name="4 In School Youth Exits" sheetId="5" r:id="rId5"/>
    <sheet name="5 Out School Youth Exits" sheetId="6" r:id="rId6"/>
    <sheet name="6 Total Youth Exits" sheetId="7" r:id="rId7"/>
    <sheet name="7 In School Characteristic" sheetId="8" r:id="rId8"/>
    <sheet name="8 Out School Characteristics" sheetId="9" r:id="rId9"/>
    <sheet name="9 Total Characteristics" sheetId="10" r:id="rId10"/>
  </sheets>
  <definedNames>
    <definedName name="_xlnm.Print_Area" localSheetId="1">'1 In School Youth Part'!$A$1:$N$23</definedName>
    <definedName name="_xlnm.Print_Area" localSheetId="2">'2 Out of School Youth Part'!$A$1:$N$23</definedName>
    <definedName name="_xlnm.Print_Area" localSheetId="3">'3 Total Youth Part'!$A$1:$N$23</definedName>
    <definedName name="_xlnm.Print_Area" localSheetId="4">'4 In School Youth Exits'!$A$1:$O$26</definedName>
    <definedName name="_xlnm.Print_Area" localSheetId="5">'5 Out School Youth Exits'!$A$1:$O$26</definedName>
    <definedName name="_xlnm.Print_Area" localSheetId="6">'6 Total Youth Exits'!$A$1:$O$26</definedName>
    <definedName name="_xlnm.Print_Area" localSheetId="7">'7 In School Characteristic'!$A$1:$S$22</definedName>
    <definedName name="_xlnm.Print_Area" localSheetId="8">'8 Out School Characteristics'!$A$1:$S$22</definedName>
    <definedName name="_xlnm.Print_Area" localSheetId="9">'9 Total Characteristics'!$A$1:$S$22</definedName>
    <definedName name="_xlnm.Print_Area" localSheetId="0">'Cover Sheet '!$A$1:$C$31</definedName>
  </definedNames>
  <calcPr fullCalcOnLoad="1"/>
</workbook>
</file>

<file path=xl/sharedStrings.xml><?xml version="1.0" encoding="utf-8"?>
<sst xmlns="http://schemas.openxmlformats.org/spreadsheetml/2006/main" count="314" uniqueCount="90">
  <si>
    <t>STATE TOTALS</t>
  </si>
  <si>
    <t>Pct.</t>
  </si>
  <si>
    <t>PARTICIPANTS</t>
  </si>
  <si>
    <t>Annual
Plan</t>
  </si>
  <si>
    <t>YTD
Actual</t>
  </si>
  <si>
    <t>ENROLLMENTS BY ACTIVITY (Multiple Counts)</t>
  </si>
  <si>
    <t>TOTAL EXITS</t>
  </si>
  <si>
    <t>ENTERED EMPLOYMENTS</t>
  </si>
  <si>
    <t>ENT POST-HS TRN</t>
  </si>
  <si>
    <t>PERCENTAGES OF TOTAL PARTICIPANTS</t>
  </si>
  <si>
    <t>Disabled</t>
  </si>
  <si>
    <t>Hispanic
or Latino</t>
  </si>
  <si>
    <t>H.S.
Student</t>
  </si>
  <si>
    <t>H.S.
Dropout</t>
  </si>
  <si>
    <t>Pregnant/
Parenting</t>
  </si>
  <si>
    <t>Foster
Child</t>
  </si>
  <si>
    <t>YOUTH</t>
  </si>
  <si>
    <t>Berkshire</t>
  </si>
  <si>
    <t>Boston</t>
  </si>
  <si>
    <t>Bristol</t>
  </si>
  <si>
    <t>Brockton</t>
  </si>
  <si>
    <t>Cape Cod &amp; Islands</t>
  </si>
  <si>
    <t>Central Mass</t>
  </si>
  <si>
    <t>Franklin/Hampshire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</si>
  <si>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</si>
  <si>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</si>
  <si>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</si>
  <si>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</si>
  <si>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</si>
  <si>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</si>
  <si>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 Mass</t>
  </si>
  <si>
    <t>North Shore</t>
  </si>
  <si>
    <t xml:space="preserve">TABLE 6 - TOTAL YOUTH EXIT AND OUTCOME SUMMARY </t>
  </si>
  <si>
    <t>Exit and Outcome Summary</t>
  </si>
  <si>
    <t>Participant Characteristics</t>
  </si>
  <si>
    <t xml:space="preserve">  Table 6 - Total Youth</t>
  </si>
  <si>
    <t xml:space="preserve">  Table 3 - Total Youth</t>
  </si>
  <si>
    <t>Participant Activities</t>
  </si>
  <si>
    <t>TABLE 3 - TOTAL YOUTH PARTICIPANT ACTIVITIES</t>
  </si>
  <si>
    <t xml:space="preserve">TABLE 9 - TOTAL YOUTH PARTICIPANT CHARACTERISTICS </t>
  </si>
  <si>
    <t>% of   Plan</t>
  </si>
  <si>
    <t>Black or
African American</t>
  </si>
  <si>
    <t>Welfare</t>
  </si>
  <si>
    <t>WORKFORCE
INVESTMENT AREA</t>
  </si>
  <si>
    <t xml:space="preserve">  Table 9 - Total Youth</t>
  </si>
  <si>
    <t>TAB 7 - WIA TITLE I PARTICIPANT SUMMARY</t>
  </si>
  <si>
    <t xml:space="preserve"> TAB 7 - WIA TITLE I PARTICIPANT SUMMARY</t>
  </si>
  <si>
    <t>Female</t>
  </si>
  <si>
    <t>Limited
English</t>
  </si>
  <si>
    <t>Math or
Reading
Level &lt; 9.0</t>
  </si>
  <si>
    <t>Asian or
Pacific
Islander</t>
  </si>
  <si>
    <t xml:space="preserve">Activities  1: Educational training, tutoring and dropout prevention; 2: ABE, GED preparation, alternative school; 3: ESL; 4: Summer Employment Opportunities; 5: Work Experience and OJT; 6: Occupational Skills Training, including job readiness, customized training, workplace training and cooperative education; 7: Leadership Development and Community Service; 8: Mentoring; 9: Guidance and Comprehensive Counseling; 10: Activities counted in the "Other" column are non program related activities. (Supportive services and follow-up services are not included on this table.) For some youth contracts providing multiple activities, only the primary activity has been recorded on MOSES.  </t>
  </si>
  <si>
    <t>South Shore</t>
  </si>
  <si>
    <t xml:space="preserve">Compiled by Massachusetts Department of Career Services </t>
  </si>
  <si>
    <t xml:space="preserve">  Table 1 - In School Youth </t>
  </si>
  <si>
    <t xml:space="preserve">  Table 2 - Out of School Youth </t>
  </si>
  <si>
    <t xml:space="preserve">  Table 4 - In School Youth </t>
  </si>
  <si>
    <t xml:space="preserve">  Table 5 - Out of School Youth </t>
  </si>
  <si>
    <t xml:space="preserve">  Table 7 - In School Youth </t>
  </si>
  <si>
    <t xml:space="preserve">  Table 8 - Out of School Youth </t>
  </si>
  <si>
    <t>TABLE 1 - IN SCHOOL YOUTH PARTICIPANT ACTIVITIES</t>
  </si>
  <si>
    <t>TABLE 2 - OUT OF SCHOOL YOUTH PARTICIPANT ACTIVITIES</t>
  </si>
  <si>
    <t xml:space="preserve">TABLE 8 - OUT OF SCHOOL YOUTH PARTICIPANT CHARACTERISTICS </t>
  </si>
  <si>
    <t xml:space="preserve">TABLE 4 - IN SCHOOL YOUTH EXIT AND OUTCOME SUMMARY </t>
  </si>
  <si>
    <t xml:space="preserve">TABLE 7 - IN SCHOOL YOUTH PARTICIPANT CHARACTERISTICS </t>
  </si>
  <si>
    <t xml:space="preserve">TABLE 5 - OUT OF SCHOOL YOUTH EXIT AND OUTCOME SUMMARY </t>
  </si>
  <si>
    <t>DEG/CERT</t>
  </si>
  <si>
    <t>Age
14-18</t>
  </si>
  <si>
    <t>Age
19-21</t>
  </si>
  <si>
    <t>Total
Enrs</t>
  </si>
  <si>
    <t>Reqs
Addtl      Asst</t>
  </si>
  <si>
    <t>(4)
Summer
Empl                        Opp</t>
  </si>
  <si>
    <t>(5)
Work              Exp
/ OJT</t>
  </si>
  <si>
    <t>(6)
Occup
Skills</t>
  </si>
  <si>
    <t>(7)
Leadership
CommSvc</t>
  </si>
  <si>
    <t>(8)
Mentor</t>
  </si>
  <si>
    <t>(9)
Guide/
Counsel</t>
  </si>
  <si>
    <t>(10)
Other*</t>
  </si>
  <si>
    <t>(1)
Educ Trng
&amp; Tutoring</t>
  </si>
  <si>
    <t>(3)
ESL</t>
  </si>
  <si>
    <t>(2)
ABE/GED
Alternative</t>
  </si>
  <si>
    <t xml:space="preserve">Exclusions:  Exiters who leave the program for any exlusionary reason are not counted in the placed in employment/education rate.  </t>
  </si>
  <si>
    <t>Home-less/Run-away</t>
  </si>
  <si>
    <t>Offend</t>
  </si>
  <si>
    <t>PLACED EMP/
ED RATE</t>
  </si>
  <si>
    <t>Exclusions</t>
  </si>
  <si>
    <t>AVG
WAGE</t>
  </si>
  <si>
    <t>Data Source:  Crystal Reports/MOSES Database</t>
  </si>
  <si>
    <t>FY16 QUARTER ENDING DECEMBER 31, 2015</t>
  </si>
  <si>
    <t>Crystal Report Date: 02/29/2016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</si>
</sst>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mmmm\ d\,\ yyyy"/>
    <numFmt numFmtId="177" formatCode="[$-409]dddd\,\ mmmm\ dd\,\ yyyy"/>
    <numFmt numFmtId="178" formatCode="mmmm\ dd\,\ yyyy"/>
    <numFmt numFmtId="179" formatCode="[$-409]mmmm\ d\,\ yyyy;@"/>
    <numFmt numFmtId="180" formatCode="_(* #,##0.0_);_(* \(#,##0.0\);_(* &quot;-&quot;??_);_(@_)"/>
    <numFmt numFmtId="181" formatCode="m/d/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[$%-409]"/>
    <numFmt numFmtId="187" formatCode="0;\-0;\-"/>
    <numFmt numFmtId="188" formatCode="0[$%-409];\-0[$%-409];\-"/>
    <numFmt numFmtId="189" formatCode="[$$-409]0.00"/>
    <numFmt numFmtId="190" formatCode="#,##0[$%-409]"/>
    <numFmt numFmtId="191" formatCode="#,##0;\-#,##0;\-"/>
  </numFmts>
  <fonts count="5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0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vertical="center"/>
    </xf>
    <xf numFmtId="0" fontId="1" fillId="0" borderId="13" xfId="0" applyFont="1" applyBorder="1" applyAlignment="1">
      <alignment horizontal="center" wrapText="1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right"/>
    </xf>
    <xf numFmtId="9" fontId="1" fillId="0" borderId="12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indent="2"/>
    </xf>
    <xf numFmtId="0" fontId="10" fillId="0" borderId="0" xfId="0" applyFont="1" applyFill="1" applyBorder="1" applyAlignment="1">
      <alignment horizontal="left" indent="2"/>
    </xf>
    <xf numFmtId="0" fontId="11" fillId="0" borderId="0" xfId="0" applyFont="1" applyFill="1" applyBorder="1" applyAlignment="1">
      <alignment horizontal="left" indent="2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4" fillId="0" borderId="16" xfId="0" applyFont="1" applyBorder="1" applyAlignment="1">
      <alignment horizontal="center" vertical="center"/>
    </xf>
    <xf numFmtId="3" fontId="14" fillId="33" borderId="17" xfId="0" applyNumberFormat="1" applyFont="1" applyFill="1" applyBorder="1" applyAlignment="1">
      <alignment horizontal="center" vertical="center"/>
    </xf>
    <xf numFmtId="9" fontId="14" fillId="33" borderId="18" xfId="0" applyNumberFormat="1" applyFont="1" applyFill="1" applyBorder="1" applyAlignment="1">
      <alignment horizontal="center" vertical="center"/>
    </xf>
    <xf numFmtId="3" fontId="14" fillId="33" borderId="19" xfId="0" applyNumberFormat="1" applyFont="1" applyFill="1" applyBorder="1" applyAlignment="1">
      <alignment horizontal="center" vertical="center"/>
    </xf>
    <xf numFmtId="3" fontId="14" fillId="33" borderId="16" xfId="0" applyNumberFormat="1" applyFont="1" applyFill="1" applyBorder="1" applyAlignment="1">
      <alignment horizontal="center" vertical="center"/>
    </xf>
    <xf numFmtId="1" fontId="14" fillId="33" borderId="19" xfId="0" applyNumberFormat="1" applyFont="1" applyFill="1" applyBorder="1" applyAlignment="1">
      <alignment horizontal="center" vertical="center"/>
    </xf>
    <xf numFmtId="3" fontId="14" fillId="33" borderId="20" xfId="0" applyNumberFormat="1" applyFont="1" applyFill="1" applyBorder="1" applyAlignment="1">
      <alignment horizontal="center" vertical="center"/>
    </xf>
    <xf numFmtId="3" fontId="14" fillId="33" borderId="21" xfId="0" applyNumberFormat="1" applyFont="1" applyFill="1" applyBorder="1" applyAlignment="1">
      <alignment horizontal="center" vertical="center"/>
    </xf>
    <xf numFmtId="166" fontId="14" fillId="33" borderId="18" xfId="0" applyNumberFormat="1" applyFont="1" applyFill="1" applyBorder="1" applyAlignment="1">
      <alignment horizontal="center" vertical="center"/>
    </xf>
    <xf numFmtId="3" fontId="14" fillId="33" borderId="18" xfId="0" applyNumberFormat="1" applyFont="1" applyFill="1" applyBorder="1" applyAlignment="1">
      <alignment horizontal="center" vertical="center"/>
    </xf>
    <xf numFmtId="9" fontId="14" fillId="33" borderId="22" xfId="0" applyNumberFormat="1" applyFont="1" applyFill="1" applyBorder="1" applyAlignment="1">
      <alignment horizontal="center" vertical="center"/>
    </xf>
    <xf numFmtId="3" fontId="14" fillId="33" borderId="23" xfId="0" applyNumberFormat="1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3" fontId="14" fillId="33" borderId="25" xfId="0" applyNumberFormat="1" applyFont="1" applyFill="1" applyBorder="1" applyAlignment="1">
      <alignment horizontal="center" vertical="center"/>
    </xf>
    <xf numFmtId="9" fontId="14" fillId="33" borderId="26" xfId="0" applyNumberFormat="1" applyFont="1" applyFill="1" applyBorder="1" applyAlignment="1">
      <alignment horizontal="center" vertical="center"/>
    </xf>
    <xf numFmtId="3" fontId="14" fillId="33" borderId="27" xfId="0" applyNumberFormat="1" applyFont="1" applyFill="1" applyBorder="1" applyAlignment="1">
      <alignment horizontal="center" vertical="center"/>
    </xf>
    <xf numFmtId="3" fontId="14" fillId="33" borderId="24" xfId="0" applyNumberFormat="1" applyFont="1" applyFill="1" applyBorder="1" applyAlignment="1">
      <alignment horizontal="center" vertical="center"/>
    </xf>
    <xf numFmtId="1" fontId="14" fillId="33" borderId="28" xfId="0" applyNumberFormat="1" applyFont="1" applyFill="1" applyBorder="1" applyAlignment="1">
      <alignment horizontal="center" vertical="center"/>
    </xf>
    <xf numFmtId="3" fontId="14" fillId="33" borderId="29" xfId="0" applyNumberFormat="1" applyFont="1" applyFill="1" applyBorder="1" applyAlignment="1">
      <alignment horizontal="center" vertical="center"/>
    </xf>
    <xf numFmtId="3" fontId="14" fillId="33" borderId="30" xfId="0" applyNumberFormat="1" applyFont="1" applyFill="1" applyBorder="1" applyAlignment="1">
      <alignment horizontal="center" vertical="center"/>
    </xf>
    <xf numFmtId="166" fontId="14" fillId="33" borderId="26" xfId="0" applyNumberFormat="1" applyFont="1" applyFill="1" applyBorder="1" applyAlignment="1">
      <alignment horizontal="center" vertical="center"/>
    </xf>
    <xf numFmtId="3" fontId="14" fillId="33" borderId="26" xfId="0" applyNumberFormat="1" applyFont="1" applyFill="1" applyBorder="1" applyAlignment="1">
      <alignment horizontal="center" vertical="center"/>
    </xf>
    <xf numFmtId="1" fontId="14" fillId="33" borderId="27" xfId="0" applyNumberFormat="1" applyFont="1" applyFill="1" applyBorder="1" applyAlignment="1">
      <alignment horizontal="center" vertical="center"/>
    </xf>
    <xf numFmtId="3" fontId="14" fillId="33" borderId="31" xfId="0" applyNumberFormat="1" applyFont="1" applyFill="1" applyBorder="1" applyAlignment="1">
      <alignment horizontal="center" vertical="center"/>
    </xf>
    <xf numFmtId="9" fontId="14" fillId="33" borderId="32" xfId="0" applyNumberFormat="1" applyFont="1" applyFill="1" applyBorder="1" applyAlignment="1">
      <alignment horizontal="center" vertical="center"/>
    </xf>
    <xf numFmtId="1" fontId="14" fillId="33" borderId="33" xfId="0" applyNumberFormat="1" applyFont="1" applyFill="1" applyBorder="1" applyAlignment="1">
      <alignment horizontal="center" vertical="center"/>
    </xf>
    <xf numFmtId="3" fontId="14" fillId="33" borderId="34" xfId="0" applyNumberFormat="1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3" fontId="14" fillId="33" borderId="36" xfId="0" applyNumberFormat="1" applyFont="1" applyFill="1" applyBorder="1" applyAlignment="1">
      <alignment horizontal="center" vertical="center"/>
    </xf>
    <xf numFmtId="9" fontId="14" fillId="33" borderId="37" xfId="0" applyNumberFormat="1" applyFont="1" applyFill="1" applyBorder="1" applyAlignment="1">
      <alignment horizontal="center" vertical="center"/>
    </xf>
    <xf numFmtId="3" fontId="14" fillId="33" borderId="33" xfId="0" applyNumberFormat="1" applyFont="1" applyFill="1" applyBorder="1" applyAlignment="1">
      <alignment horizontal="center" vertical="center"/>
    </xf>
    <xf numFmtId="3" fontId="14" fillId="33" borderId="35" xfId="0" applyNumberFormat="1" applyFont="1" applyFill="1" applyBorder="1" applyAlignment="1">
      <alignment horizontal="center" vertical="center"/>
    </xf>
    <xf numFmtId="166" fontId="14" fillId="33" borderId="32" xfId="0" applyNumberFormat="1" applyFont="1" applyFill="1" applyBorder="1" applyAlignment="1">
      <alignment horizontal="center" vertical="center"/>
    </xf>
    <xf numFmtId="3" fontId="14" fillId="33" borderId="32" xfId="0" applyNumberFormat="1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3" fontId="14" fillId="33" borderId="39" xfId="0" applyNumberFormat="1" applyFont="1" applyFill="1" applyBorder="1" applyAlignment="1">
      <alignment horizontal="center" vertical="center"/>
    </xf>
    <xf numFmtId="9" fontId="14" fillId="33" borderId="40" xfId="0" applyNumberFormat="1" applyFont="1" applyFill="1" applyBorder="1" applyAlignment="1">
      <alignment horizontal="center" vertical="center"/>
    </xf>
    <xf numFmtId="3" fontId="14" fillId="33" borderId="41" xfId="0" applyNumberFormat="1" applyFont="1" applyFill="1" applyBorder="1" applyAlignment="1">
      <alignment horizontal="center" vertical="center"/>
    </xf>
    <xf numFmtId="3" fontId="14" fillId="33" borderId="42" xfId="0" applyNumberFormat="1" applyFont="1" applyFill="1" applyBorder="1" applyAlignment="1">
      <alignment horizontal="center" vertical="center"/>
    </xf>
    <xf numFmtId="1" fontId="14" fillId="33" borderId="41" xfId="0" applyNumberFormat="1" applyFont="1" applyFill="1" applyBorder="1" applyAlignment="1">
      <alignment horizontal="center" vertical="center"/>
    </xf>
    <xf numFmtId="3" fontId="14" fillId="33" borderId="43" xfId="0" applyNumberFormat="1" applyFont="1" applyFill="1" applyBorder="1" applyAlignment="1">
      <alignment horizontal="center" vertical="center"/>
    </xf>
    <xf numFmtId="3" fontId="14" fillId="33" borderId="44" xfId="0" applyNumberFormat="1" applyFont="1" applyFill="1" applyBorder="1" applyAlignment="1">
      <alignment horizontal="center" vertical="center"/>
    </xf>
    <xf numFmtId="166" fontId="14" fillId="33" borderId="40" xfId="0" applyNumberFormat="1" applyFont="1" applyFill="1" applyBorder="1" applyAlignment="1">
      <alignment horizontal="center" vertical="center"/>
    </xf>
    <xf numFmtId="3" fontId="14" fillId="33" borderId="40" xfId="0" applyNumberFormat="1" applyFont="1" applyFill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3" fontId="14" fillId="33" borderId="47" xfId="0" applyNumberFormat="1" applyFont="1" applyFill="1" applyBorder="1" applyAlignment="1">
      <alignment horizontal="center" vertical="center"/>
    </xf>
    <xf numFmtId="3" fontId="14" fillId="33" borderId="48" xfId="0" applyNumberFormat="1" applyFont="1" applyFill="1" applyBorder="1" applyAlignment="1">
      <alignment horizontal="center" vertical="center"/>
    </xf>
    <xf numFmtId="9" fontId="14" fillId="33" borderId="49" xfId="0" applyNumberFormat="1" applyFont="1" applyFill="1" applyBorder="1" applyAlignment="1">
      <alignment horizontal="center" vertical="center"/>
    </xf>
    <xf numFmtId="3" fontId="14" fillId="33" borderId="50" xfId="0" applyNumberFormat="1" applyFont="1" applyFill="1" applyBorder="1" applyAlignment="1">
      <alignment horizontal="center" vertical="center"/>
    </xf>
    <xf numFmtId="3" fontId="14" fillId="33" borderId="51" xfId="0" applyNumberFormat="1" applyFont="1" applyFill="1" applyBorder="1" applyAlignment="1">
      <alignment horizontal="center" vertical="center"/>
    </xf>
    <xf numFmtId="3" fontId="14" fillId="33" borderId="52" xfId="0" applyNumberFormat="1" applyFont="1" applyFill="1" applyBorder="1" applyAlignment="1">
      <alignment horizontal="center" vertical="center"/>
    </xf>
    <xf numFmtId="3" fontId="14" fillId="33" borderId="53" xfId="0" applyNumberFormat="1" applyFont="1" applyFill="1" applyBorder="1" applyAlignment="1">
      <alignment horizontal="center" vertical="center"/>
    </xf>
    <xf numFmtId="3" fontId="14" fillId="33" borderId="54" xfId="0" applyNumberFormat="1" applyFont="1" applyFill="1" applyBorder="1" applyAlignment="1">
      <alignment horizontal="center" vertical="center"/>
    </xf>
    <xf numFmtId="3" fontId="14" fillId="33" borderId="55" xfId="0" applyNumberFormat="1" applyFont="1" applyFill="1" applyBorder="1" applyAlignment="1">
      <alignment horizontal="center" vertical="center"/>
    </xf>
    <xf numFmtId="3" fontId="14" fillId="33" borderId="56" xfId="0" applyNumberFormat="1" applyFont="1" applyFill="1" applyBorder="1" applyAlignment="1">
      <alignment horizontal="center" vertical="center"/>
    </xf>
    <xf numFmtId="3" fontId="14" fillId="33" borderId="49" xfId="0" applyNumberFormat="1" applyFont="1" applyFill="1" applyBorder="1" applyAlignment="1">
      <alignment horizontal="center" vertical="center"/>
    </xf>
    <xf numFmtId="3" fontId="14" fillId="33" borderId="57" xfId="0" applyNumberFormat="1" applyFont="1" applyFill="1" applyBorder="1" applyAlignment="1">
      <alignment horizontal="center" vertical="center"/>
    </xf>
    <xf numFmtId="1" fontId="14" fillId="33" borderId="47" xfId="0" applyNumberFormat="1" applyFont="1" applyFill="1" applyBorder="1" applyAlignment="1">
      <alignment horizontal="center" vertical="center"/>
    </xf>
    <xf numFmtId="9" fontId="14" fillId="33" borderId="47" xfId="0" applyNumberFormat="1" applyFont="1" applyFill="1" applyBorder="1" applyAlignment="1">
      <alignment horizontal="center" vertical="center"/>
    </xf>
    <xf numFmtId="9" fontId="14" fillId="33" borderId="41" xfId="0" applyNumberFormat="1" applyFont="1" applyFill="1" applyBorder="1" applyAlignment="1">
      <alignment horizontal="center" vertical="center"/>
    </xf>
    <xf numFmtId="1" fontId="14" fillId="33" borderId="50" xfId="0" applyNumberFormat="1" applyFont="1" applyFill="1" applyBorder="1" applyAlignment="1">
      <alignment horizontal="center" vertical="center"/>
    </xf>
    <xf numFmtId="1" fontId="14" fillId="33" borderId="25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" fontId="14" fillId="33" borderId="0" xfId="0" applyNumberFormat="1" applyFont="1" applyFill="1" applyBorder="1" applyAlignment="1">
      <alignment horizontal="center" vertical="center"/>
    </xf>
    <xf numFmtId="1" fontId="14" fillId="33" borderId="54" xfId="0" applyNumberFormat="1" applyFont="1" applyFill="1" applyBorder="1" applyAlignment="1">
      <alignment horizontal="center" vertical="center"/>
    </xf>
    <xf numFmtId="1" fontId="14" fillId="33" borderId="48" xfId="0" applyNumberFormat="1" applyFont="1" applyFill="1" applyBorder="1" applyAlignment="1">
      <alignment horizontal="center" vertical="center"/>
    </xf>
    <xf numFmtId="1" fontId="14" fillId="33" borderId="52" xfId="0" applyNumberFormat="1" applyFont="1" applyFill="1" applyBorder="1" applyAlignment="1">
      <alignment horizontal="center" vertical="center"/>
    </xf>
    <xf numFmtId="1" fontId="14" fillId="33" borderId="53" xfId="0" applyNumberFormat="1" applyFont="1" applyFill="1" applyBorder="1" applyAlignment="1">
      <alignment horizontal="center" vertical="center"/>
    </xf>
    <xf numFmtId="1" fontId="14" fillId="33" borderId="55" xfId="0" applyNumberFormat="1" applyFont="1" applyFill="1" applyBorder="1" applyAlignment="1">
      <alignment horizontal="center" vertical="center"/>
    </xf>
    <xf numFmtId="1" fontId="14" fillId="33" borderId="17" xfId="0" applyNumberFormat="1" applyFont="1" applyFill="1" applyBorder="1" applyAlignment="1">
      <alignment horizontal="center" vertical="center"/>
    </xf>
    <xf numFmtId="1" fontId="14" fillId="33" borderId="58" xfId="0" applyNumberFormat="1" applyFont="1" applyFill="1" applyBorder="1" applyAlignment="1">
      <alignment horizontal="center" vertical="center"/>
    </xf>
    <xf numFmtId="1" fontId="14" fillId="33" borderId="16" xfId="0" applyNumberFormat="1" applyFont="1" applyFill="1" applyBorder="1" applyAlignment="1">
      <alignment horizontal="center" vertical="center"/>
    </xf>
    <xf numFmtId="1" fontId="14" fillId="33" borderId="24" xfId="0" applyNumberFormat="1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1" fontId="14" fillId="33" borderId="59" xfId="0" applyNumberFormat="1" applyFont="1" applyFill="1" applyBorder="1" applyAlignment="1">
      <alignment horizontal="center" vertical="center"/>
    </xf>
    <xf numFmtId="1" fontId="14" fillId="33" borderId="20" xfId="0" applyNumberFormat="1" applyFont="1" applyFill="1" applyBorder="1" applyAlignment="1">
      <alignment horizontal="center" vertical="center"/>
    </xf>
    <xf numFmtId="1" fontId="14" fillId="33" borderId="31" xfId="0" applyNumberFormat="1" applyFont="1" applyFill="1" applyBorder="1" applyAlignment="1">
      <alignment horizontal="center" vertical="center"/>
    </xf>
    <xf numFmtId="1" fontId="14" fillId="33" borderId="1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60" xfId="0" applyFont="1" applyBorder="1" applyAlignment="1">
      <alignment vertical="center"/>
    </xf>
    <xf numFmtId="9" fontId="14" fillId="33" borderId="0" xfId="0" applyNumberFormat="1" applyFont="1" applyFill="1" applyBorder="1" applyAlignment="1">
      <alignment horizontal="center" vertical="center"/>
    </xf>
    <xf numFmtId="1" fontId="14" fillId="33" borderId="0" xfId="0" applyNumberFormat="1" applyFont="1" applyFill="1" applyBorder="1" applyAlignment="1">
      <alignment horizontal="center" vertical="center"/>
    </xf>
    <xf numFmtId="166" fontId="14" fillId="33" borderId="0" xfId="0" applyNumberFormat="1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9" fontId="5" fillId="0" borderId="58" xfId="0" applyNumberFormat="1" applyFont="1" applyBorder="1" applyAlignment="1">
      <alignment horizontal="center" wrapText="1"/>
    </xf>
    <xf numFmtId="187" fontId="18" fillId="0" borderId="62" xfId="0" applyNumberFormat="1" applyFont="1" applyBorder="1" applyAlignment="1">
      <alignment horizontal="center" vertical="center"/>
    </xf>
    <xf numFmtId="187" fontId="18" fillId="0" borderId="63" xfId="0" applyNumberFormat="1" applyFont="1" applyBorder="1" applyAlignment="1">
      <alignment horizontal="center" vertical="center"/>
    </xf>
    <xf numFmtId="187" fontId="18" fillId="0" borderId="64" xfId="0" applyNumberFormat="1" applyFont="1" applyBorder="1" applyAlignment="1">
      <alignment horizontal="center" vertical="center"/>
    </xf>
    <xf numFmtId="188" fontId="18" fillId="0" borderId="41" xfId="0" applyNumberFormat="1" applyFont="1" applyBorder="1" applyAlignment="1">
      <alignment horizontal="center" vertical="center"/>
    </xf>
    <xf numFmtId="188" fontId="18" fillId="0" borderId="39" xfId="0" applyNumberFormat="1" applyFont="1" applyBorder="1" applyAlignment="1">
      <alignment horizontal="center" vertical="center"/>
    </xf>
    <xf numFmtId="188" fontId="18" fillId="0" borderId="4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188" fontId="18" fillId="0" borderId="57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horizontal="center" wrapText="1"/>
    </xf>
    <xf numFmtId="0" fontId="1" fillId="0" borderId="65" xfId="0" applyFont="1" applyBorder="1" applyAlignment="1">
      <alignment horizontal="center" wrapText="1"/>
    </xf>
    <xf numFmtId="3" fontId="14" fillId="33" borderId="62" xfId="0" applyNumberFormat="1" applyFont="1" applyFill="1" applyBorder="1" applyAlignment="1">
      <alignment horizontal="center" vertical="center"/>
    </xf>
    <xf numFmtId="3" fontId="14" fillId="33" borderId="63" xfId="0" applyNumberFormat="1" applyFont="1" applyFill="1" applyBorder="1" applyAlignment="1">
      <alignment horizontal="center" vertical="center"/>
    </xf>
    <xf numFmtId="3" fontId="14" fillId="33" borderId="38" xfId="0" applyNumberFormat="1" applyFont="1" applyFill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9" fontId="14" fillId="33" borderId="27" xfId="0" applyNumberFormat="1" applyFont="1" applyFill="1" applyBorder="1" applyAlignment="1">
      <alignment horizontal="center" vertical="center"/>
    </xf>
    <xf numFmtId="166" fontId="14" fillId="0" borderId="18" xfId="0" applyNumberFormat="1" applyFont="1" applyBorder="1" applyAlignment="1">
      <alignment horizontal="center" vertical="center"/>
    </xf>
    <xf numFmtId="166" fontId="14" fillId="0" borderId="22" xfId="0" applyNumberFormat="1" applyFont="1" applyBorder="1" applyAlignment="1">
      <alignment horizontal="center" vertical="center"/>
    </xf>
    <xf numFmtId="9" fontId="14" fillId="33" borderId="33" xfId="0" applyNumberFormat="1" applyFont="1" applyFill="1" applyBorder="1" applyAlignment="1">
      <alignment horizontal="center" vertical="center"/>
    </xf>
    <xf numFmtId="9" fontId="14" fillId="33" borderId="68" xfId="0" applyNumberFormat="1" applyFont="1" applyFill="1" applyBorder="1" applyAlignment="1">
      <alignment horizontal="center" vertical="center"/>
    </xf>
    <xf numFmtId="175" fontId="14" fillId="0" borderId="38" xfId="42" applyNumberFormat="1" applyFont="1" applyBorder="1" applyAlignment="1">
      <alignment horizontal="center" vertical="center"/>
    </xf>
    <xf numFmtId="3" fontId="14" fillId="33" borderId="37" xfId="0" applyNumberFormat="1" applyFont="1" applyFill="1" applyBorder="1" applyAlignment="1">
      <alignment horizontal="center" vertical="center"/>
    </xf>
    <xf numFmtId="166" fontId="14" fillId="0" borderId="44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90" fontId="18" fillId="0" borderId="47" xfId="0" applyNumberFormat="1" applyFont="1" applyBorder="1" applyAlignment="1">
      <alignment horizontal="center" vertical="center"/>
    </xf>
    <xf numFmtId="190" fontId="18" fillId="0" borderId="69" xfId="0" applyNumberFormat="1" applyFont="1" applyBorder="1" applyAlignment="1">
      <alignment horizontal="center" vertical="center"/>
    </xf>
    <xf numFmtId="190" fontId="18" fillId="0" borderId="50" xfId="0" applyNumberFormat="1" applyFont="1" applyBorder="1" applyAlignment="1">
      <alignment horizontal="center" vertical="center"/>
    </xf>
    <xf numFmtId="190" fontId="18" fillId="0" borderId="50" xfId="59" applyNumberFormat="1" applyFont="1" applyBorder="1" applyAlignment="1">
      <alignment horizontal="center" vertical="center"/>
    </xf>
    <xf numFmtId="190" fontId="18" fillId="0" borderId="69" xfId="59" applyNumberFormat="1" applyFont="1" applyBorder="1" applyAlignment="1">
      <alignment horizontal="center" vertical="center"/>
    </xf>
    <xf numFmtId="190" fontId="18" fillId="0" borderId="27" xfId="0" applyNumberFormat="1" applyFont="1" applyBorder="1" applyAlignment="1">
      <alignment horizontal="center" vertical="center"/>
    </xf>
    <xf numFmtId="190" fontId="18" fillId="0" borderId="70" xfId="0" applyNumberFormat="1" applyFont="1" applyBorder="1" applyAlignment="1">
      <alignment horizontal="center" vertical="center"/>
    </xf>
    <xf numFmtId="190" fontId="18" fillId="0" borderId="25" xfId="0" applyNumberFormat="1" applyFont="1" applyBorder="1" applyAlignment="1">
      <alignment horizontal="center" vertical="center"/>
    </xf>
    <xf numFmtId="190" fontId="18" fillId="0" borderId="70" xfId="59" applyNumberFormat="1" applyFont="1" applyBorder="1" applyAlignment="1">
      <alignment horizontal="center" vertical="center"/>
    </xf>
    <xf numFmtId="190" fontId="18" fillId="0" borderId="25" xfId="59" applyNumberFormat="1" applyFont="1" applyBorder="1" applyAlignment="1">
      <alignment horizontal="center" vertical="center"/>
    </xf>
    <xf numFmtId="190" fontId="18" fillId="0" borderId="47" xfId="59" applyNumberFormat="1" applyFont="1" applyBorder="1" applyAlignment="1">
      <alignment horizontal="center" vertical="center"/>
    </xf>
    <xf numFmtId="190" fontId="18" fillId="0" borderId="49" xfId="0" applyNumberFormat="1" applyFont="1" applyBorder="1" applyAlignment="1">
      <alignment horizontal="center" vertical="center"/>
    </xf>
    <xf numFmtId="190" fontId="18" fillId="0" borderId="27" xfId="59" applyNumberFormat="1" applyFont="1" applyBorder="1" applyAlignment="1">
      <alignment horizontal="center" vertical="center"/>
    </xf>
    <xf numFmtId="190" fontId="18" fillId="0" borderId="26" xfId="0" applyNumberFormat="1" applyFont="1" applyBorder="1" applyAlignment="1">
      <alignment horizontal="center" vertical="center"/>
    </xf>
    <xf numFmtId="191" fontId="18" fillId="0" borderId="38" xfId="0" applyNumberFormat="1" applyFont="1" applyBorder="1" applyAlignment="1">
      <alignment horizontal="center" vertical="center"/>
    </xf>
    <xf numFmtId="190" fontId="18" fillId="0" borderId="41" xfId="0" applyNumberFormat="1" applyFont="1" applyBorder="1" applyAlignment="1">
      <alignment horizontal="center" vertical="center"/>
    </xf>
    <xf numFmtId="190" fontId="18" fillId="0" borderId="71" xfId="0" applyNumberFormat="1" applyFont="1" applyBorder="1" applyAlignment="1">
      <alignment horizontal="center" vertical="center"/>
    </xf>
    <xf numFmtId="190" fontId="18" fillId="0" borderId="39" xfId="0" applyNumberFormat="1" applyFont="1" applyBorder="1" applyAlignment="1">
      <alignment horizontal="center" vertical="center"/>
    </xf>
    <xf numFmtId="190" fontId="18" fillId="0" borderId="71" xfId="59" applyNumberFormat="1" applyFont="1" applyBorder="1" applyAlignment="1">
      <alignment horizontal="center" vertical="center"/>
    </xf>
    <xf numFmtId="190" fontId="18" fillId="0" borderId="40" xfId="0" applyNumberFormat="1" applyFont="1" applyBorder="1" applyAlignment="1">
      <alignment horizontal="center" vertical="center"/>
    </xf>
    <xf numFmtId="190" fontId="18" fillId="0" borderId="33" xfId="0" applyNumberFormat="1" applyFont="1" applyBorder="1" applyAlignment="1">
      <alignment horizontal="center" vertical="center"/>
    </xf>
    <xf numFmtId="190" fontId="18" fillId="0" borderId="72" xfId="0" applyNumberFormat="1" applyFont="1" applyBorder="1" applyAlignment="1">
      <alignment horizontal="center" vertical="center"/>
    </xf>
    <xf numFmtId="190" fontId="18" fillId="0" borderId="36" xfId="0" applyNumberFormat="1" applyFont="1" applyBorder="1" applyAlignment="1">
      <alignment horizontal="center" vertical="center"/>
    </xf>
    <xf numFmtId="190" fontId="18" fillId="0" borderId="36" xfId="59" applyNumberFormat="1" applyFont="1" applyBorder="1" applyAlignment="1">
      <alignment horizontal="center" vertical="center"/>
    </xf>
    <xf numFmtId="190" fontId="18" fillId="0" borderId="33" xfId="59" applyNumberFormat="1" applyFont="1" applyBorder="1" applyAlignment="1">
      <alignment horizontal="center" vertical="center"/>
    </xf>
    <xf numFmtId="190" fontId="18" fillId="0" borderId="32" xfId="0" applyNumberFormat="1" applyFont="1" applyBorder="1" applyAlignment="1">
      <alignment horizontal="center" vertical="center"/>
    </xf>
    <xf numFmtId="191" fontId="18" fillId="0" borderId="38" xfId="42" applyNumberFormat="1" applyFont="1" applyBorder="1" applyAlignment="1">
      <alignment horizontal="center" vertical="center"/>
    </xf>
    <xf numFmtId="190" fontId="18" fillId="0" borderId="39" xfId="59" applyNumberFormat="1" applyFont="1" applyBorder="1" applyAlignment="1">
      <alignment horizontal="center" vertical="center"/>
    </xf>
    <xf numFmtId="190" fontId="18" fillId="0" borderId="48" xfId="0" applyNumberFormat="1" applyFont="1" applyBorder="1" applyAlignment="1">
      <alignment horizontal="center" vertical="center"/>
    </xf>
    <xf numFmtId="190" fontId="18" fillId="0" borderId="48" xfId="59" applyNumberFormat="1" applyFont="1" applyBorder="1" applyAlignment="1">
      <alignment horizontal="center" vertical="center"/>
    </xf>
    <xf numFmtId="190" fontId="18" fillId="0" borderId="53" xfId="0" applyNumberFormat="1" applyFont="1" applyBorder="1" applyAlignment="1">
      <alignment horizontal="center" vertical="center"/>
    </xf>
    <xf numFmtId="190" fontId="18" fillId="0" borderId="53" xfId="59" applyNumberFormat="1" applyFont="1" applyBorder="1" applyAlignment="1">
      <alignment horizontal="center" vertical="center"/>
    </xf>
    <xf numFmtId="190" fontId="18" fillId="0" borderId="73" xfId="0" applyNumberFormat="1" applyFont="1" applyBorder="1" applyAlignment="1">
      <alignment horizontal="center" vertical="center"/>
    </xf>
    <xf numFmtId="190" fontId="18" fillId="0" borderId="73" xfId="59" applyNumberFormat="1" applyFont="1" applyBorder="1" applyAlignment="1">
      <alignment horizontal="center" vertical="center"/>
    </xf>
    <xf numFmtId="190" fontId="18" fillId="0" borderId="72" xfId="59" applyNumberFormat="1" applyFont="1" applyBorder="1" applyAlignment="1">
      <alignment horizontal="center" vertical="center"/>
    </xf>
    <xf numFmtId="190" fontId="18" fillId="0" borderId="37" xfId="59" applyNumberFormat="1" applyFont="1" applyBorder="1" applyAlignment="1">
      <alignment horizontal="center" vertical="center"/>
    </xf>
    <xf numFmtId="9" fontId="14" fillId="33" borderId="2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38" xfId="0" applyNumberFormat="1" applyFont="1" applyBorder="1" applyAlignment="1">
      <alignment wrapText="1"/>
    </xf>
    <xf numFmtId="0" fontId="14" fillId="0" borderId="42" xfId="0" applyFont="1" applyBorder="1" applyAlignment="1">
      <alignment wrapText="1"/>
    </xf>
    <xf numFmtId="0" fontId="14" fillId="0" borderId="43" xfId="0" applyFont="1" applyBorder="1" applyAlignment="1">
      <alignment wrapText="1"/>
    </xf>
    <xf numFmtId="0" fontId="2" fillId="0" borderId="7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9" fontId="2" fillId="0" borderId="7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wrapText="1"/>
    </xf>
    <xf numFmtId="0" fontId="1" fillId="0" borderId="59" xfId="0" applyFont="1" applyBorder="1" applyAlignment="1">
      <alignment horizontal="center"/>
    </xf>
    <xf numFmtId="9" fontId="1" fillId="0" borderId="62" xfId="0" applyNumberFormat="1" applyFont="1" applyBorder="1" applyAlignment="1">
      <alignment horizontal="center"/>
    </xf>
    <xf numFmtId="9" fontId="1" fillId="0" borderId="51" xfId="0" applyNumberFormat="1" applyFont="1" applyBorder="1" applyAlignment="1">
      <alignment horizontal="center"/>
    </xf>
    <xf numFmtId="9" fontId="1" fillId="0" borderId="59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9" fontId="2" fillId="0" borderId="6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0" fillId="0" borderId="59" xfId="0" applyFont="1" applyBorder="1" applyAlignment="1">
      <alignment horizontal="center"/>
    </xf>
    <xf numFmtId="9" fontId="2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60" xfId="0" applyFont="1" applyBorder="1" applyAlignment="1">
      <alignment horizontal="left" wrapText="1" indent="1"/>
    </xf>
    <xf numFmtId="0" fontId="16" fillId="0" borderId="0" xfId="0" applyFont="1" applyAlignment="1">
      <alignment horizontal="left" wrapText="1" indent="1"/>
    </xf>
    <xf numFmtId="0" fontId="16" fillId="0" borderId="29" xfId="0" applyFont="1" applyBorder="1" applyAlignment="1">
      <alignment horizontal="left" wrapText="1" indent="1"/>
    </xf>
    <xf numFmtId="0" fontId="15" fillId="0" borderId="77" xfId="0" applyFont="1" applyBorder="1" applyAlignment="1">
      <alignment horizontal="center" wrapText="1"/>
    </xf>
    <xf numFmtId="0" fontId="17" fillId="0" borderId="46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15" fillId="0" borderId="46" xfId="0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59" xfId="0" applyBorder="1" applyAlignment="1">
      <alignment/>
    </xf>
    <xf numFmtId="9" fontId="2" fillId="0" borderId="15" xfId="0" applyNumberFormat="1" applyFont="1" applyBorder="1" applyAlignment="1">
      <alignment horizontal="center" vertical="center" wrapText="1"/>
    </xf>
    <xf numFmtId="9" fontId="2" fillId="0" borderId="76" xfId="0" applyNumberFormat="1" applyFont="1" applyBorder="1" applyAlignment="1">
      <alignment horizontal="center" vertical="center" wrapText="1"/>
    </xf>
    <xf numFmtId="9" fontId="2" fillId="0" borderId="60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29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0</xdr:colOff>
      <xdr:row>28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9050" y="0"/>
          <a:ext cx="7924800" cy="6010275"/>
        </a:xfrm>
        <a:prstGeom prst="rect">
          <a:avLst/>
        </a:prstGeom>
        <a:noFill/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80" zoomScaleNormal="80" zoomScalePageLayoutView="0" workbookViewId="0" topLeftCell="A1">
      <selection activeCell="A33" sqref="A33"/>
    </sheetView>
  </sheetViews>
  <sheetFormatPr defaultColWidth="9.140625" defaultRowHeight="12.75"/>
  <cols>
    <col min="1" max="1" width="24.57421875" style="17" customWidth="1"/>
    <col min="2" max="2" width="14.57421875" style="17" customWidth="1"/>
    <col min="3" max="3" width="80.00390625" style="17" customWidth="1"/>
    <col min="4" max="4" width="16.57421875" style="2" customWidth="1"/>
    <col min="5" max="5" width="21.421875" style="2" customWidth="1"/>
    <col min="6" max="6" width="11.57421875" style="17" customWidth="1"/>
    <col min="7" max="7" width="10.421875" style="17" customWidth="1"/>
    <col min="8" max="9" width="9.140625" style="17" customWidth="1"/>
    <col min="10" max="10" width="11.00390625" style="17" customWidth="1"/>
    <col min="11" max="16384" width="9.140625" style="17" customWidth="1"/>
  </cols>
  <sheetData>
    <row r="1" spans="1:3" ht="17.25" customHeight="1">
      <c r="A1" s="204"/>
      <c r="B1" s="204"/>
      <c r="C1" s="204"/>
    </row>
    <row r="2" spans="1:3" ht="17.25" customHeight="1">
      <c r="A2" s="207"/>
      <c r="B2" s="208"/>
      <c r="C2" s="208"/>
    </row>
    <row r="3" spans="1:3" ht="17.25" customHeight="1">
      <c r="A3" s="205"/>
      <c r="B3" s="205"/>
      <c r="C3" s="205"/>
    </row>
    <row r="4" spans="1:4" ht="17.25" customHeight="1">
      <c r="A4" s="209" t="s">
        <v>46</v>
      </c>
      <c r="B4" s="210"/>
      <c r="C4" s="210"/>
      <c r="D4" s="39"/>
    </row>
    <row r="5" spans="1:3" ht="16.5" customHeight="1">
      <c r="A5" s="207" t="s">
        <v>88</v>
      </c>
      <c r="B5" s="207"/>
      <c r="C5" s="207"/>
    </row>
    <row r="6" spans="1:3" ht="17.25" customHeight="1">
      <c r="A6" s="30"/>
      <c r="B6" s="30"/>
      <c r="C6" s="30"/>
    </row>
    <row r="7" spans="1:3" ht="17.25" customHeight="1">
      <c r="A7" s="206" t="s">
        <v>16</v>
      </c>
      <c r="B7" s="206"/>
      <c r="C7" s="206"/>
    </row>
    <row r="8" spans="1:15" ht="17.25" customHeight="1">
      <c r="A8" s="29"/>
      <c r="B8" s="29"/>
      <c r="C8" s="29"/>
      <c r="N8" s="19"/>
      <c r="O8" s="19"/>
    </row>
    <row r="9" spans="3:15" ht="17.25" customHeight="1">
      <c r="C9" s="37" t="s">
        <v>37</v>
      </c>
      <c r="D9" s="37"/>
      <c r="E9" s="37"/>
      <c r="N9" s="19"/>
      <c r="O9" s="19"/>
    </row>
    <row r="10" spans="1:3" ht="7.5" customHeight="1">
      <c r="A10" s="26"/>
      <c r="B10" s="26"/>
      <c r="C10" s="34"/>
    </row>
    <row r="11" spans="1:3" ht="20.25" customHeight="1">
      <c r="A11" s="35"/>
      <c r="B11" s="26"/>
      <c r="C11" s="36" t="s">
        <v>54</v>
      </c>
    </row>
    <row r="12" spans="1:3" ht="20.25" customHeight="1">
      <c r="A12" s="35"/>
      <c r="B12" s="27"/>
      <c r="C12" s="36" t="s">
        <v>55</v>
      </c>
    </row>
    <row r="13" spans="1:3" ht="20.25" customHeight="1">
      <c r="A13" s="35"/>
      <c r="B13" s="26"/>
      <c r="C13" s="36" t="s">
        <v>36</v>
      </c>
    </row>
    <row r="14" spans="1:3" ht="17.25" customHeight="1">
      <c r="A14" s="35"/>
      <c r="B14" s="26"/>
      <c r="C14" s="37"/>
    </row>
    <row r="15" spans="1:3" ht="17.25" customHeight="1">
      <c r="A15" s="35"/>
      <c r="B15" s="26"/>
      <c r="C15" s="37" t="s">
        <v>33</v>
      </c>
    </row>
    <row r="16" spans="1:3" ht="6.75" customHeight="1">
      <c r="A16" s="26"/>
      <c r="B16" s="26"/>
      <c r="C16" s="38"/>
    </row>
    <row r="17" spans="1:3" ht="20.25" customHeight="1">
      <c r="A17" s="35"/>
      <c r="B17" s="27"/>
      <c r="C17" s="36" t="s">
        <v>56</v>
      </c>
    </row>
    <row r="18" spans="1:3" ht="20.25" customHeight="1">
      <c r="A18" s="35"/>
      <c r="B18" s="27"/>
      <c r="C18" s="36" t="s">
        <v>57</v>
      </c>
    </row>
    <row r="19" spans="1:3" ht="20.25" customHeight="1">
      <c r="A19" s="26"/>
      <c r="B19" s="26"/>
      <c r="C19" s="36" t="s">
        <v>35</v>
      </c>
    </row>
    <row r="20" spans="1:3" ht="17.25" customHeight="1">
      <c r="A20" s="26"/>
      <c r="B20" s="26"/>
      <c r="C20" s="37"/>
    </row>
    <row r="21" spans="1:3" ht="17.25" customHeight="1">
      <c r="A21" s="26"/>
      <c r="B21" s="26"/>
      <c r="C21" s="37" t="s">
        <v>34</v>
      </c>
    </row>
    <row r="22" spans="1:3" ht="6" customHeight="1">
      <c r="A22" s="26"/>
      <c r="B22" s="26"/>
      <c r="C22" s="38"/>
    </row>
    <row r="23" spans="1:3" ht="20.25" customHeight="1">
      <c r="A23" s="26"/>
      <c r="B23" s="26"/>
      <c r="C23" s="36" t="s">
        <v>58</v>
      </c>
    </row>
    <row r="24" spans="1:3" ht="20.25" customHeight="1">
      <c r="A24" s="26"/>
      <c r="B24" s="26"/>
      <c r="C24" s="36" t="s">
        <v>59</v>
      </c>
    </row>
    <row r="25" spans="1:3" ht="20.25" customHeight="1">
      <c r="A25" s="26"/>
      <c r="B25" s="26"/>
      <c r="C25" s="36" t="s">
        <v>44</v>
      </c>
    </row>
    <row r="26" spans="1:3" ht="17.25" customHeight="1">
      <c r="A26" s="26"/>
      <c r="B26" s="26"/>
      <c r="C26" s="27"/>
    </row>
    <row r="27" spans="1:3" ht="17.25" customHeight="1">
      <c r="A27" s="28"/>
      <c r="B27" s="28"/>
      <c r="C27" s="28"/>
    </row>
    <row r="28" spans="1:3" ht="12.75" customHeight="1">
      <c r="A28" s="25"/>
      <c r="B28" s="2"/>
      <c r="C28" s="2"/>
    </row>
    <row r="29" spans="2:3" ht="16.5" customHeight="1">
      <c r="B29" s="2"/>
      <c r="C29" s="2"/>
    </row>
    <row r="30" spans="1:3" ht="11.25" customHeight="1">
      <c r="A30" s="17" t="s">
        <v>87</v>
      </c>
      <c r="B30" s="2"/>
      <c r="C30" s="40" t="s">
        <v>89</v>
      </c>
    </row>
    <row r="31" spans="1:3" ht="12.75">
      <c r="A31" s="2" t="s">
        <v>53</v>
      </c>
      <c r="B31" s="2"/>
      <c r="C31" s="2"/>
    </row>
  </sheetData>
  <sheetProtection/>
  <mergeCells count="6">
    <mergeCell ref="A1:C1"/>
    <mergeCell ref="A3:C3"/>
    <mergeCell ref="A7:C7"/>
    <mergeCell ref="A2:C2"/>
    <mergeCell ref="A4:C4"/>
    <mergeCell ref="A5:C5"/>
  </mergeCells>
  <printOptions horizontalCentered="1" verticalCentered="1"/>
  <pageMargins left="0.7" right="0.7" top="0.55" bottom="0.47" header="0.28" footer="0.31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3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9.421875" style="0" customWidth="1"/>
    <col min="2" max="2" width="6.7109375" style="0" customWidth="1"/>
    <col min="3" max="3" width="6.00390625" style="0" customWidth="1"/>
    <col min="4" max="5" width="5.8515625" style="0" customWidth="1"/>
    <col min="6" max="6" width="6.8515625" style="0" customWidth="1"/>
    <col min="7" max="7" width="7.28125" style="0" customWidth="1"/>
    <col min="8" max="8" width="6.421875" style="0" customWidth="1"/>
    <col min="9" max="9" width="6.8515625" style="0" customWidth="1"/>
    <col min="10" max="10" width="6.421875" style="18" customWidth="1"/>
    <col min="11" max="11" width="6.8515625" style="0" customWidth="1"/>
    <col min="12" max="12" width="6.28125" style="0" customWidth="1"/>
    <col min="13" max="13" width="7.00390625" style="0" customWidth="1"/>
    <col min="14" max="14" width="5.57421875" style="0" customWidth="1"/>
    <col min="15" max="15" width="6.421875" style="0" customWidth="1"/>
    <col min="16" max="16" width="5.8515625" style="0" customWidth="1"/>
    <col min="17" max="17" width="6.8515625" style="0" customWidth="1"/>
    <col min="18" max="18" width="7.28125" style="0" customWidth="1"/>
    <col min="19" max="19" width="6.7109375" style="0" customWidth="1"/>
  </cols>
  <sheetData>
    <row r="1" spans="1:28" ht="19.5" customHeight="1">
      <c r="A1" s="233" t="s">
        <v>45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9"/>
      <c r="T1" s="1"/>
      <c r="U1" s="1"/>
      <c r="V1" s="1"/>
      <c r="W1" s="1"/>
      <c r="X1" s="1"/>
      <c r="Y1" s="1"/>
      <c r="Z1" s="1"/>
      <c r="AA1" s="1"/>
      <c r="AB1" s="1"/>
    </row>
    <row r="2" spans="1:28" ht="19.5" customHeight="1">
      <c r="A2" s="260" t="str">
        <f>'1 In School Youth Part'!A2:N2</f>
        <v>FY16 QUARTER ENDING DECEMBER 31, 2015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2"/>
      <c r="T2" s="1"/>
      <c r="U2" s="1"/>
      <c r="V2" s="1"/>
      <c r="W2" s="1"/>
      <c r="X2" s="1"/>
      <c r="Y2" s="1"/>
      <c r="Z2" s="1"/>
      <c r="AA2" s="1"/>
      <c r="AB2" s="1"/>
    </row>
    <row r="3" spans="1:28" ht="19.5" customHeight="1" thickBot="1">
      <c r="A3" s="263" t="s">
        <v>39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5"/>
      <c r="T3" s="1"/>
      <c r="U3" s="1"/>
      <c r="V3" s="1"/>
      <c r="W3" s="1"/>
      <c r="X3" s="1"/>
      <c r="Y3" s="1"/>
      <c r="Z3" s="1"/>
      <c r="AA3" s="1"/>
      <c r="AB3" s="1"/>
    </row>
    <row r="4" spans="1:28" ht="15" customHeight="1">
      <c r="A4" s="227" t="s">
        <v>43</v>
      </c>
      <c r="B4" s="238" t="s">
        <v>9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56"/>
      <c r="R4" s="256"/>
      <c r="S4" s="257"/>
      <c r="T4" s="1"/>
      <c r="U4" s="1"/>
      <c r="V4" s="1"/>
      <c r="W4" s="1"/>
      <c r="X4" s="1"/>
      <c r="Y4" s="1"/>
      <c r="Z4" s="1"/>
      <c r="AA4" s="1"/>
      <c r="AB4" s="1"/>
    </row>
    <row r="5" spans="1:32" ht="50.25" customHeight="1" thickBot="1">
      <c r="A5" s="255"/>
      <c r="B5" s="128" t="s">
        <v>69</v>
      </c>
      <c r="C5" s="128" t="s">
        <v>67</v>
      </c>
      <c r="D5" s="132" t="s">
        <v>68</v>
      </c>
      <c r="E5" s="131" t="s">
        <v>47</v>
      </c>
      <c r="F5" s="131" t="s">
        <v>11</v>
      </c>
      <c r="G5" s="132" t="s">
        <v>41</v>
      </c>
      <c r="H5" s="132" t="s">
        <v>50</v>
      </c>
      <c r="I5" s="132" t="s">
        <v>10</v>
      </c>
      <c r="J5" s="132" t="s">
        <v>12</v>
      </c>
      <c r="K5" s="132" t="s">
        <v>13</v>
      </c>
      <c r="L5" s="131" t="s">
        <v>48</v>
      </c>
      <c r="M5" s="131" t="s">
        <v>49</v>
      </c>
      <c r="N5" s="133" t="s">
        <v>83</v>
      </c>
      <c r="O5" s="132" t="s">
        <v>42</v>
      </c>
      <c r="P5" s="132" t="s">
        <v>15</v>
      </c>
      <c r="Q5" s="131" t="s">
        <v>82</v>
      </c>
      <c r="R5" s="131" t="s">
        <v>14</v>
      </c>
      <c r="S5" s="129" t="s">
        <v>70</v>
      </c>
      <c r="T5" s="1"/>
      <c r="U5" s="1"/>
      <c r="V5" s="10"/>
      <c r="W5" s="10"/>
      <c r="X5" s="1"/>
      <c r="Y5" s="1"/>
      <c r="Z5" s="1"/>
      <c r="AA5" s="1"/>
      <c r="AB5" s="1"/>
      <c r="AC5" s="1"/>
      <c r="AD5" s="1"/>
      <c r="AE5" s="1"/>
      <c r="AF5" s="1"/>
    </row>
    <row r="6" spans="1:32" s="4" customFormat="1" ht="21.75" customHeight="1">
      <c r="A6" s="85" t="s">
        <v>17</v>
      </c>
      <c r="B6" s="134">
        <v>62</v>
      </c>
      <c r="C6" s="167">
        <v>75.80645161290323</v>
      </c>
      <c r="D6" s="169">
        <v>20.967741935483872</v>
      </c>
      <c r="E6" s="195">
        <v>61.29032258064516</v>
      </c>
      <c r="F6" s="169">
        <v>8.064516129032258</v>
      </c>
      <c r="G6" s="169">
        <v>19.35483870967742</v>
      </c>
      <c r="H6" s="170">
        <v>1.6129032258064515</v>
      </c>
      <c r="I6" s="169">
        <v>41.935483870967744</v>
      </c>
      <c r="J6" s="169">
        <v>40.322580645161295</v>
      </c>
      <c r="K6" s="169">
        <v>50</v>
      </c>
      <c r="L6" s="196">
        <v>0</v>
      </c>
      <c r="M6" s="169">
        <v>8.064516129032258</v>
      </c>
      <c r="N6" s="169">
        <v>4.838709677419355</v>
      </c>
      <c r="O6" s="169">
        <v>25.806451612903224</v>
      </c>
      <c r="P6" s="169">
        <v>9.67741935483871</v>
      </c>
      <c r="Q6" s="169">
        <v>3.225806451612903</v>
      </c>
      <c r="R6" s="169">
        <v>19.35483870967742</v>
      </c>
      <c r="S6" s="178">
        <v>20.967741935483872</v>
      </c>
      <c r="T6" s="1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4" customFormat="1" ht="21.75" customHeight="1">
      <c r="A7" s="86" t="s">
        <v>18</v>
      </c>
      <c r="B7" s="135">
        <v>220</v>
      </c>
      <c r="C7" s="172">
        <v>45.90909090909091</v>
      </c>
      <c r="D7" s="174">
        <v>40.45454545454545</v>
      </c>
      <c r="E7" s="197">
        <v>62.72727272727273</v>
      </c>
      <c r="F7" s="174">
        <v>38.18181818181818</v>
      </c>
      <c r="G7" s="174">
        <v>56.36363636363636</v>
      </c>
      <c r="H7" s="174">
        <v>3.6363636363636362</v>
      </c>
      <c r="I7" s="174">
        <v>4.090909090909091</v>
      </c>
      <c r="J7" s="174">
        <v>28.18181818181818</v>
      </c>
      <c r="K7" s="174">
        <v>29.545454545454547</v>
      </c>
      <c r="L7" s="197">
        <v>1.8181818181818181</v>
      </c>
      <c r="M7" s="174">
        <v>85</v>
      </c>
      <c r="N7" s="174">
        <v>8.181818181818182</v>
      </c>
      <c r="O7" s="174">
        <v>31.81818181818182</v>
      </c>
      <c r="P7" s="174">
        <v>4.090909090909091</v>
      </c>
      <c r="Q7" s="174">
        <v>17.272727272727273</v>
      </c>
      <c r="R7" s="174">
        <v>18.181818181818183</v>
      </c>
      <c r="S7" s="180">
        <v>45.90909090909091</v>
      </c>
      <c r="T7" s="1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4" customFormat="1" ht="21.75" customHeight="1">
      <c r="A8" s="85" t="s">
        <v>19</v>
      </c>
      <c r="B8" s="135">
        <v>118</v>
      </c>
      <c r="C8" s="172">
        <v>66.10169491525424</v>
      </c>
      <c r="D8" s="174">
        <v>27.966101694915256</v>
      </c>
      <c r="E8" s="197">
        <v>48.30508474576271</v>
      </c>
      <c r="F8" s="174">
        <v>12.711864406779661</v>
      </c>
      <c r="G8" s="174">
        <v>14.406779661016948</v>
      </c>
      <c r="H8" s="174">
        <v>5.084745762711864</v>
      </c>
      <c r="I8" s="174">
        <v>43.22033898305085</v>
      </c>
      <c r="J8" s="174">
        <v>35.59322033898305</v>
      </c>
      <c r="K8" s="174">
        <v>49.152542372881356</v>
      </c>
      <c r="L8" s="198">
        <v>0.847457627118644</v>
      </c>
      <c r="M8" s="174">
        <v>51.69491525423729</v>
      </c>
      <c r="N8" s="174">
        <v>11.864406779661017</v>
      </c>
      <c r="O8" s="174">
        <v>16.949152542372882</v>
      </c>
      <c r="P8" s="174">
        <v>3.389830508474576</v>
      </c>
      <c r="Q8" s="174">
        <v>0.847457627118644</v>
      </c>
      <c r="R8" s="174">
        <v>11.016949152542372</v>
      </c>
      <c r="S8" s="180">
        <v>5.084745762711864</v>
      </c>
      <c r="T8" s="1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s="4" customFormat="1" ht="21.75" customHeight="1">
      <c r="A9" s="85" t="s">
        <v>20</v>
      </c>
      <c r="B9" s="135">
        <v>84</v>
      </c>
      <c r="C9" s="172">
        <v>75</v>
      </c>
      <c r="D9" s="174">
        <v>22.61904761904762</v>
      </c>
      <c r="E9" s="197">
        <v>29.761904761904763</v>
      </c>
      <c r="F9" s="174">
        <v>20.238095238095237</v>
      </c>
      <c r="G9" s="174">
        <v>59.523809523809526</v>
      </c>
      <c r="H9" s="174">
        <v>0</v>
      </c>
      <c r="I9" s="174">
        <v>26.190476190476193</v>
      </c>
      <c r="J9" s="174">
        <v>57.142857142857146</v>
      </c>
      <c r="K9" s="174">
        <v>39.285714285714285</v>
      </c>
      <c r="L9" s="197">
        <v>4.761904761904762</v>
      </c>
      <c r="M9" s="174">
        <v>8.333333333333334</v>
      </c>
      <c r="N9" s="174">
        <v>8.333333333333334</v>
      </c>
      <c r="O9" s="174">
        <v>19.047619047619047</v>
      </c>
      <c r="P9" s="174">
        <v>4.761904761904762</v>
      </c>
      <c r="Q9" s="174">
        <v>8.333333333333334</v>
      </c>
      <c r="R9" s="174">
        <v>1.1904761904761905</v>
      </c>
      <c r="S9" s="180">
        <v>19.047619047619047</v>
      </c>
      <c r="T9" s="1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s="4" customFormat="1" ht="21.75" customHeight="1">
      <c r="A10" s="85" t="s">
        <v>21</v>
      </c>
      <c r="B10" s="135">
        <v>13</v>
      </c>
      <c r="C10" s="172">
        <v>76.92307692307692</v>
      </c>
      <c r="D10" s="174">
        <v>23.076923076923077</v>
      </c>
      <c r="E10" s="197">
        <v>38.46153846153846</v>
      </c>
      <c r="F10" s="174">
        <v>7.6923076923076925</v>
      </c>
      <c r="G10" s="174">
        <v>15.384615384615385</v>
      </c>
      <c r="H10" s="176">
        <v>0</v>
      </c>
      <c r="I10" s="174">
        <v>100</v>
      </c>
      <c r="J10" s="174">
        <v>38.46153846153846</v>
      </c>
      <c r="K10" s="174">
        <v>53.84615384615385</v>
      </c>
      <c r="L10" s="198">
        <v>0</v>
      </c>
      <c r="M10" s="174">
        <v>0</v>
      </c>
      <c r="N10" s="174">
        <v>7.6923076923076925</v>
      </c>
      <c r="O10" s="174">
        <v>0</v>
      </c>
      <c r="P10" s="174">
        <v>0</v>
      </c>
      <c r="Q10" s="174">
        <v>0</v>
      </c>
      <c r="R10" s="174">
        <v>0</v>
      </c>
      <c r="S10" s="180">
        <v>7.6923076923076925</v>
      </c>
      <c r="T10" s="1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s="4" customFormat="1" ht="21.75" customHeight="1">
      <c r="A11" s="85" t="s">
        <v>22</v>
      </c>
      <c r="B11" s="135">
        <v>118</v>
      </c>
      <c r="C11" s="172">
        <v>43.22033898305085</v>
      </c>
      <c r="D11" s="174">
        <v>43.22033898305085</v>
      </c>
      <c r="E11" s="197">
        <v>57.62711864406779</v>
      </c>
      <c r="F11" s="174">
        <v>33.05084745762712</v>
      </c>
      <c r="G11" s="174">
        <v>20.338983050847457</v>
      </c>
      <c r="H11" s="174">
        <v>0.847457627118644</v>
      </c>
      <c r="I11" s="174">
        <v>27.966101694915256</v>
      </c>
      <c r="J11" s="174">
        <v>1.694915254237288</v>
      </c>
      <c r="K11" s="174">
        <v>74.57627118644068</v>
      </c>
      <c r="L11" s="197">
        <v>0</v>
      </c>
      <c r="M11" s="174">
        <v>74.57627118644068</v>
      </c>
      <c r="N11" s="174">
        <v>2.542372881355932</v>
      </c>
      <c r="O11" s="174">
        <v>9.322033898305085</v>
      </c>
      <c r="P11" s="174">
        <v>2.542372881355932</v>
      </c>
      <c r="Q11" s="174">
        <v>6.779661016949152</v>
      </c>
      <c r="R11" s="174">
        <v>19.491525423728813</v>
      </c>
      <c r="S11" s="180">
        <v>11.016949152542372</v>
      </c>
      <c r="T11" s="1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s="4" customFormat="1" ht="21.75" customHeight="1">
      <c r="A12" s="85" t="s">
        <v>23</v>
      </c>
      <c r="B12" s="135">
        <v>49</v>
      </c>
      <c r="C12" s="172">
        <v>51.02040816326531</v>
      </c>
      <c r="D12" s="174">
        <v>44.897959183673464</v>
      </c>
      <c r="E12" s="197">
        <v>61.22448979591837</v>
      </c>
      <c r="F12" s="174">
        <v>30.612244897959187</v>
      </c>
      <c r="G12" s="174">
        <v>14.285714285714286</v>
      </c>
      <c r="H12" s="174">
        <v>2.0408163265306123</v>
      </c>
      <c r="I12" s="174">
        <v>28.571428571428573</v>
      </c>
      <c r="J12" s="174">
        <v>36.734693877551024</v>
      </c>
      <c r="K12" s="174">
        <v>20.408163265306122</v>
      </c>
      <c r="L12" s="198">
        <v>2.0408163265306123</v>
      </c>
      <c r="M12" s="174">
        <v>40.816326530612244</v>
      </c>
      <c r="N12" s="174">
        <v>16.3265306122449</v>
      </c>
      <c r="O12" s="174">
        <v>16.3265306122449</v>
      </c>
      <c r="P12" s="174">
        <v>12.244897959183673</v>
      </c>
      <c r="Q12" s="174">
        <v>16.3265306122449</v>
      </c>
      <c r="R12" s="174">
        <v>10.204081632653061</v>
      </c>
      <c r="S12" s="180">
        <v>51.02040816326531</v>
      </c>
      <c r="T12" s="1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s="4" customFormat="1" ht="21.75" customHeight="1">
      <c r="A13" s="85" t="s">
        <v>24</v>
      </c>
      <c r="B13" s="135">
        <v>81</v>
      </c>
      <c r="C13" s="172">
        <v>66.66666666666667</v>
      </c>
      <c r="D13" s="174">
        <v>32.098765432098766</v>
      </c>
      <c r="E13" s="197">
        <v>60.49382716049383</v>
      </c>
      <c r="F13" s="174">
        <v>44.44444444444444</v>
      </c>
      <c r="G13" s="174">
        <v>12.345679012345679</v>
      </c>
      <c r="H13" s="174">
        <v>19.753086419753085</v>
      </c>
      <c r="I13" s="174">
        <v>9.876543209876543</v>
      </c>
      <c r="J13" s="174">
        <v>45.67901234567901</v>
      </c>
      <c r="K13" s="174">
        <v>45.67901234567901</v>
      </c>
      <c r="L13" s="197">
        <v>7.407407407407407</v>
      </c>
      <c r="M13" s="174">
        <v>17.283950617283953</v>
      </c>
      <c r="N13" s="176">
        <v>6.172839506172839</v>
      </c>
      <c r="O13" s="174">
        <v>17.283950617283953</v>
      </c>
      <c r="P13" s="174">
        <v>7.407407407407407</v>
      </c>
      <c r="Q13" s="174">
        <v>2.4691358024691357</v>
      </c>
      <c r="R13" s="174">
        <v>8.641975308641976</v>
      </c>
      <c r="S13" s="180">
        <v>19.753086419753085</v>
      </c>
      <c r="T13" s="1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s="4" customFormat="1" ht="21.75" customHeight="1">
      <c r="A14" s="85" t="s">
        <v>25</v>
      </c>
      <c r="B14" s="135">
        <v>101</v>
      </c>
      <c r="C14" s="172">
        <v>81.18811881188118</v>
      </c>
      <c r="D14" s="174">
        <v>14.85148514851485</v>
      </c>
      <c r="E14" s="197">
        <v>38.613861386138616</v>
      </c>
      <c r="F14" s="174">
        <v>33.663366336633665</v>
      </c>
      <c r="G14" s="174">
        <v>13.861386138613861</v>
      </c>
      <c r="H14" s="174">
        <v>0.9900990099009901</v>
      </c>
      <c r="I14" s="174">
        <v>27.722772277227723</v>
      </c>
      <c r="J14" s="174">
        <v>11.881188118811881</v>
      </c>
      <c r="K14" s="174">
        <v>77.22772277227723</v>
      </c>
      <c r="L14" s="198">
        <v>0</v>
      </c>
      <c r="M14" s="174">
        <v>86.13861386138615</v>
      </c>
      <c r="N14" s="174">
        <v>1.9801980198019802</v>
      </c>
      <c r="O14" s="174">
        <v>29.7029702970297</v>
      </c>
      <c r="P14" s="174">
        <v>3.9603960396039604</v>
      </c>
      <c r="Q14" s="174">
        <v>1.9801980198019802</v>
      </c>
      <c r="R14" s="174">
        <v>6.930693069306931</v>
      </c>
      <c r="S14" s="180">
        <v>13.861386138613861</v>
      </c>
      <c r="T14" s="1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s="4" customFormat="1" ht="21.75" customHeight="1">
      <c r="A15" s="85" t="s">
        <v>26</v>
      </c>
      <c r="B15" s="135">
        <v>298</v>
      </c>
      <c r="C15" s="172">
        <v>69.12751677852349</v>
      </c>
      <c r="D15" s="174">
        <v>28.859060402684563</v>
      </c>
      <c r="E15" s="197">
        <v>58.38926174496644</v>
      </c>
      <c r="F15" s="174">
        <v>66.10738255033557</v>
      </c>
      <c r="G15" s="174">
        <v>12.751677852348994</v>
      </c>
      <c r="H15" s="174">
        <v>1.342281879194631</v>
      </c>
      <c r="I15" s="174">
        <v>18.456375838926174</v>
      </c>
      <c r="J15" s="174">
        <v>39.59731543624161</v>
      </c>
      <c r="K15" s="174">
        <v>50</v>
      </c>
      <c r="L15" s="197">
        <v>0</v>
      </c>
      <c r="M15" s="174">
        <v>64.76510067114094</v>
      </c>
      <c r="N15" s="174">
        <v>4.026845637583893</v>
      </c>
      <c r="O15" s="174">
        <v>27.181208053691275</v>
      </c>
      <c r="P15" s="174">
        <v>3.0201342281879193</v>
      </c>
      <c r="Q15" s="174">
        <v>44.966442953020135</v>
      </c>
      <c r="R15" s="174">
        <v>7.718120805369128</v>
      </c>
      <c r="S15" s="180">
        <v>3.0201342281879193</v>
      </c>
      <c r="T15" s="1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s="4" customFormat="1" ht="21.75" customHeight="1">
      <c r="A16" s="85" t="s">
        <v>27</v>
      </c>
      <c r="B16" s="135">
        <v>36</v>
      </c>
      <c r="C16" s="172">
        <v>27.77777777777778</v>
      </c>
      <c r="D16" s="174">
        <v>61.111111111111114</v>
      </c>
      <c r="E16" s="197">
        <v>91.66666666666666</v>
      </c>
      <c r="F16" s="174">
        <v>91.66666666666666</v>
      </c>
      <c r="G16" s="174">
        <v>5.555555555555555</v>
      </c>
      <c r="H16" s="174">
        <v>0</v>
      </c>
      <c r="I16" s="174">
        <v>0</v>
      </c>
      <c r="J16" s="174">
        <v>19.444444444444443</v>
      </c>
      <c r="K16" s="174">
        <v>0</v>
      </c>
      <c r="L16" s="197">
        <v>2.7777777777777777</v>
      </c>
      <c r="M16" s="174">
        <v>50</v>
      </c>
      <c r="N16" s="174">
        <v>0</v>
      </c>
      <c r="O16" s="174">
        <v>19.444444444444443</v>
      </c>
      <c r="P16" s="176">
        <v>0</v>
      </c>
      <c r="Q16" s="174">
        <v>2.7777777777777777</v>
      </c>
      <c r="R16" s="174">
        <v>30.555555555555557</v>
      </c>
      <c r="S16" s="180">
        <v>88.88888888888889</v>
      </c>
      <c r="T16" s="1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s="4" customFormat="1" ht="21.75" customHeight="1">
      <c r="A17" s="85" t="s">
        <v>28</v>
      </c>
      <c r="B17" s="135">
        <v>117</v>
      </c>
      <c r="C17" s="172">
        <v>70.94017094017094</v>
      </c>
      <c r="D17" s="174">
        <v>27.35042735042735</v>
      </c>
      <c r="E17" s="197">
        <v>50.42735042735043</v>
      </c>
      <c r="F17" s="174">
        <v>35.042735042735046</v>
      </c>
      <c r="G17" s="174">
        <v>35.042735042735046</v>
      </c>
      <c r="H17" s="174">
        <v>5.128205128205128</v>
      </c>
      <c r="I17" s="174">
        <v>51.28205128205128</v>
      </c>
      <c r="J17" s="174">
        <v>45.2991452991453</v>
      </c>
      <c r="K17" s="174">
        <v>50.42735042735043</v>
      </c>
      <c r="L17" s="197">
        <v>5.982905982905983</v>
      </c>
      <c r="M17" s="174">
        <v>37.60683760683761</v>
      </c>
      <c r="N17" s="174">
        <v>0.8547008547008547</v>
      </c>
      <c r="O17" s="174">
        <v>9.401709401709402</v>
      </c>
      <c r="P17" s="176">
        <v>1.7094017094017093</v>
      </c>
      <c r="Q17" s="174">
        <v>0.8547008547008547</v>
      </c>
      <c r="R17" s="174">
        <v>11.11111111111111</v>
      </c>
      <c r="S17" s="180">
        <v>8.547008547008547</v>
      </c>
      <c r="T17" s="1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4" customFormat="1" ht="21.75" customHeight="1">
      <c r="A18" s="85" t="s">
        <v>29</v>
      </c>
      <c r="B18" s="135">
        <v>116</v>
      </c>
      <c r="C18" s="172">
        <v>56.896551724137936</v>
      </c>
      <c r="D18" s="174">
        <v>32.758620689655174</v>
      </c>
      <c r="E18" s="197">
        <v>60.34482758620689</v>
      </c>
      <c r="F18" s="174">
        <v>26.724137931034484</v>
      </c>
      <c r="G18" s="174">
        <v>13.793103448275863</v>
      </c>
      <c r="H18" s="174">
        <v>4.310344827586207</v>
      </c>
      <c r="I18" s="174">
        <v>62.931034482758626</v>
      </c>
      <c r="J18" s="174">
        <v>44.82758620689655</v>
      </c>
      <c r="K18" s="174">
        <v>11.206896551724137</v>
      </c>
      <c r="L18" s="197">
        <v>1.7241379310344829</v>
      </c>
      <c r="M18" s="174">
        <v>26.724137931034484</v>
      </c>
      <c r="N18" s="176">
        <v>1.7241379310344829</v>
      </c>
      <c r="O18" s="174">
        <v>8.620689655172415</v>
      </c>
      <c r="P18" s="174">
        <v>1.7241379310344829</v>
      </c>
      <c r="Q18" s="174">
        <v>1.7241379310344829</v>
      </c>
      <c r="R18" s="174">
        <v>15.517241379310343</v>
      </c>
      <c r="S18" s="180">
        <v>11.206896551724137</v>
      </c>
      <c r="T18" s="1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s="4" customFormat="1" ht="21.75" customHeight="1">
      <c r="A19" s="85" t="s">
        <v>30</v>
      </c>
      <c r="B19" s="135">
        <v>37</v>
      </c>
      <c r="C19" s="172">
        <v>70.27027027027026</v>
      </c>
      <c r="D19" s="174">
        <v>21.62162162162162</v>
      </c>
      <c r="E19" s="197">
        <v>43.24324324324324</v>
      </c>
      <c r="F19" s="174">
        <v>29.72972972972973</v>
      </c>
      <c r="G19" s="174">
        <v>21.62162162162162</v>
      </c>
      <c r="H19" s="176">
        <v>5.405405405405405</v>
      </c>
      <c r="I19" s="174">
        <v>43.24324324324324</v>
      </c>
      <c r="J19" s="174">
        <v>40.54054054054054</v>
      </c>
      <c r="K19" s="174">
        <v>29.72972972972973</v>
      </c>
      <c r="L19" s="198">
        <v>5.405405405405405</v>
      </c>
      <c r="M19" s="174">
        <v>5.405405405405405</v>
      </c>
      <c r="N19" s="174">
        <v>2.7027027027027026</v>
      </c>
      <c r="O19" s="174">
        <v>10.81081081081081</v>
      </c>
      <c r="P19" s="174">
        <v>5.405405405405405</v>
      </c>
      <c r="Q19" s="176">
        <v>27.027027027027025</v>
      </c>
      <c r="R19" s="174">
        <v>21.62162162162162</v>
      </c>
      <c r="S19" s="180">
        <v>2.7027027027027026</v>
      </c>
      <c r="T19" s="1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4" customFormat="1" ht="21.75" customHeight="1">
      <c r="A20" s="85" t="s">
        <v>31</v>
      </c>
      <c r="B20" s="135">
        <v>91</v>
      </c>
      <c r="C20" s="172">
        <v>73.62637362637362</v>
      </c>
      <c r="D20" s="174">
        <v>23.076923076923077</v>
      </c>
      <c r="E20" s="197">
        <v>63.73626373626374</v>
      </c>
      <c r="F20" s="174">
        <v>32.96703296703297</v>
      </c>
      <c r="G20" s="174">
        <v>30.76923076923077</v>
      </c>
      <c r="H20" s="174">
        <v>2.1978021978021975</v>
      </c>
      <c r="I20" s="174">
        <v>37.36263736263736</v>
      </c>
      <c r="J20" s="174">
        <v>40.65934065934066</v>
      </c>
      <c r="K20" s="174">
        <v>53.84615384615385</v>
      </c>
      <c r="L20" s="197">
        <v>1.0989010989010988</v>
      </c>
      <c r="M20" s="174">
        <v>80.21978021978022</v>
      </c>
      <c r="N20" s="174">
        <v>0</v>
      </c>
      <c r="O20" s="174">
        <v>14.285714285714286</v>
      </c>
      <c r="P20" s="174">
        <v>1.0989010989010988</v>
      </c>
      <c r="Q20" s="174">
        <v>3.296703296703297</v>
      </c>
      <c r="R20" s="174">
        <v>6.593406593406594</v>
      </c>
      <c r="S20" s="180">
        <v>6.593406593406594</v>
      </c>
      <c r="T20" s="1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4" customFormat="1" ht="21.75" customHeight="1" thickBot="1">
      <c r="A21" s="87" t="s">
        <v>52</v>
      </c>
      <c r="B21" s="136">
        <v>66</v>
      </c>
      <c r="C21" s="187">
        <v>74.24242424242424</v>
      </c>
      <c r="D21" s="189">
        <v>24.24242424242424</v>
      </c>
      <c r="E21" s="199">
        <v>34.84848484848485</v>
      </c>
      <c r="F21" s="189">
        <v>6.06060606060606</v>
      </c>
      <c r="G21" s="189">
        <v>6.06060606060606</v>
      </c>
      <c r="H21" s="190">
        <v>4.545454545454546</v>
      </c>
      <c r="I21" s="189">
        <v>56.06060606060606</v>
      </c>
      <c r="J21" s="189">
        <v>37.87878787878788</v>
      </c>
      <c r="K21" s="189">
        <v>57.57575757575758</v>
      </c>
      <c r="L21" s="200">
        <v>1.515151515151515</v>
      </c>
      <c r="M21" s="189">
        <v>6.06060606060606</v>
      </c>
      <c r="N21" s="189">
        <v>1.515151515151515</v>
      </c>
      <c r="O21" s="189">
        <v>10.606060606060606</v>
      </c>
      <c r="P21" s="189">
        <v>1.515151515151515</v>
      </c>
      <c r="Q21" s="189">
        <v>9.090909090909092</v>
      </c>
      <c r="R21" s="190">
        <v>9.090909090909092</v>
      </c>
      <c r="S21" s="192">
        <v>46.96969696969697</v>
      </c>
      <c r="T21" s="1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s="4" customFormat="1" ht="21.75" customHeight="1" thickBot="1">
      <c r="A22" s="89" t="s">
        <v>0</v>
      </c>
      <c r="B22" s="193">
        <v>1607</v>
      </c>
      <c r="C22" s="137">
        <v>63.347853142501556</v>
      </c>
      <c r="D22" s="138">
        <v>30.74051026757934</v>
      </c>
      <c r="E22" s="141">
        <v>54.88487865588052</v>
      </c>
      <c r="F22" s="138">
        <v>36.90105787181083</v>
      </c>
      <c r="G22" s="138">
        <v>24.704418170504045</v>
      </c>
      <c r="H22" s="138">
        <v>3.484754200373367</v>
      </c>
      <c r="I22" s="138">
        <v>29.807093963907906</v>
      </c>
      <c r="J22" s="138">
        <v>34.72308649657747</v>
      </c>
      <c r="K22" s="138">
        <v>45.17734909769757</v>
      </c>
      <c r="L22" s="141">
        <v>1.866832607342875</v>
      </c>
      <c r="M22" s="138">
        <v>51.89794648413193</v>
      </c>
      <c r="N22" s="138">
        <v>4.853764779091475</v>
      </c>
      <c r="O22" s="138">
        <v>19.788425637834475</v>
      </c>
      <c r="P22" s="138">
        <v>3.671437461107654</v>
      </c>
      <c r="Q22" s="138">
        <v>14.001244555071562</v>
      </c>
      <c r="R22" s="138">
        <v>12.009956440572497</v>
      </c>
      <c r="S22" s="139">
        <v>19.10392034847542</v>
      </c>
      <c r="T22" s="13"/>
      <c r="U22" s="3"/>
      <c r="V22" s="11"/>
      <c r="W22" s="5"/>
      <c r="X22" s="5"/>
      <c r="Y22" s="5"/>
      <c r="Z22" s="5"/>
      <c r="AA22" s="5"/>
      <c r="AB22" s="3"/>
      <c r="AC22" s="3"/>
      <c r="AD22" s="3"/>
      <c r="AE22" s="3"/>
      <c r="AF22" s="3"/>
    </row>
    <row r="23" ht="12.75">
      <c r="O23" s="21"/>
    </row>
  </sheetData>
  <sheetProtection/>
  <mergeCells count="5">
    <mergeCell ref="A4:A5"/>
    <mergeCell ref="B4:S4"/>
    <mergeCell ref="A1:S1"/>
    <mergeCell ref="A2:S2"/>
    <mergeCell ref="A3:S3"/>
  </mergeCells>
  <printOptions horizontalCentered="1" verticalCentered="1"/>
  <pageMargins left="0.25" right="0.25" top="1" bottom="0.57" header="0.12" footer="0.1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4"/>
  <sheetViews>
    <sheetView zoomScale="75" zoomScaleNormal="75" zoomScalePageLayoutView="0" workbookViewId="0" topLeftCell="A1">
      <selection activeCell="A25" sqref="A25"/>
    </sheetView>
  </sheetViews>
  <sheetFormatPr defaultColWidth="9.140625" defaultRowHeight="12.75"/>
  <cols>
    <col min="1" max="1" width="20.7109375" style="0" customWidth="1"/>
    <col min="2" max="2" width="8.421875" style="0" customWidth="1"/>
    <col min="3" max="3" width="8.00390625" style="0" customWidth="1"/>
    <col min="4" max="4" width="7.28125" style="0" customWidth="1"/>
    <col min="5" max="5" width="9.7109375" style="0" customWidth="1"/>
    <col min="6" max="6" width="9.421875" style="0" customWidth="1"/>
    <col min="7" max="7" width="6.8515625" style="0" customWidth="1"/>
    <col min="8" max="8" width="9.57421875" style="0" customWidth="1"/>
    <col min="9" max="9" width="9.28125" style="0" customWidth="1"/>
    <col min="10" max="10" width="8.140625" style="0" customWidth="1"/>
    <col min="11" max="11" width="9.7109375" style="0" customWidth="1"/>
    <col min="12" max="12" width="7.421875" style="0" customWidth="1"/>
    <col min="13" max="13" width="8.421875" style="0" customWidth="1"/>
    <col min="14" max="14" width="6.8515625" style="0" customWidth="1"/>
    <col min="17" max="17" width="8.8515625" style="0" customWidth="1"/>
  </cols>
  <sheetData>
    <row r="1" spans="1:27" ht="19.5" customHeight="1">
      <c r="A1" s="214" t="s">
        <v>45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6"/>
      <c r="O1" s="31"/>
      <c r="P1" s="31"/>
      <c r="Q1" s="15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24" t="s">
        <v>88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6"/>
      <c r="O2" s="15"/>
      <c r="P2" s="15"/>
      <c r="Q2" s="15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9.5" customHeight="1" thickBot="1">
      <c r="A3" s="221" t="s">
        <v>60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5" customHeight="1">
      <c r="A4" s="227" t="s">
        <v>43</v>
      </c>
      <c r="B4" s="217" t="s">
        <v>2</v>
      </c>
      <c r="C4" s="218"/>
      <c r="D4" s="219"/>
      <c r="E4" s="217" t="s">
        <v>5</v>
      </c>
      <c r="F4" s="220"/>
      <c r="G4" s="220"/>
      <c r="H4" s="220"/>
      <c r="I4" s="218"/>
      <c r="J4" s="218"/>
      <c r="K4" s="218"/>
      <c r="L4" s="218"/>
      <c r="M4" s="218"/>
      <c r="N4" s="21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4" customHeight="1" thickBot="1">
      <c r="A5" s="228"/>
      <c r="B5" s="7" t="s">
        <v>3</v>
      </c>
      <c r="C5" s="8" t="s">
        <v>4</v>
      </c>
      <c r="D5" s="9" t="s">
        <v>1</v>
      </c>
      <c r="E5" s="8" t="s">
        <v>78</v>
      </c>
      <c r="F5" s="8" t="s">
        <v>80</v>
      </c>
      <c r="G5" s="8" t="s">
        <v>79</v>
      </c>
      <c r="H5" s="8" t="s">
        <v>71</v>
      </c>
      <c r="I5" s="12" t="s">
        <v>72</v>
      </c>
      <c r="J5" s="8" t="s">
        <v>73</v>
      </c>
      <c r="K5" s="12" t="s">
        <v>74</v>
      </c>
      <c r="L5" s="8" t="s">
        <v>75</v>
      </c>
      <c r="M5" s="12" t="s">
        <v>76</v>
      </c>
      <c r="N5" s="9" t="s">
        <v>77</v>
      </c>
      <c r="O5" s="1"/>
      <c r="P5" s="1"/>
      <c r="Q5" s="10"/>
      <c r="R5" s="10"/>
      <c r="S5" s="1"/>
      <c r="T5" s="1"/>
      <c r="U5" s="1"/>
      <c r="V5" s="1"/>
      <c r="W5" s="1"/>
      <c r="X5" s="1"/>
      <c r="Y5" s="1"/>
      <c r="Z5" s="1"/>
      <c r="AA5" s="1"/>
    </row>
    <row r="6" spans="1:27" s="4" customFormat="1" ht="19.5" customHeight="1">
      <c r="A6" s="85" t="s">
        <v>17</v>
      </c>
      <c r="B6" s="90">
        <v>24</v>
      </c>
      <c r="C6" s="91">
        <v>28</v>
      </c>
      <c r="D6" s="92">
        <f aca="true" t="shared" si="0" ref="D6:D22">(C6/B6)</f>
        <v>1.1666666666666667</v>
      </c>
      <c r="E6" s="102">
        <v>24</v>
      </c>
      <c r="F6" s="110">
        <v>5</v>
      </c>
      <c r="G6" s="91">
        <v>0</v>
      </c>
      <c r="H6" s="91">
        <v>1</v>
      </c>
      <c r="I6" s="105">
        <v>23</v>
      </c>
      <c r="J6" s="110">
        <v>27</v>
      </c>
      <c r="K6" s="93">
        <v>0</v>
      </c>
      <c r="L6" s="94">
        <v>1</v>
      </c>
      <c r="M6" s="105">
        <v>27</v>
      </c>
      <c r="N6" s="119">
        <v>0</v>
      </c>
      <c r="O6" s="1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4" customFormat="1" ht="19.5" customHeight="1">
      <c r="A7" s="86" t="s">
        <v>18</v>
      </c>
      <c r="B7" s="44">
        <v>62</v>
      </c>
      <c r="C7" s="95">
        <v>65</v>
      </c>
      <c r="D7" s="43">
        <f t="shared" si="0"/>
        <v>1.0483870967741935</v>
      </c>
      <c r="E7" s="46">
        <v>2</v>
      </c>
      <c r="F7" s="111">
        <v>32</v>
      </c>
      <c r="G7" s="95">
        <v>0</v>
      </c>
      <c r="H7" s="95">
        <v>0</v>
      </c>
      <c r="I7" s="114">
        <v>37</v>
      </c>
      <c r="J7" s="111">
        <v>0</v>
      </c>
      <c r="K7" s="114">
        <v>5</v>
      </c>
      <c r="L7" s="116">
        <v>0</v>
      </c>
      <c r="M7" s="114">
        <v>59</v>
      </c>
      <c r="N7" s="120">
        <v>0</v>
      </c>
      <c r="O7" s="1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4" customFormat="1" ht="19.5" customHeight="1">
      <c r="A8" s="85" t="s">
        <v>19</v>
      </c>
      <c r="B8" s="56">
        <v>73</v>
      </c>
      <c r="C8" s="96">
        <v>45</v>
      </c>
      <c r="D8" s="55">
        <f t="shared" si="0"/>
        <v>0.6164383561643836</v>
      </c>
      <c r="E8" s="63">
        <v>40</v>
      </c>
      <c r="F8" s="112">
        <v>32</v>
      </c>
      <c r="G8" s="96">
        <v>0</v>
      </c>
      <c r="H8" s="112">
        <v>40</v>
      </c>
      <c r="I8" s="106">
        <v>40</v>
      </c>
      <c r="J8" s="112">
        <v>42</v>
      </c>
      <c r="K8" s="106">
        <v>34</v>
      </c>
      <c r="L8" s="117">
        <v>34</v>
      </c>
      <c r="M8" s="106">
        <v>40</v>
      </c>
      <c r="N8" s="121">
        <v>1</v>
      </c>
      <c r="O8" s="1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4" customFormat="1" ht="19.5" customHeight="1">
      <c r="A9" s="85" t="s">
        <v>20</v>
      </c>
      <c r="B9" s="56">
        <v>59</v>
      </c>
      <c r="C9" s="96">
        <v>48</v>
      </c>
      <c r="D9" s="55">
        <f t="shared" si="0"/>
        <v>0.8135593220338984</v>
      </c>
      <c r="E9" s="63">
        <v>45</v>
      </c>
      <c r="F9" s="112">
        <v>22</v>
      </c>
      <c r="G9" s="96">
        <v>0</v>
      </c>
      <c r="H9" s="112">
        <v>45</v>
      </c>
      <c r="I9" s="106">
        <v>45</v>
      </c>
      <c r="J9" s="112">
        <v>45</v>
      </c>
      <c r="K9" s="106">
        <v>45</v>
      </c>
      <c r="L9" s="117">
        <v>45</v>
      </c>
      <c r="M9" s="106">
        <v>26</v>
      </c>
      <c r="N9" s="121">
        <v>22</v>
      </c>
      <c r="O9" s="1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s="4" customFormat="1" ht="19.5" customHeight="1">
      <c r="A10" s="85" t="s">
        <v>21</v>
      </c>
      <c r="B10" s="56">
        <v>23</v>
      </c>
      <c r="C10" s="96">
        <v>5</v>
      </c>
      <c r="D10" s="55">
        <f t="shared" si="0"/>
        <v>0.21739130434782608</v>
      </c>
      <c r="E10" s="63">
        <v>5</v>
      </c>
      <c r="F10" s="112">
        <v>5</v>
      </c>
      <c r="G10" s="96">
        <v>0</v>
      </c>
      <c r="H10" s="112">
        <v>5</v>
      </c>
      <c r="I10" s="106">
        <v>5</v>
      </c>
      <c r="J10" s="112">
        <v>5</v>
      </c>
      <c r="K10" s="106">
        <v>5</v>
      </c>
      <c r="L10" s="117">
        <v>5</v>
      </c>
      <c r="M10" s="106">
        <v>5</v>
      </c>
      <c r="N10" s="121">
        <v>0</v>
      </c>
      <c r="O10" s="1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4" customFormat="1" ht="19.5" customHeight="1">
      <c r="A11" s="85" t="s">
        <v>22</v>
      </c>
      <c r="B11" s="56">
        <v>0</v>
      </c>
      <c r="C11" s="96">
        <v>3</v>
      </c>
      <c r="D11" s="55">
        <f>IF(B11&gt;0,C11/B11,0)</f>
        <v>0</v>
      </c>
      <c r="E11" s="63">
        <v>3</v>
      </c>
      <c r="F11" s="112">
        <v>3</v>
      </c>
      <c r="G11" s="96">
        <v>0</v>
      </c>
      <c r="H11" s="112">
        <v>0</v>
      </c>
      <c r="I11" s="106">
        <v>0</v>
      </c>
      <c r="J11" s="112">
        <v>0</v>
      </c>
      <c r="K11" s="106">
        <v>2</v>
      </c>
      <c r="L11" s="117">
        <v>0</v>
      </c>
      <c r="M11" s="106">
        <v>3</v>
      </c>
      <c r="N11" s="121">
        <v>0</v>
      </c>
      <c r="O11" s="1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4" customFormat="1" ht="19.5" customHeight="1">
      <c r="A12" s="85" t="s">
        <v>23</v>
      </c>
      <c r="B12" s="56">
        <v>21</v>
      </c>
      <c r="C12" s="96">
        <v>18</v>
      </c>
      <c r="D12" s="55">
        <f t="shared" si="0"/>
        <v>0.8571428571428571</v>
      </c>
      <c r="E12" s="56">
        <v>17</v>
      </c>
      <c r="F12" s="112">
        <v>2</v>
      </c>
      <c r="G12" s="96">
        <v>0</v>
      </c>
      <c r="H12" s="112">
        <v>12</v>
      </c>
      <c r="I12" s="106">
        <v>8</v>
      </c>
      <c r="J12" s="96">
        <v>17</v>
      </c>
      <c r="K12" s="54">
        <v>12</v>
      </c>
      <c r="L12" s="117">
        <v>0</v>
      </c>
      <c r="M12" s="106">
        <v>18</v>
      </c>
      <c r="N12" s="64">
        <v>1</v>
      </c>
      <c r="O12" s="1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s="4" customFormat="1" ht="19.5" customHeight="1">
      <c r="A13" s="85" t="s">
        <v>24</v>
      </c>
      <c r="B13" s="56">
        <v>41</v>
      </c>
      <c r="C13" s="96">
        <v>37</v>
      </c>
      <c r="D13" s="55">
        <f t="shared" si="0"/>
        <v>0.9024390243902439</v>
      </c>
      <c r="E13" s="63">
        <v>37</v>
      </c>
      <c r="F13" s="112">
        <v>1</v>
      </c>
      <c r="G13" s="96">
        <v>0</v>
      </c>
      <c r="H13" s="112">
        <v>25</v>
      </c>
      <c r="I13" s="106">
        <v>2</v>
      </c>
      <c r="J13" s="112">
        <v>10</v>
      </c>
      <c r="K13" s="106">
        <v>36</v>
      </c>
      <c r="L13" s="117">
        <v>37</v>
      </c>
      <c r="M13" s="106">
        <v>11</v>
      </c>
      <c r="N13" s="121">
        <v>0</v>
      </c>
      <c r="O13" s="1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4" customFormat="1" ht="19.5" customHeight="1">
      <c r="A14" s="85" t="s">
        <v>25</v>
      </c>
      <c r="B14" s="56">
        <v>10</v>
      </c>
      <c r="C14" s="96">
        <v>13</v>
      </c>
      <c r="D14" s="55">
        <f>IF(B14&gt;0,C14/B14,0)</f>
        <v>1.3</v>
      </c>
      <c r="E14" s="63">
        <v>11</v>
      </c>
      <c r="F14" s="112">
        <v>2</v>
      </c>
      <c r="G14" s="96">
        <v>0</v>
      </c>
      <c r="H14" s="112">
        <v>11</v>
      </c>
      <c r="I14" s="106">
        <v>0</v>
      </c>
      <c r="J14" s="112">
        <v>0</v>
      </c>
      <c r="K14" s="106">
        <v>0</v>
      </c>
      <c r="L14" s="117">
        <v>13</v>
      </c>
      <c r="M14" s="106">
        <v>11</v>
      </c>
      <c r="N14" s="121">
        <v>0</v>
      </c>
      <c r="O14" s="1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4" customFormat="1" ht="19.5" customHeight="1">
      <c r="A15" s="85" t="s">
        <v>26</v>
      </c>
      <c r="B15" s="56">
        <v>109</v>
      </c>
      <c r="C15" s="96">
        <v>119</v>
      </c>
      <c r="D15" s="55">
        <f t="shared" si="0"/>
        <v>1.091743119266055</v>
      </c>
      <c r="E15" s="63">
        <v>109</v>
      </c>
      <c r="F15" s="112">
        <v>3</v>
      </c>
      <c r="G15" s="96">
        <v>0</v>
      </c>
      <c r="H15" s="112">
        <v>101</v>
      </c>
      <c r="I15" s="106">
        <v>77</v>
      </c>
      <c r="J15" s="112">
        <v>80</v>
      </c>
      <c r="K15" s="106">
        <v>47</v>
      </c>
      <c r="L15" s="117">
        <v>119</v>
      </c>
      <c r="M15" s="106">
        <v>49</v>
      </c>
      <c r="N15" s="121">
        <v>0</v>
      </c>
      <c r="O15" s="1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4" customFormat="1" ht="19.5" customHeight="1">
      <c r="A16" s="85" t="s">
        <v>27</v>
      </c>
      <c r="B16" s="56">
        <v>20</v>
      </c>
      <c r="C16" s="96">
        <v>8</v>
      </c>
      <c r="D16" s="55">
        <f t="shared" si="0"/>
        <v>0.4</v>
      </c>
      <c r="E16" s="63">
        <v>7</v>
      </c>
      <c r="F16" s="112">
        <v>0</v>
      </c>
      <c r="G16" s="96">
        <v>0</v>
      </c>
      <c r="H16" s="112">
        <v>0</v>
      </c>
      <c r="I16" s="106">
        <v>7</v>
      </c>
      <c r="J16" s="112">
        <v>8</v>
      </c>
      <c r="K16" s="106">
        <v>7</v>
      </c>
      <c r="L16" s="117">
        <v>1</v>
      </c>
      <c r="M16" s="106">
        <v>0</v>
      </c>
      <c r="N16" s="121">
        <v>7</v>
      </c>
      <c r="O16" s="1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4" customFormat="1" ht="19.5" customHeight="1">
      <c r="A17" s="85" t="s">
        <v>28</v>
      </c>
      <c r="B17" s="56">
        <v>54</v>
      </c>
      <c r="C17" s="96">
        <v>54</v>
      </c>
      <c r="D17" s="55">
        <f t="shared" si="0"/>
        <v>1</v>
      </c>
      <c r="E17" s="63">
        <v>39</v>
      </c>
      <c r="F17" s="112">
        <v>5</v>
      </c>
      <c r="G17" s="96">
        <v>0</v>
      </c>
      <c r="H17" s="112">
        <v>39</v>
      </c>
      <c r="I17" s="106">
        <v>39</v>
      </c>
      <c r="J17" s="112">
        <v>35</v>
      </c>
      <c r="K17" s="106">
        <v>39</v>
      </c>
      <c r="L17" s="117">
        <v>39</v>
      </c>
      <c r="M17" s="106">
        <v>39</v>
      </c>
      <c r="N17" s="121">
        <v>15</v>
      </c>
      <c r="O17" s="1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4" customFormat="1" ht="19.5" customHeight="1">
      <c r="A18" s="85" t="s">
        <v>29</v>
      </c>
      <c r="B18" s="56">
        <v>118</v>
      </c>
      <c r="C18" s="96">
        <v>52</v>
      </c>
      <c r="D18" s="55">
        <f t="shared" si="0"/>
        <v>0.4406779661016949</v>
      </c>
      <c r="E18" s="63">
        <v>30</v>
      </c>
      <c r="F18" s="112">
        <v>4</v>
      </c>
      <c r="G18" s="96">
        <v>0</v>
      </c>
      <c r="H18" s="112">
        <v>10</v>
      </c>
      <c r="I18" s="106">
        <v>36</v>
      </c>
      <c r="J18" s="112">
        <v>6</v>
      </c>
      <c r="K18" s="106">
        <v>21</v>
      </c>
      <c r="L18" s="117">
        <v>46</v>
      </c>
      <c r="M18" s="106">
        <v>46</v>
      </c>
      <c r="N18" s="121">
        <v>0</v>
      </c>
      <c r="O18" s="1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4" customFormat="1" ht="19.5" customHeight="1">
      <c r="A19" s="85" t="s">
        <v>30</v>
      </c>
      <c r="B19" s="56">
        <v>0</v>
      </c>
      <c r="C19" s="96">
        <v>16</v>
      </c>
      <c r="D19" s="55">
        <f>IF(B19&gt;0,C19/B19,0)</f>
        <v>0</v>
      </c>
      <c r="E19" s="63">
        <v>15</v>
      </c>
      <c r="F19" s="112">
        <v>3</v>
      </c>
      <c r="G19" s="96">
        <v>1</v>
      </c>
      <c r="H19" s="112">
        <v>15</v>
      </c>
      <c r="I19" s="106">
        <v>13</v>
      </c>
      <c r="J19" s="112">
        <v>13</v>
      </c>
      <c r="K19" s="106">
        <v>15</v>
      </c>
      <c r="L19" s="117">
        <v>15</v>
      </c>
      <c r="M19" s="106">
        <v>3</v>
      </c>
      <c r="N19" s="121">
        <v>15</v>
      </c>
      <c r="O19" s="1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4" customFormat="1" ht="19.5" customHeight="1">
      <c r="A20" s="85" t="s">
        <v>31</v>
      </c>
      <c r="B20" s="56">
        <v>54</v>
      </c>
      <c r="C20" s="96">
        <v>37</v>
      </c>
      <c r="D20" s="55">
        <f t="shared" si="0"/>
        <v>0.6851851851851852</v>
      </c>
      <c r="E20" s="63">
        <v>36</v>
      </c>
      <c r="F20" s="112">
        <v>14</v>
      </c>
      <c r="G20" s="96">
        <v>0</v>
      </c>
      <c r="H20" s="112">
        <v>32</v>
      </c>
      <c r="I20" s="106">
        <v>25</v>
      </c>
      <c r="J20" s="112">
        <v>36</v>
      </c>
      <c r="K20" s="106">
        <v>36</v>
      </c>
      <c r="L20" s="117">
        <v>25</v>
      </c>
      <c r="M20" s="106">
        <v>37</v>
      </c>
      <c r="N20" s="121">
        <v>0</v>
      </c>
      <c r="O20" s="1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4" customFormat="1" ht="19.5" customHeight="1" thickBot="1">
      <c r="A21" s="87" t="s">
        <v>52</v>
      </c>
      <c r="B21" s="97">
        <v>45</v>
      </c>
      <c r="C21" s="98">
        <v>25</v>
      </c>
      <c r="D21" s="70">
        <f>IF(B21&gt;0,C21/B21,0)</f>
        <v>0.5555555555555556</v>
      </c>
      <c r="E21" s="109">
        <v>25</v>
      </c>
      <c r="F21" s="113">
        <v>25</v>
      </c>
      <c r="G21" s="98">
        <v>0</v>
      </c>
      <c r="H21" s="113">
        <v>0</v>
      </c>
      <c r="I21" s="115">
        <v>25</v>
      </c>
      <c r="J21" s="113">
        <v>0</v>
      </c>
      <c r="K21" s="115">
        <v>25</v>
      </c>
      <c r="L21" s="118">
        <v>25</v>
      </c>
      <c r="M21" s="115">
        <v>25</v>
      </c>
      <c r="N21" s="122">
        <v>0</v>
      </c>
      <c r="O21" s="1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4" customFormat="1" ht="19.5" customHeight="1" thickBot="1">
      <c r="A22" s="88" t="s">
        <v>0</v>
      </c>
      <c r="B22" s="78">
        <f>SUM(B6:B21)</f>
        <v>713</v>
      </c>
      <c r="C22" s="101">
        <f>SUM(C6:C21)</f>
        <v>573</v>
      </c>
      <c r="D22" s="77">
        <f t="shared" si="0"/>
        <v>0.8036465638148668</v>
      </c>
      <c r="E22" s="101">
        <f>SUM(E6:E21)</f>
        <v>445</v>
      </c>
      <c r="F22" s="101">
        <f aca="true" t="shared" si="1" ref="F22:N22">SUM(F6:F21)</f>
        <v>158</v>
      </c>
      <c r="G22" s="101">
        <f t="shared" si="1"/>
        <v>1</v>
      </c>
      <c r="H22" s="101">
        <f t="shared" si="1"/>
        <v>336</v>
      </c>
      <c r="I22" s="101">
        <f t="shared" si="1"/>
        <v>382</v>
      </c>
      <c r="J22" s="101">
        <f t="shared" si="1"/>
        <v>324</v>
      </c>
      <c r="K22" s="101">
        <f t="shared" si="1"/>
        <v>329</v>
      </c>
      <c r="L22" s="101">
        <f t="shared" si="1"/>
        <v>405</v>
      </c>
      <c r="M22" s="101">
        <f t="shared" si="1"/>
        <v>399</v>
      </c>
      <c r="N22" s="84">
        <f t="shared" si="1"/>
        <v>61</v>
      </c>
      <c r="O22" s="13"/>
      <c r="P22" s="3"/>
      <c r="Q22" s="11"/>
      <c r="R22" s="5"/>
      <c r="S22" s="5"/>
      <c r="T22" s="5"/>
      <c r="U22" s="5"/>
      <c r="V22" s="5"/>
      <c r="W22" s="3"/>
      <c r="X22" s="3"/>
      <c r="Y22" s="3"/>
      <c r="Z22" s="3"/>
      <c r="AA22" s="3"/>
    </row>
    <row r="23" spans="1:15" ht="77.25" customHeight="1" thickBot="1">
      <c r="A23" s="211" t="s">
        <v>51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3"/>
      <c r="O23" s="1"/>
    </row>
    <row r="24" ht="15">
      <c r="A24" s="123"/>
    </row>
  </sheetData>
  <sheetProtection/>
  <mergeCells count="7">
    <mergeCell ref="A23:N23"/>
    <mergeCell ref="A1:N1"/>
    <mergeCell ref="B4:D4"/>
    <mergeCell ref="E4:N4"/>
    <mergeCell ref="A3:N3"/>
    <mergeCell ref="A2:N2"/>
    <mergeCell ref="A4:A5"/>
  </mergeCells>
  <printOptions horizontalCentered="1" verticalCentered="1"/>
  <pageMargins left="0.51" right="0.5" top="0.5" bottom="0.32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zoomScale="75" zoomScaleNormal="75" zoomScalePageLayoutView="0" workbookViewId="0" topLeftCell="A1">
      <selection activeCell="A25" sqref="A25"/>
    </sheetView>
  </sheetViews>
  <sheetFormatPr defaultColWidth="9.140625" defaultRowHeight="12.75"/>
  <cols>
    <col min="1" max="1" width="19.7109375" style="0" customWidth="1"/>
    <col min="2" max="3" width="7.57421875" style="0" customWidth="1"/>
    <col min="4" max="4" width="7.28125" style="0" customWidth="1"/>
    <col min="5" max="6" width="9.7109375" style="0" customWidth="1"/>
    <col min="7" max="7" width="7.8515625" style="0" customWidth="1"/>
    <col min="8" max="8" width="8.57421875" style="0" customWidth="1"/>
    <col min="9" max="9" width="8.8515625" style="0" customWidth="1"/>
    <col min="10" max="10" width="8.7109375" style="0" customWidth="1"/>
    <col min="11" max="11" width="9.7109375" style="0" customWidth="1"/>
    <col min="12" max="12" width="8.00390625" style="0" customWidth="1"/>
    <col min="14" max="14" width="7.57421875" style="0" customWidth="1"/>
    <col min="17" max="17" width="8.8515625" style="0" customWidth="1"/>
    <col min="28" max="28" width="9.140625" style="1" customWidth="1"/>
  </cols>
  <sheetData>
    <row r="1" spans="1:28" s="33" customFormat="1" ht="21" customHeight="1">
      <c r="A1" s="214" t="str">
        <f>+'1 In School Youth Part'!A1:N1</f>
        <v>TAB 7 - WIA TITLE I PARTICIPANT SUMMARY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s="33" customFormat="1" ht="21" customHeight="1">
      <c r="A2" s="224" t="str">
        <f>'1 In School Youth Part'!$A$2</f>
        <v>FY16 QUARTER ENDING DECEMBER 31, 2015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s="33" customFormat="1" ht="18.75" customHeight="1" thickBot="1">
      <c r="A3" s="221" t="s">
        <v>61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3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7" ht="16.5" customHeight="1">
      <c r="A4" s="227" t="s">
        <v>43</v>
      </c>
      <c r="B4" s="217" t="s">
        <v>2</v>
      </c>
      <c r="C4" s="218"/>
      <c r="D4" s="219"/>
      <c r="E4" s="217" t="s">
        <v>5</v>
      </c>
      <c r="F4" s="220"/>
      <c r="G4" s="220"/>
      <c r="H4" s="220"/>
      <c r="I4" s="218"/>
      <c r="J4" s="218"/>
      <c r="K4" s="218"/>
      <c r="L4" s="218"/>
      <c r="M4" s="218"/>
      <c r="N4" s="21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6.25" customHeight="1" thickBot="1">
      <c r="A5" s="228"/>
      <c r="B5" s="7" t="s">
        <v>3</v>
      </c>
      <c r="C5" s="8" t="s">
        <v>4</v>
      </c>
      <c r="D5" s="9" t="s">
        <v>1</v>
      </c>
      <c r="E5" s="8" t="s">
        <v>78</v>
      </c>
      <c r="F5" s="8" t="s">
        <v>80</v>
      </c>
      <c r="G5" s="8" t="s">
        <v>79</v>
      </c>
      <c r="H5" s="8" t="s">
        <v>71</v>
      </c>
      <c r="I5" s="12" t="s">
        <v>72</v>
      </c>
      <c r="J5" s="8" t="s">
        <v>73</v>
      </c>
      <c r="K5" s="12" t="s">
        <v>74</v>
      </c>
      <c r="L5" s="8" t="s">
        <v>75</v>
      </c>
      <c r="M5" s="12" t="s">
        <v>76</v>
      </c>
      <c r="N5" s="9" t="s">
        <v>77</v>
      </c>
      <c r="O5" s="1"/>
      <c r="P5" s="1"/>
      <c r="Q5" s="10"/>
      <c r="R5" s="10"/>
      <c r="S5" s="1"/>
      <c r="T5" s="1"/>
      <c r="U5" s="1"/>
      <c r="V5" s="1"/>
      <c r="W5" s="1"/>
      <c r="X5" s="1"/>
      <c r="Y5" s="1"/>
      <c r="Z5" s="1"/>
      <c r="AA5" s="1"/>
    </row>
    <row r="6" spans="1:28" s="4" customFormat="1" ht="19.5" customHeight="1">
      <c r="A6" s="85" t="s">
        <v>17</v>
      </c>
      <c r="B6" s="90">
        <v>58</v>
      </c>
      <c r="C6" s="91">
        <v>34</v>
      </c>
      <c r="D6" s="92">
        <f aca="true" t="shared" si="0" ref="D6:D22">(C6/B6)</f>
        <v>0.5862068965517241</v>
      </c>
      <c r="E6" s="102">
        <v>4</v>
      </c>
      <c r="F6" s="110">
        <v>26</v>
      </c>
      <c r="G6" s="91">
        <v>0</v>
      </c>
      <c r="H6" s="91">
        <v>9</v>
      </c>
      <c r="I6" s="105">
        <v>8</v>
      </c>
      <c r="J6" s="110">
        <v>31</v>
      </c>
      <c r="K6" s="93">
        <v>0</v>
      </c>
      <c r="L6" s="94">
        <v>0</v>
      </c>
      <c r="M6" s="105">
        <v>31</v>
      </c>
      <c r="N6" s="119">
        <v>0</v>
      </c>
      <c r="O6" s="1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s="4" customFormat="1" ht="19.5" customHeight="1">
      <c r="A7" s="86" t="s">
        <v>18</v>
      </c>
      <c r="B7" s="44">
        <v>183</v>
      </c>
      <c r="C7" s="95">
        <v>155</v>
      </c>
      <c r="D7" s="43">
        <f t="shared" si="0"/>
        <v>0.8469945355191257</v>
      </c>
      <c r="E7" s="46">
        <v>32</v>
      </c>
      <c r="F7" s="111">
        <v>41</v>
      </c>
      <c r="G7" s="95">
        <v>0</v>
      </c>
      <c r="H7" s="95">
        <v>5</v>
      </c>
      <c r="I7" s="114">
        <v>104</v>
      </c>
      <c r="J7" s="111">
        <v>22</v>
      </c>
      <c r="K7" s="114">
        <v>20</v>
      </c>
      <c r="L7" s="116">
        <v>8</v>
      </c>
      <c r="M7" s="114">
        <v>129</v>
      </c>
      <c r="N7" s="120">
        <v>4</v>
      </c>
      <c r="O7" s="1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s="4" customFormat="1" ht="19.5" customHeight="1">
      <c r="A8" s="85" t="s">
        <v>19</v>
      </c>
      <c r="B8" s="56">
        <v>117</v>
      </c>
      <c r="C8" s="96">
        <v>73</v>
      </c>
      <c r="D8" s="55">
        <f t="shared" si="0"/>
        <v>0.6239316239316239</v>
      </c>
      <c r="E8" s="63">
        <v>7</v>
      </c>
      <c r="F8" s="112">
        <v>54</v>
      </c>
      <c r="G8" s="96">
        <v>0</v>
      </c>
      <c r="H8" s="112">
        <v>16</v>
      </c>
      <c r="I8" s="106">
        <v>11</v>
      </c>
      <c r="J8" s="112">
        <v>23</v>
      </c>
      <c r="K8" s="106">
        <v>7</v>
      </c>
      <c r="L8" s="117">
        <v>7</v>
      </c>
      <c r="M8" s="106">
        <v>7</v>
      </c>
      <c r="N8" s="121">
        <v>7</v>
      </c>
      <c r="O8" s="1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s="4" customFormat="1" ht="19.5" customHeight="1">
      <c r="A9" s="85" t="s">
        <v>20</v>
      </c>
      <c r="B9" s="56">
        <v>64</v>
      </c>
      <c r="C9" s="96">
        <v>36</v>
      </c>
      <c r="D9" s="55">
        <f t="shared" si="0"/>
        <v>0.5625</v>
      </c>
      <c r="E9" s="63">
        <v>24</v>
      </c>
      <c r="F9" s="112">
        <v>15</v>
      </c>
      <c r="G9" s="96">
        <v>0</v>
      </c>
      <c r="H9" s="112">
        <v>24</v>
      </c>
      <c r="I9" s="106">
        <v>10</v>
      </c>
      <c r="J9" s="112">
        <v>24</v>
      </c>
      <c r="K9" s="106">
        <v>24</v>
      </c>
      <c r="L9" s="117">
        <v>24</v>
      </c>
      <c r="M9" s="106">
        <v>17</v>
      </c>
      <c r="N9" s="121">
        <v>15</v>
      </c>
      <c r="O9" s="1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s="4" customFormat="1" ht="19.5" customHeight="1">
      <c r="A10" s="85" t="s">
        <v>21</v>
      </c>
      <c r="B10" s="56">
        <v>70</v>
      </c>
      <c r="C10" s="96">
        <v>8</v>
      </c>
      <c r="D10" s="55">
        <f t="shared" si="0"/>
        <v>0.11428571428571428</v>
      </c>
      <c r="E10" s="63">
        <v>0</v>
      </c>
      <c r="F10" s="112">
        <v>7</v>
      </c>
      <c r="G10" s="96">
        <v>0</v>
      </c>
      <c r="H10" s="112">
        <v>0</v>
      </c>
      <c r="I10" s="106">
        <v>0</v>
      </c>
      <c r="J10" s="112">
        <v>1</v>
      </c>
      <c r="K10" s="106">
        <v>0</v>
      </c>
      <c r="L10" s="117">
        <v>0</v>
      </c>
      <c r="M10" s="106">
        <v>7</v>
      </c>
      <c r="N10" s="121">
        <v>0</v>
      </c>
      <c r="O10" s="1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s="4" customFormat="1" ht="19.5" customHeight="1">
      <c r="A11" s="85" t="s">
        <v>22</v>
      </c>
      <c r="B11" s="56">
        <v>175</v>
      </c>
      <c r="C11" s="96">
        <v>115</v>
      </c>
      <c r="D11" s="55">
        <f t="shared" si="0"/>
        <v>0.6571428571428571</v>
      </c>
      <c r="E11" s="63">
        <v>115</v>
      </c>
      <c r="F11" s="112">
        <v>63</v>
      </c>
      <c r="G11" s="96">
        <v>0</v>
      </c>
      <c r="H11" s="112">
        <v>0</v>
      </c>
      <c r="I11" s="106">
        <v>2</v>
      </c>
      <c r="J11" s="112">
        <v>35</v>
      </c>
      <c r="K11" s="106">
        <v>108</v>
      </c>
      <c r="L11" s="117">
        <v>0</v>
      </c>
      <c r="M11" s="106">
        <v>108</v>
      </c>
      <c r="N11" s="121">
        <v>8</v>
      </c>
      <c r="O11" s="1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s="4" customFormat="1" ht="19.5" customHeight="1">
      <c r="A12" s="85" t="s">
        <v>23</v>
      </c>
      <c r="B12" s="56">
        <v>59</v>
      </c>
      <c r="C12" s="96">
        <v>31</v>
      </c>
      <c r="D12" s="55">
        <f t="shared" si="0"/>
        <v>0.5254237288135594</v>
      </c>
      <c r="E12" s="56">
        <v>31</v>
      </c>
      <c r="F12" s="112">
        <v>6</v>
      </c>
      <c r="G12" s="96">
        <v>0</v>
      </c>
      <c r="H12" s="112">
        <v>11</v>
      </c>
      <c r="I12" s="106">
        <v>5</v>
      </c>
      <c r="J12" s="96">
        <v>31</v>
      </c>
      <c r="K12" s="54">
        <v>15</v>
      </c>
      <c r="L12" s="117">
        <v>1</v>
      </c>
      <c r="M12" s="106">
        <v>31</v>
      </c>
      <c r="N12" s="64">
        <v>3</v>
      </c>
      <c r="O12" s="1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s="4" customFormat="1" ht="19.5" customHeight="1">
      <c r="A13" s="85" t="s">
        <v>24</v>
      </c>
      <c r="B13" s="56">
        <v>54</v>
      </c>
      <c r="C13" s="96">
        <v>44</v>
      </c>
      <c r="D13" s="55">
        <f t="shared" si="0"/>
        <v>0.8148148148148148</v>
      </c>
      <c r="E13" s="63">
        <v>39</v>
      </c>
      <c r="F13" s="112">
        <v>44</v>
      </c>
      <c r="G13" s="96">
        <v>0</v>
      </c>
      <c r="H13" s="112">
        <v>0</v>
      </c>
      <c r="I13" s="106">
        <v>6</v>
      </c>
      <c r="J13" s="112">
        <v>44</v>
      </c>
      <c r="K13" s="106">
        <v>6</v>
      </c>
      <c r="L13" s="117">
        <v>8</v>
      </c>
      <c r="M13" s="106">
        <v>6</v>
      </c>
      <c r="N13" s="121">
        <v>1</v>
      </c>
      <c r="O13" s="1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s="4" customFormat="1" ht="19.5" customHeight="1">
      <c r="A14" s="85" t="s">
        <v>25</v>
      </c>
      <c r="B14" s="56">
        <v>120</v>
      </c>
      <c r="C14" s="96">
        <v>88</v>
      </c>
      <c r="D14" s="55">
        <f t="shared" si="0"/>
        <v>0.7333333333333333</v>
      </c>
      <c r="E14" s="63">
        <v>25</v>
      </c>
      <c r="F14" s="112">
        <v>79</v>
      </c>
      <c r="G14" s="96">
        <v>0</v>
      </c>
      <c r="H14" s="112">
        <v>32</v>
      </c>
      <c r="I14" s="106">
        <v>4</v>
      </c>
      <c r="J14" s="112">
        <v>20</v>
      </c>
      <c r="K14" s="106">
        <v>0</v>
      </c>
      <c r="L14" s="117">
        <v>79</v>
      </c>
      <c r="M14" s="106">
        <v>24</v>
      </c>
      <c r="N14" s="121">
        <v>28</v>
      </c>
      <c r="O14" s="1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s="4" customFormat="1" ht="19.5" customHeight="1">
      <c r="A15" s="85" t="s">
        <v>26</v>
      </c>
      <c r="B15" s="56">
        <v>245</v>
      </c>
      <c r="C15" s="96">
        <v>179</v>
      </c>
      <c r="D15" s="55">
        <f t="shared" si="0"/>
        <v>0.7306122448979592</v>
      </c>
      <c r="E15" s="63">
        <v>84</v>
      </c>
      <c r="F15" s="112">
        <v>173</v>
      </c>
      <c r="G15" s="96">
        <v>0</v>
      </c>
      <c r="H15" s="112">
        <v>79</v>
      </c>
      <c r="I15" s="106">
        <v>75</v>
      </c>
      <c r="J15" s="112">
        <v>65</v>
      </c>
      <c r="K15" s="106">
        <v>37</v>
      </c>
      <c r="L15" s="117">
        <v>156</v>
      </c>
      <c r="M15" s="106">
        <v>4</v>
      </c>
      <c r="N15" s="121">
        <v>0</v>
      </c>
      <c r="O15" s="1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s="4" customFormat="1" ht="19.5" customHeight="1">
      <c r="A16" s="85" t="s">
        <v>27</v>
      </c>
      <c r="B16" s="56">
        <v>61</v>
      </c>
      <c r="C16" s="96">
        <v>28</v>
      </c>
      <c r="D16" s="55">
        <f t="shared" si="0"/>
        <v>0.45901639344262296</v>
      </c>
      <c r="E16" s="63">
        <v>0</v>
      </c>
      <c r="F16" s="112">
        <v>0</v>
      </c>
      <c r="G16" s="96">
        <v>0</v>
      </c>
      <c r="H16" s="112">
        <v>0</v>
      </c>
      <c r="I16" s="106">
        <v>1</v>
      </c>
      <c r="J16" s="112">
        <v>28</v>
      </c>
      <c r="K16" s="106">
        <v>0</v>
      </c>
      <c r="L16" s="117">
        <v>0</v>
      </c>
      <c r="M16" s="106">
        <v>1</v>
      </c>
      <c r="N16" s="121">
        <v>0</v>
      </c>
      <c r="O16" s="1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s="4" customFormat="1" ht="19.5" customHeight="1">
      <c r="A17" s="85" t="s">
        <v>28</v>
      </c>
      <c r="B17" s="56">
        <v>83</v>
      </c>
      <c r="C17" s="96">
        <v>63</v>
      </c>
      <c r="D17" s="55">
        <f t="shared" si="0"/>
        <v>0.7590361445783133</v>
      </c>
      <c r="E17" s="63">
        <v>47</v>
      </c>
      <c r="F17" s="112">
        <v>48</v>
      </c>
      <c r="G17" s="96">
        <v>0</v>
      </c>
      <c r="H17" s="112">
        <v>0</v>
      </c>
      <c r="I17" s="106">
        <v>48</v>
      </c>
      <c r="J17" s="112">
        <v>44</v>
      </c>
      <c r="K17" s="106">
        <v>48</v>
      </c>
      <c r="L17" s="117">
        <v>42</v>
      </c>
      <c r="M17" s="106">
        <v>48</v>
      </c>
      <c r="N17" s="121">
        <v>58</v>
      </c>
      <c r="O17" s="1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s="4" customFormat="1" ht="19.5" customHeight="1">
      <c r="A18" s="85" t="s">
        <v>29</v>
      </c>
      <c r="B18" s="56">
        <v>110</v>
      </c>
      <c r="C18" s="96">
        <v>64</v>
      </c>
      <c r="D18" s="55">
        <f t="shared" si="0"/>
        <v>0.5818181818181818</v>
      </c>
      <c r="E18" s="63">
        <v>9</v>
      </c>
      <c r="F18" s="112">
        <v>12</v>
      </c>
      <c r="G18" s="96">
        <v>0</v>
      </c>
      <c r="H18" s="112">
        <v>15</v>
      </c>
      <c r="I18" s="106">
        <v>27</v>
      </c>
      <c r="J18" s="112">
        <v>32</v>
      </c>
      <c r="K18" s="106">
        <v>11</v>
      </c>
      <c r="L18" s="117">
        <v>56</v>
      </c>
      <c r="M18" s="106">
        <v>30</v>
      </c>
      <c r="N18" s="121">
        <v>1</v>
      </c>
      <c r="O18" s="1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s="4" customFormat="1" ht="19.5" customHeight="1">
      <c r="A19" s="85" t="s">
        <v>30</v>
      </c>
      <c r="B19" s="56">
        <v>76</v>
      </c>
      <c r="C19" s="96">
        <v>21</v>
      </c>
      <c r="D19" s="55">
        <f t="shared" si="0"/>
        <v>0.27631578947368424</v>
      </c>
      <c r="E19" s="63">
        <v>3</v>
      </c>
      <c r="F19" s="112">
        <v>14</v>
      </c>
      <c r="G19" s="96">
        <v>0</v>
      </c>
      <c r="H19" s="112">
        <v>21</v>
      </c>
      <c r="I19" s="106">
        <v>10</v>
      </c>
      <c r="J19" s="112">
        <v>19</v>
      </c>
      <c r="K19" s="106">
        <v>20</v>
      </c>
      <c r="L19" s="117">
        <v>19</v>
      </c>
      <c r="M19" s="106">
        <v>19</v>
      </c>
      <c r="N19" s="121">
        <v>20</v>
      </c>
      <c r="O19" s="1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s="4" customFormat="1" ht="19.5" customHeight="1">
      <c r="A20" s="85" t="s">
        <v>31</v>
      </c>
      <c r="B20" s="56">
        <v>110</v>
      </c>
      <c r="C20" s="96">
        <v>54</v>
      </c>
      <c r="D20" s="55">
        <f t="shared" si="0"/>
        <v>0.4909090909090909</v>
      </c>
      <c r="E20" s="63">
        <v>48</v>
      </c>
      <c r="F20" s="112">
        <v>49</v>
      </c>
      <c r="G20" s="96">
        <v>0</v>
      </c>
      <c r="H20" s="112">
        <v>13</v>
      </c>
      <c r="I20" s="106">
        <v>9</v>
      </c>
      <c r="J20" s="112">
        <v>49</v>
      </c>
      <c r="K20" s="106">
        <v>47</v>
      </c>
      <c r="L20" s="117">
        <v>38</v>
      </c>
      <c r="M20" s="106">
        <v>54</v>
      </c>
      <c r="N20" s="121">
        <v>0</v>
      </c>
      <c r="O20" s="1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s="4" customFormat="1" ht="19.5" customHeight="1" thickBot="1">
      <c r="A21" s="87" t="s">
        <v>52</v>
      </c>
      <c r="B21" s="97">
        <v>60</v>
      </c>
      <c r="C21" s="98">
        <v>41</v>
      </c>
      <c r="D21" s="70">
        <f t="shared" si="0"/>
        <v>0.6833333333333333</v>
      </c>
      <c r="E21" s="109">
        <v>31</v>
      </c>
      <c r="F21" s="113">
        <v>41</v>
      </c>
      <c r="G21" s="98">
        <v>0</v>
      </c>
      <c r="H21" s="113">
        <v>0</v>
      </c>
      <c r="I21" s="115">
        <v>12</v>
      </c>
      <c r="J21" s="113">
        <v>10</v>
      </c>
      <c r="K21" s="115">
        <v>41</v>
      </c>
      <c r="L21" s="118">
        <v>41</v>
      </c>
      <c r="M21" s="115">
        <v>41</v>
      </c>
      <c r="N21" s="122">
        <v>29</v>
      </c>
      <c r="O21" s="1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s="4" customFormat="1" ht="19.5" customHeight="1" thickBot="1">
      <c r="A22" s="88" t="s">
        <v>0</v>
      </c>
      <c r="B22" s="78">
        <f>SUM(B6:B21)</f>
        <v>1645</v>
      </c>
      <c r="C22" s="101">
        <f>SUM(C6:C21)</f>
        <v>1034</v>
      </c>
      <c r="D22" s="77">
        <f t="shared" si="0"/>
        <v>0.6285714285714286</v>
      </c>
      <c r="E22" s="101">
        <f>SUM(E6:E21)</f>
        <v>499</v>
      </c>
      <c r="F22" s="101">
        <f aca="true" t="shared" si="1" ref="F22:N22">SUM(F6:F21)</f>
        <v>672</v>
      </c>
      <c r="G22" s="101">
        <f t="shared" si="1"/>
        <v>0</v>
      </c>
      <c r="H22" s="101">
        <f t="shared" si="1"/>
        <v>225</v>
      </c>
      <c r="I22" s="101">
        <f t="shared" si="1"/>
        <v>332</v>
      </c>
      <c r="J22" s="101">
        <f t="shared" si="1"/>
        <v>478</v>
      </c>
      <c r="K22" s="101">
        <f t="shared" si="1"/>
        <v>384</v>
      </c>
      <c r="L22" s="101">
        <f t="shared" si="1"/>
        <v>479</v>
      </c>
      <c r="M22" s="101">
        <f t="shared" si="1"/>
        <v>557</v>
      </c>
      <c r="N22" s="84">
        <f t="shared" si="1"/>
        <v>174</v>
      </c>
      <c r="O22" s="13"/>
      <c r="P22" s="3"/>
      <c r="Q22" s="11"/>
      <c r="R22" s="5"/>
      <c r="S22" s="5"/>
      <c r="T22" s="5"/>
      <c r="U22" s="5"/>
      <c r="V22" s="5"/>
      <c r="W22" s="3"/>
      <c r="X22" s="3"/>
      <c r="Y22" s="3"/>
      <c r="Z22" s="3"/>
      <c r="AA22" s="3"/>
      <c r="AB22" s="3"/>
    </row>
    <row r="23" spans="1:14" ht="76.5" customHeight="1" thickBot="1">
      <c r="A23" s="211" t="s">
        <v>51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3"/>
    </row>
  </sheetData>
  <sheetProtection/>
  <mergeCells count="7">
    <mergeCell ref="A23:N23"/>
    <mergeCell ref="A1:N1"/>
    <mergeCell ref="B4:D4"/>
    <mergeCell ref="E4:N4"/>
    <mergeCell ref="A3:N3"/>
    <mergeCell ref="A2:N2"/>
    <mergeCell ref="A4:A5"/>
  </mergeCells>
  <printOptions horizontalCentered="1"/>
  <pageMargins left="0.51" right="0.5" top="0.5" bottom="0.57" header="0.12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4"/>
  <sheetViews>
    <sheetView zoomScale="75" zoomScaleNormal="75" zoomScalePageLayoutView="0" workbookViewId="0" topLeftCell="A1">
      <selection activeCell="A25" sqref="A25"/>
    </sheetView>
  </sheetViews>
  <sheetFormatPr defaultColWidth="9.140625" defaultRowHeight="12.75"/>
  <cols>
    <col min="1" max="1" width="20.28125" style="0" customWidth="1"/>
    <col min="2" max="2" width="8.8515625" style="0" customWidth="1"/>
    <col min="3" max="3" width="8.57421875" style="0" customWidth="1"/>
    <col min="4" max="4" width="8.28125" style="0" customWidth="1"/>
    <col min="5" max="6" width="9.7109375" style="0" customWidth="1"/>
    <col min="7" max="7" width="6.140625" style="0" customWidth="1"/>
    <col min="8" max="8" width="8.7109375" style="0" customWidth="1"/>
    <col min="9" max="9" width="6.8515625" style="0" customWidth="1"/>
    <col min="10" max="10" width="7.421875" style="0" customWidth="1"/>
    <col min="11" max="11" width="10.57421875" style="0" customWidth="1"/>
    <col min="12" max="12" width="8.57421875" style="0" customWidth="1"/>
    <col min="13" max="13" width="8.421875" style="0" customWidth="1"/>
    <col min="14" max="14" width="7.28125" style="0" customWidth="1"/>
    <col min="17" max="17" width="8.8515625" style="0" customWidth="1"/>
    <col min="28" max="28" width="9.140625" style="1" customWidth="1"/>
  </cols>
  <sheetData>
    <row r="1" spans="1:27" ht="19.5" customHeight="1">
      <c r="A1" s="214" t="str">
        <f>+'1 In School Youth Part'!A1:N1</f>
        <v>TAB 7 - WIA TITLE I PARTICIPANT SUMMARY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24" t="str">
        <f>'1 In School Youth Part'!$A$2</f>
        <v>FY16 QUARTER ENDING DECEMBER 31, 2015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>
      <c r="A3" s="221" t="s">
        <v>38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 customHeight="1">
      <c r="A4" s="227" t="s">
        <v>43</v>
      </c>
      <c r="B4" s="217" t="s">
        <v>2</v>
      </c>
      <c r="C4" s="218"/>
      <c r="D4" s="219"/>
      <c r="E4" s="217" t="s">
        <v>5</v>
      </c>
      <c r="F4" s="220"/>
      <c r="G4" s="220"/>
      <c r="H4" s="220"/>
      <c r="I4" s="218"/>
      <c r="J4" s="218"/>
      <c r="K4" s="218"/>
      <c r="L4" s="218"/>
      <c r="M4" s="218"/>
      <c r="N4" s="21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4.75" customHeight="1" thickBot="1">
      <c r="A5" s="228"/>
      <c r="B5" s="7" t="s">
        <v>3</v>
      </c>
      <c r="C5" s="8" t="s">
        <v>4</v>
      </c>
      <c r="D5" s="9" t="s">
        <v>1</v>
      </c>
      <c r="E5" s="8" t="s">
        <v>78</v>
      </c>
      <c r="F5" s="8" t="s">
        <v>80</v>
      </c>
      <c r="G5" s="8" t="s">
        <v>79</v>
      </c>
      <c r="H5" s="8" t="s">
        <v>71</v>
      </c>
      <c r="I5" s="12" t="s">
        <v>72</v>
      </c>
      <c r="J5" s="8" t="s">
        <v>73</v>
      </c>
      <c r="K5" s="12" t="s">
        <v>74</v>
      </c>
      <c r="L5" s="8" t="s">
        <v>75</v>
      </c>
      <c r="M5" s="12" t="s">
        <v>76</v>
      </c>
      <c r="N5" s="9" t="s">
        <v>77</v>
      </c>
      <c r="O5" s="1"/>
      <c r="P5" s="1"/>
      <c r="Q5" s="10"/>
      <c r="R5" s="10"/>
      <c r="S5" s="1"/>
      <c r="T5" s="1"/>
      <c r="U5" s="1"/>
      <c r="V5" s="1"/>
      <c r="W5" s="1"/>
      <c r="X5" s="1"/>
      <c r="Y5" s="1"/>
      <c r="Z5" s="1"/>
      <c r="AA5" s="1"/>
    </row>
    <row r="6" spans="1:43" s="4" customFormat="1" ht="19.5" customHeight="1">
      <c r="A6" s="85" t="s">
        <v>17</v>
      </c>
      <c r="B6" s="90">
        <f>+'1 In School Youth Part'!B6+'2 Out of School Youth Part'!B6</f>
        <v>82</v>
      </c>
      <c r="C6" s="91">
        <f>+'1 In School Youth Part'!C6+'2 Out of School Youth Part'!C6</f>
        <v>62</v>
      </c>
      <c r="D6" s="92">
        <f aca="true" t="shared" si="0" ref="D6:D22">(C6/B6)</f>
        <v>0.7560975609756098</v>
      </c>
      <c r="E6" s="144">
        <f>+'1 In School Youth Part'!E6+'2 Out of School Youth Part'!E6</f>
        <v>28</v>
      </c>
      <c r="F6" s="93">
        <f>+'1 In School Youth Part'!F6+'2 Out of School Youth Part'!F6</f>
        <v>31</v>
      </c>
      <c r="G6" s="54">
        <f>+'1 In School Youth Part'!G6+'2 Out of School Youth Part'!G6</f>
        <v>0</v>
      </c>
      <c r="H6" s="54">
        <f>+'1 In School Youth Part'!H6+'2 Out of School Youth Part'!H6</f>
        <v>10</v>
      </c>
      <c r="I6" s="54">
        <f>+'1 In School Youth Part'!I6+'2 Out of School Youth Part'!I6</f>
        <v>31</v>
      </c>
      <c r="J6" s="54">
        <f>+'1 In School Youth Part'!J6+'2 Out of School Youth Part'!J6</f>
        <v>58</v>
      </c>
      <c r="K6" s="54">
        <f>+'1 In School Youth Part'!K6+'2 Out of School Youth Part'!K6</f>
        <v>0</v>
      </c>
      <c r="L6" s="54">
        <f>+'1 In School Youth Part'!L6+'2 Out of School Youth Part'!L6</f>
        <v>1</v>
      </c>
      <c r="M6" s="54">
        <f>+'1 In School Youth Part'!M6+'2 Out of School Youth Part'!M6</f>
        <v>58</v>
      </c>
      <c r="N6" s="100">
        <f>+'1 In School Youth Part'!N6+'2 Out of School Youth Part'!N6</f>
        <v>0</v>
      </c>
      <c r="O6" s="3"/>
      <c r="P6" s="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s="4" customFormat="1" ht="19.5" customHeight="1">
      <c r="A7" s="86" t="s">
        <v>18</v>
      </c>
      <c r="B7" s="44">
        <f>+'1 In School Youth Part'!B7+'2 Out of School Youth Part'!B7</f>
        <v>245</v>
      </c>
      <c r="C7" s="95">
        <f>+'1 In School Youth Part'!C7+'2 Out of School Youth Part'!C7</f>
        <v>220</v>
      </c>
      <c r="D7" s="43">
        <f t="shared" si="0"/>
        <v>0.8979591836734694</v>
      </c>
      <c r="E7" s="145">
        <f>+'1 In School Youth Part'!E7+'2 Out of School Youth Part'!E7</f>
        <v>34</v>
      </c>
      <c r="F7" s="54">
        <f>+'1 In School Youth Part'!F7+'2 Out of School Youth Part'!F7</f>
        <v>73</v>
      </c>
      <c r="G7" s="54">
        <f>+'1 In School Youth Part'!G7+'2 Out of School Youth Part'!G7</f>
        <v>0</v>
      </c>
      <c r="H7" s="54">
        <f>+'1 In School Youth Part'!H7+'2 Out of School Youth Part'!H7</f>
        <v>5</v>
      </c>
      <c r="I7" s="54">
        <f>+'1 In School Youth Part'!I7+'2 Out of School Youth Part'!I7</f>
        <v>141</v>
      </c>
      <c r="J7" s="54">
        <f>+'1 In School Youth Part'!J7+'2 Out of School Youth Part'!J7</f>
        <v>22</v>
      </c>
      <c r="K7" s="54">
        <f>+'1 In School Youth Part'!K7+'2 Out of School Youth Part'!K7</f>
        <v>25</v>
      </c>
      <c r="L7" s="54">
        <f>+'1 In School Youth Part'!L7+'2 Out of School Youth Part'!L7</f>
        <v>8</v>
      </c>
      <c r="M7" s="54">
        <f>+'1 In School Youth Part'!M7+'2 Out of School Youth Part'!M7</f>
        <v>188</v>
      </c>
      <c r="N7" s="62">
        <f>+'1 In School Youth Part'!N7+'2 Out of School Youth Part'!N7</f>
        <v>4</v>
      </c>
      <c r="O7" s="3"/>
      <c r="P7" s="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s="4" customFormat="1" ht="19.5" customHeight="1">
      <c r="A8" s="85" t="s">
        <v>19</v>
      </c>
      <c r="B8" s="44">
        <f>+'1 In School Youth Part'!B8+'2 Out of School Youth Part'!B8</f>
        <v>190</v>
      </c>
      <c r="C8" s="96">
        <f>+'1 In School Youth Part'!C8+'2 Out of School Youth Part'!C8</f>
        <v>118</v>
      </c>
      <c r="D8" s="55">
        <f t="shared" si="0"/>
        <v>0.6210526315789474</v>
      </c>
      <c r="E8" s="145">
        <f>+'1 In School Youth Part'!E8+'2 Out of School Youth Part'!E8</f>
        <v>47</v>
      </c>
      <c r="F8" s="54">
        <f>+'1 In School Youth Part'!F8+'2 Out of School Youth Part'!F8</f>
        <v>86</v>
      </c>
      <c r="G8" s="54">
        <f>+'1 In School Youth Part'!G8+'2 Out of School Youth Part'!G8</f>
        <v>0</v>
      </c>
      <c r="H8" s="54">
        <f>+'1 In School Youth Part'!H8+'2 Out of School Youth Part'!H8</f>
        <v>56</v>
      </c>
      <c r="I8" s="54">
        <f>+'1 In School Youth Part'!I8+'2 Out of School Youth Part'!I8</f>
        <v>51</v>
      </c>
      <c r="J8" s="54">
        <f>+'1 In School Youth Part'!J8+'2 Out of School Youth Part'!J8</f>
        <v>65</v>
      </c>
      <c r="K8" s="54">
        <f>+'1 In School Youth Part'!K8+'2 Out of School Youth Part'!K8</f>
        <v>41</v>
      </c>
      <c r="L8" s="54">
        <f>+'1 In School Youth Part'!L8+'2 Out of School Youth Part'!L8</f>
        <v>41</v>
      </c>
      <c r="M8" s="54">
        <f>+'1 In School Youth Part'!M8+'2 Out of School Youth Part'!M8</f>
        <v>47</v>
      </c>
      <c r="N8" s="62">
        <f>+'1 In School Youth Part'!N8+'2 Out of School Youth Part'!N8</f>
        <v>8</v>
      </c>
      <c r="O8" s="3"/>
      <c r="P8" s="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s="4" customFormat="1" ht="19.5" customHeight="1">
      <c r="A9" s="85" t="s">
        <v>20</v>
      </c>
      <c r="B9" s="44">
        <f>+'1 In School Youth Part'!B9+'2 Out of School Youth Part'!B9</f>
        <v>123</v>
      </c>
      <c r="C9" s="96">
        <f>+'1 In School Youth Part'!C9+'2 Out of School Youth Part'!C9</f>
        <v>84</v>
      </c>
      <c r="D9" s="55">
        <f t="shared" si="0"/>
        <v>0.6829268292682927</v>
      </c>
      <c r="E9" s="145">
        <f>+'1 In School Youth Part'!E9+'2 Out of School Youth Part'!E9</f>
        <v>69</v>
      </c>
      <c r="F9" s="54">
        <f>+'1 In School Youth Part'!F9+'2 Out of School Youth Part'!F9</f>
        <v>37</v>
      </c>
      <c r="G9" s="54">
        <f>+'1 In School Youth Part'!G9+'2 Out of School Youth Part'!G9</f>
        <v>0</v>
      </c>
      <c r="H9" s="54">
        <f>+'1 In School Youth Part'!H9+'2 Out of School Youth Part'!H9</f>
        <v>69</v>
      </c>
      <c r="I9" s="54">
        <f>+'1 In School Youth Part'!I9+'2 Out of School Youth Part'!I9</f>
        <v>55</v>
      </c>
      <c r="J9" s="54">
        <f>+'1 In School Youth Part'!J9+'2 Out of School Youth Part'!J9</f>
        <v>69</v>
      </c>
      <c r="K9" s="54">
        <f>+'1 In School Youth Part'!K9+'2 Out of School Youth Part'!K9</f>
        <v>69</v>
      </c>
      <c r="L9" s="54">
        <f>+'1 In School Youth Part'!L9+'2 Out of School Youth Part'!L9</f>
        <v>69</v>
      </c>
      <c r="M9" s="54">
        <f>+'1 In School Youth Part'!M9+'2 Out of School Youth Part'!M9</f>
        <v>43</v>
      </c>
      <c r="N9" s="62">
        <f>+'1 In School Youth Part'!N9+'2 Out of School Youth Part'!N9</f>
        <v>37</v>
      </c>
      <c r="O9" s="3"/>
      <c r="P9" s="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s="4" customFormat="1" ht="19.5" customHeight="1">
      <c r="A10" s="85" t="s">
        <v>21</v>
      </c>
      <c r="B10" s="44">
        <f>+'1 In School Youth Part'!B10+'2 Out of School Youth Part'!B10</f>
        <v>93</v>
      </c>
      <c r="C10" s="96">
        <f>+'1 In School Youth Part'!C10+'2 Out of School Youth Part'!C10</f>
        <v>13</v>
      </c>
      <c r="D10" s="55">
        <f t="shared" si="0"/>
        <v>0.13978494623655913</v>
      </c>
      <c r="E10" s="145">
        <f>+'1 In School Youth Part'!E10+'2 Out of School Youth Part'!E10</f>
        <v>5</v>
      </c>
      <c r="F10" s="54">
        <f>+'1 In School Youth Part'!F10+'2 Out of School Youth Part'!F10</f>
        <v>12</v>
      </c>
      <c r="G10" s="54">
        <f>+'1 In School Youth Part'!G10+'2 Out of School Youth Part'!G10</f>
        <v>0</v>
      </c>
      <c r="H10" s="54">
        <f>+'1 In School Youth Part'!H10+'2 Out of School Youth Part'!H10</f>
        <v>5</v>
      </c>
      <c r="I10" s="54">
        <f>+'1 In School Youth Part'!I10+'2 Out of School Youth Part'!I10</f>
        <v>5</v>
      </c>
      <c r="J10" s="54">
        <f>+'1 In School Youth Part'!J10+'2 Out of School Youth Part'!J10</f>
        <v>6</v>
      </c>
      <c r="K10" s="54">
        <f>+'1 In School Youth Part'!K10+'2 Out of School Youth Part'!K10</f>
        <v>5</v>
      </c>
      <c r="L10" s="54">
        <f>+'1 In School Youth Part'!L10+'2 Out of School Youth Part'!L10</f>
        <v>5</v>
      </c>
      <c r="M10" s="54">
        <f>+'1 In School Youth Part'!M10+'2 Out of School Youth Part'!M10</f>
        <v>12</v>
      </c>
      <c r="N10" s="62">
        <f>+'1 In School Youth Part'!N10+'2 Out of School Youth Part'!N10</f>
        <v>0</v>
      </c>
      <c r="O10" s="3"/>
      <c r="P10" s="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s="4" customFormat="1" ht="19.5" customHeight="1">
      <c r="A11" s="85" t="s">
        <v>22</v>
      </c>
      <c r="B11" s="44">
        <f>+'1 In School Youth Part'!B11+'2 Out of School Youth Part'!B11</f>
        <v>175</v>
      </c>
      <c r="C11" s="96">
        <f>+'1 In School Youth Part'!C11+'2 Out of School Youth Part'!C11</f>
        <v>118</v>
      </c>
      <c r="D11" s="55">
        <f t="shared" si="0"/>
        <v>0.6742857142857143</v>
      </c>
      <c r="E11" s="145">
        <f>+'1 In School Youth Part'!E11+'2 Out of School Youth Part'!E11</f>
        <v>118</v>
      </c>
      <c r="F11" s="54">
        <f>+'1 In School Youth Part'!F11+'2 Out of School Youth Part'!F11</f>
        <v>66</v>
      </c>
      <c r="G11" s="54">
        <f>+'1 In School Youth Part'!G11+'2 Out of School Youth Part'!G11</f>
        <v>0</v>
      </c>
      <c r="H11" s="54">
        <f>+'1 In School Youth Part'!H11+'2 Out of School Youth Part'!H11</f>
        <v>0</v>
      </c>
      <c r="I11" s="54">
        <f>+'1 In School Youth Part'!I11+'2 Out of School Youth Part'!I11</f>
        <v>2</v>
      </c>
      <c r="J11" s="54">
        <f>+'1 In School Youth Part'!J11+'2 Out of School Youth Part'!J11</f>
        <v>35</v>
      </c>
      <c r="K11" s="54">
        <f>+'1 In School Youth Part'!K11+'2 Out of School Youth Part'!K11</f>
        <v>110</v>
      </c>
      <c r="L11" s="54">
        <f>+'1 In School Youth Part'!L11+'2 Out of School Youth Part'!L11</f>
        <v>0</v>
      </c>
      <c r="M11" s="54">
        <f>+'1 In School Youth Part'!M11+'2 Out of School Youth Part'!M11</f>
        <v>111</v>
      </c>
      <c r="N11" s="62">
        <f>+'1 In School Youth Part'!N11+'2 Out of School Youth Part'!N11</f>
        <v>8</v>
      </c>
      <c r="O11" s="3"/>
      <c r="P11" s="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s="4" customFormat="1" ht="19.5" customHeight="1">
      <c r="A12" s="85" t="s">
        <v>23</v>
      </c>
      <c r="B12" s="44">
        <f>+'1 In School Youth Part'!B12+'2 Out of School Youth Part'!B12</f>
        <v>80</v>
      </c>
      <c r="C12" s="96">
        <f>+'1 In School Youth Part'!C12+'2 Out of School Youth Part'!C12</f>
        <v>49</v>
      </c>
      <c r="D12" s="55">
        <f t="shared" si="0"/>
        <v>0.6125</v>
      </c>
      <c r="E12" s="145">
        <f>+'1 In School Youth Part'!E12+'2 Out of School Youth Part'!E12</f>
        <v>48</v>
      </c>
      <c r="F12" s="54">
        <f>+'1 In School Youth Part'!F12+'2 Out of School Youth Part'!F12</f>
        <v>8</v>
      </c>
      <c r="G12" s="54">
        <f>+'1 In School Youth Part'!G12+'2 Out of School Youth Part'!G12</f>
        <v>0</v>
      </c>
      <c r="H12" s="54">
        <f>+'1 In School Youth Part'!H12+'2 Out of School Youth Part'!H12</f>
        <v>23</v>
      </c>
      <c r="I12" s="54">
        <f>+'1 In School Youth Part'!I12+'2 Out of School Youth Part'!I12</f>
        <v>13</v>
      </c>
      <c r="J12" s="54">
        <f>+'1 In School Youth Part'!J12+'2 Out of School Youth Part'!J12</f>
        <v>48</v>
      </c>
      <c r="K12" s="54">
        <f>+'1 In School Youth Part'!K12+'2 Out of School Youth Part'!K12</f>
        <v>27</v>
      </c>
      <c r="L12" s="54">
        <f>+'1 In School Youth Part'!L12+'2 Out of School Youth Part'!L12</f>
        <v>1</v>
      </c>
      <c r="M12" s="54">
        <f>+'1 In School Youth Part'!M12+'2 Out of School Youth Part'!M12</f>
        <v>49</v>
      </c>
      <c r="N12" s="62">
        <f>+'1 In School Youth Part'!N12+'2 Out of School Youth Part'!N12</f>
        <v>4</v>
      </c>
      <c r="O12" s="3"/>
      <c r="P12" s="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s="4" customFormat="1" ht="19.5" customHeight="1">
      <c r="A13" s="85" t="s">
        <v>24</v>
      </c>
      <c r="B13" s="44">
        <f>+'1 In School Youth Part'!B13+'2 Out of School Youth Part'!B13</f>
        <v>95</v>
      </c>
      <c r="C13" s="96">
        <f>+'1 In School Youth Part'!C13+'2 Out of School Youth Part'!C13</f>
        <v>81</v>
      </c>
      <c r="D13" s="55">
        <f t="shared" si="0"/>
        <v>0.8526315789473684</v>
      </c>
      <c r="E13" s="145">
        <f>+'1 In School Youth Part'!E13+'2 Out of School Youth Part'!E13</f>
        <v>76</v>
      </c>
      <c r="F13" s="54">
        <f>+'1 In School Youth Part'!F13+'2 Out of School Youth Part'!F13</f>
        <v>45</v>
      </c>
      <c r="G13" s="54">
        <f>+'1 In School Youth Part'!G13+'2 Out of School Youth Part'!G13</f>
        <v>0</v>
      </c>
      <c r="H13" s="54">
        <f>+'1 In School Youth Part'!H13+'2 Out of School Youth Part'!H13</f>
        <v>25</v>
      </c>
      <c r="I13" s="54">
        <f>+'1 In School Youth Part'!I13+'2 Out of School Youth Part'!I13</f>
        <v>8</v>
      </c>
      <c r="J13" s="54">
        <f>+'1 In School Youth Part'!J13+'2 Out of School Youth Part'!J13</f>
        <v>54</v>
      </c>
      <c r="K13" s="54">
        <f>+'1 In School Youth Part'!K13+'2 Out of School Youth Part'!K13</f>
        <v>42</v>
      </c>
      <c r="L13" s="54">
        <f>+'1 In School Youth Part'!L13+'2 Out of School Youth Part'!L13</f>
        <v>45</v>
      </c>
      <c r="M13" s="54">
        <f>+'1 In School Youth Part'!M13+'2 Out of School Youth Part'!M13</f>
        <v>17</v>
      </c>
      <c r="N13" s="62">
        <f>+'1 In School Youth Part'!N13+'2 Out of School Youth Part'!N13</f>
        <v>1</v>
      </c>
      <c r="O13" s="3"/>
      <c r="P13" s="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s="4" customFormat="1" ht="19.5" customHeight="1">
      <c r="A14" s="85" t="s">
        <v>25</v>
      </c>
      <c r="B14" s="44">
        <f>+'1 In School Youth Part'!B14+'2 Out of School Youth Part'!B14</f>
        <v>130</v>
      </c>
      <c r="C14" s="96">
        <f>+'1 In School Youth Part'!C14+'2 Out of School Youth Part'!C14</f>
        <v>101</v>
      </c>
      <c r="D14" s="55">
        <f t="shared" si="0"/>
        <v>0.7769230769230769</v>
      </c>
      <c r="E14" s="145">
        <f>+'1 In School Youth Part'!E14+'2 Out of School Youth Part'!E14</f>
        <v>36</v>
      </c>
      <c r="F14" s="54">
        <f>+'1 In School Youth Part'!F14+'2 Out of School Youth Part'!F14</f>
        <v>81</v>
      </c>
      <c r="G14" s="54">
        <f>+'1 In School Youth Part'!G14+'2 Out of School Youth Part'!G14</f>
        <v>0</v>
      </c>
      <c r="H14" s="54">
        <f>+'1 In School Youth Part'!H14+'2 Out of School Youth Part'!H14</f>
        <v>43</v>
      </c>
      <c r="I14" s="54">
        <f>+'1 In School Youth Part'!I14+'2 Out of School Youth Part'!I14</f>
        <v>4</v>
      </c>
      <c r="J14" s="54">
        <f>+'1 In School Youth Part'!J14+'2 Out of School Youth Part'!J14</f>
        <v>20</v>
      </c>
      <c r="K14" s="54">
        <f>+'1 In School Youth Part'!K14+'2 Out of School Youth Part'!K14</f>
        <v>0</v>
      </c>
      <c r="L14" s="54">
        <f>+'1 In School Youth Part'!L14+'2 Out of School Youth Part'!L14</f>
        <v>92</v>
      </c>
      <c r="M14" s="54">
        <f>+'1 In School Youth Part'!M14+'2 Out of School Youth Part'!M14</f>
        <v>35</v>
      </c>
      <c r="N14" s="62">
        <f>+'1 In School Youth Part'!N14+'2 Out of School Youth Part'!N14</f>
        <v>28</v>
      </c>
      <c r="O14" s="3"/>
      <c r="P14" s="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s="4" customFormat="1" ht="19.5" customHeight="1">
      <c r="A15" s="85" t="s">
        <v>26</v>
      </c>
      <c r="B15" s="44">
        <f>+'1 In School Youth Part'!B15+'2 Out of School Youth Part'!B15</f>
        <v>354</v>
      </c>
      <c r="C15" s="96">
        <f>+'1 In School Youth Part'!C15+'2 Out of School Youth Part'!C15</f>
        <v>298</v>
      </c>
      <c r="D15" s="55">
        <f t="shared" si="0"/>
        <v>0.8418079096045198</v>
      </c>
      <c r="E15" s="145">
        <f>+'1 In School Youth Part'!E15+'2 Out of School Youth Part'!E15</f>
        <v>193</v>
      </c>
      <c r="F15" s="54">
        <f>+'1 In School Youth Part'!F15+'2 Out of School Youth Part'!F15</f>
        <v>176</v>
      </c>
      <c r="G15" s="54">
        <f>+'1 In School Youth Part'!G15+'2 Out of School Youth Part'!G15</f>
        <v>0</v>
      </c>
      <c r="H15" s="54">
        <f>+'1 In School Youth Part'!H15+'2 Out of School Youth Part'!H15</f>
        <v>180</v>
      </c>
      <c r="I15" s="54">
        <f>+'1 In School Youth Part'!I15+'2 Out of School Youth Part'!I15</f>
        <v>152</v>
      </c>
      <c r="J15" s="54">
        <f>+'1 In School Youth Part'!J15+'2 Out of School Youth Part'!J15</f>
        <v>145</v>
      </c>
      <c r="K15" s="54">
        <f>+'1 In School Youth Part'!K15+'2 Out of School Youth Part'!K15</f>
        <v>84</v>
      </c>
      <c r="L15" s="54">
        <f>+'1 In School Youth Part'!L15+'2 Out of School Youth Part'!L15</f>
        <v>275</v>
      </c>
      <c r="M15" s="54">
        <f>+'1 In School Youth Part'!M15+'2 Out of School Youth Part'!M15</f>
        <v>53</v>
      </c>
      <c r="N15" s="62">
        <f>+'1 In School Youth Part'!N15+'2 Out of School Youth Part'!N15</f>
        <v>0</v>
      </c>
      <c r="O15" s="3"/>
      <c r="P15" s="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s="4" customFormat="1" ht="19.5" customHeight="1">
      <c r="A16" s="85" t="s">
        <v>27</v>
      </c>
      <c r="B16" s="44">
        <f>+'1 In School Youth Part'!B16+'2 Out of School Youth Part'!B16</f>
        <v>81</v>
      </c>
      <c r="C16" s="96">
        <f>+'1 In School Youth Part'!C16+'2 Out of School Youth Part'!C16</f>
        <v>36</v>
      </c>
      <c r="D16" s="55">
        <f t="shared" si="0"/>
        <v>0.4444444444444444</v>
      </c>
      <c r="E16" s="145">
        <f>+'1 In School Youth Part'!E16+'2 Out of School Youth Part'!E16</f>
        <v>7</v>
      </c>
      <c r="F16" s="54">
        <f>+'1 In School Youth Part'!F16+'2 Out of School Youth Part'!F16</f>
        <v>0</v>
      </c>
      <c r="G16" s="54">
        <f>+'1 In School Youth Part'!G16+'2 Out of School Youth Part'!G16</f>
        <v>0</v>
      </c>
      <c r="H16" s="54">
        <f>+'1 In School Youth Part'!H16+'2 Out of School Youth Part'!H16</f>
        <v>0</v>
      </c>
      <c r="I16" s="54">
        <f>+'1 In School Youth Part'!I16+'2 Out of School Youth Part'!I16</f>
        <v>8</v>
      </c>
      <c r="J16" s="54">
        <f>+'1 In School Youth Part'!J16+'2 Out of School Youth Part'!J16</f>
        <v>36</v>
      </c>
      <c r="K16" s="54">
        <f>+'1 In School Youth Part'!K16+'2 Out of School Youth Part'!K16</f>
        <v>7</v>
      </c>
      <c r="L16" s="54">
        <f>+'1 In School Youth Part'!L16+'2 Out of School Youth Part'!L16</f>
        <v>1</v>
      </c>
      <c r="M16" s="54">
        <f>+'1 In School Youth Part'!M16+'2 Out of School Youth Part'!M16</f>
        <v>1</v>
      </c>
      <c r="N16" s="62">
        <f>+'1 In School Youth Part'!N16+'2 Out of School Youth Part'!N16</f>
        <v>7</v>
      </c>
      <c r="O16" s="3"/>
      <c r="P16" s="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s="4" customFormat="1" ht="19.5" customHeight="1">
      <c r="A17" s="85" t="s">
        <v>28</v>
      </c>
      <c r="B17" s="44">
        <f>+'1 In School Youth Part'!B17+'2 Out of School Youth Part'!B17</f>
        <v>137</v>
      </c>
      <c r="C17" s="96">
        <f>+'1 In School Youth Part'!C17+'2 Out of School Youth Part'!C17</f>
        <v>117</v>
      </c>
      <c r="D17" s="55">
        <f t="shared" si="0"/>
        <v>0.8540145985401459</v>
      </c>
      <c r="E17" s="145">
        <f>+'1 In School Youth Part'!E17+'2 Out of School Youth Part'!E17</f>
        <v>86</v>
      </c>
      <c r="F17" s="54">
        <f>+'1 In School Youth Part'!F17+'2 Out of School Youth Part'!F17</f>
        <v>53</v>
      </c>
      <c r="G17" s="54">
        <f>+'1 In School Youth Part'!G17+'2 Out of School Youth Part'!G17</f>
        <v>0</v>
      </c>
      <c r="H17" s="54">
        <f>+'1 In School Youth Part'!H17+'2 Out of School Youth Part'!H17</f>
        <v>39</v>
      </c>
      <c r="I17" s="54">
        <f>+'1 In School Youth Part'!I17+'2 Out of School Youth Part'!I17</f>
        <v>87</v>
      </c>
      <c r="J17" s="54">
        <f>+'1 In School Youth Part'!J17+'2 Out of School Youth Part'!J17</f>
        <v>79</v>
      </c>
      <c r="K17" s="54">
        <f>+'1 In School Youth Part'!K17+'2 Out of School Youth Part'!K17</f>
        <v>87</v>
      </c>
      <c r="L17" s="54">
        <f>+'1 In School Youth Part'!L17+'2 Out of School Youth Part'!L17</f>
        <v>81</v>
      </c>
      <c r="M17" s="54">
        <f>+'1 In School Youth Part'!M17+'2 Out of School Youth Part'!M17</f>
        <v>87</v>
      </c>
      <c r="N17" s="62">
        <f>+'1 In School Youth Part'!N17+'2 Out of School Youth Part'!N17</f>
        <v>73</v>
      </c>
      <c r="O17" s="3"/>
      <c r="P17" s="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s="4" customFormat="1" ht="19.5" customHeight="1">
      <c r="A18" s="85" t="s">
        <v>29</v>
      </c>
      <c r="B18" s="44">
        <f>+'1 In School Youth Part'!B18+'2 Out of School Youth Part'!B18</f>
        <v>228</v>
      </c>
      <c r="C18" s="96">
        <f>+'1 In School Youth Part'!C18+'2 Out of School Youth Part'!C18</f>
        <v>116</v>
      </c>
      <c r="D18" s="55">
        <f t="shared" si="0"/>
        <v>0.5087719298245614</v>
      </c>
      <c r="E18" s="145">
        <f>+'1 In School Youth Part'!E18+'2 Out of School Youth Part'!E18</f>
        <v>39</v>
      </c>
      <c r="F18" s="54">
        <f>+'1 In School Youth Part'!F18+'2 Out of School Youth Part'!F18</f>
        <v>16</v>
      </c>
      <c r="G18" s="54">
        <f>+'1 In School Youth Part'!G18+'2 Out of School Youth Part'!G18</f>
        <v>0</v>
      </c>
      <c r="H18" s="54">
        <f>+'1 In School Youth Part'!H18+'2 Out of School Youth Part'!H18</f>
        <v>25</v>
      </c>
      <c r="I18" s="54">
        <f>+'1 In School Youth Part'!I18+'2 Out of School Youth Part'!I18</f>
        <v>63</v>
      </c>
      <c r="J18" s="54">
        <f>+'1 In School Youth Part'!J18+'2 Out of School Youth Part'!J18</f>
        <v>38</v>
      </c>
      <c r="K18" s="54">
        <f>+'1 In School Youth Part'!K18+'2 Out of School Youth Part'!K18</f>
        <v>32</v>
      </c>
      <c r="L18" s="54">
        <f>+'1 In School Youth Part'!L18+'2 Out of School Youth Part'!L18</f>
        <v>102</v>
      </c>
      <c r="M18" s="54">
        <f>+'1 In School Youth Part'!M18+'2 Out of School Youth Part'!M18</f>
        <v>76</v>
      </c>
      <c r="N18" s="62">
        <f>+'1 In School Youth Part'!N18+'2 Out of School Youth Part'!N18</f>
        <v>1</v>
      </c>
      <c r="O18" s="3"/>
      <c r="P18" s="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s="4" customFormat="1" ht="19.5" customHeight="1">
      <c r="A19" s="85" t="s">
        <v>30</v>
      </c>
      <c r="B19" s="44">
        <f>+'1 In School Youth Part'!B19+'2 Out of School Youth Part'!B19</f>
        <v>76</v>
      </c>
      <c r="C19" s="96">
        <f>+'1 In School Youth Part'!C19+'2 Out of School Youth Part'!C19</f>
        <v>37</v>
      </c>
      <c r="D19" s="55">
        <f t="shared" si="0"/>
        <v>0.4868421052631579</v>
      </c>
      <c r="E19" s="145">
        <f>+'1 In School Youth Part'!E19+'2 Out of School Youth Part'!E19</f>
        <v>18</v>
      </c>
      <c r="F19" s="54">
        <f>+'1 In School Youth Part'!F19+'2 Out of School Youth Part'!F19</f>
        <v>17</v>
      </c>
      <c r="G19" s="54">
        <f>+'1 In School Youth Part'!G19+'2 Out of School Youth Part'!G19</f>
        <v>1</v>
      </c>
      <c r="H19" s="54">
        <f>+'1 In School Youth Part'!H19+'2 Out of School Youth Part'!H19</f>
        <v>36</v>
      </c>
      <c r="I19" s="54">
        <f>+'1 In School Youth Part'!I19+'2 Out of School Youth Part'!I19</f>
        <v>23</v>
      </c>
      <c r="J19" s="54">
        <f>+'1 In School Youth Part'!J19+'2 Out of School Youth Part'!J19</f>
        <v>32</v>
      </c>
      <c r="K19" s="54">
        <f>+'1 In School Youth Part'!K19+'2 Out of School Youth Part'!K19</f>
        <v>35</v>
      </c>
      <c r="L19" s="54">
        <f>+'1 In School Youth Part'!L19+'2 Out of School Youth Part'!L19</f>
        <v>34</v>
      </c>
      <c r="M19" s="54">
        <f>+'1 In School Youth Part'!M19+'2 Out of School Youth Part'!M19</f>
        <v>22</v>
      </c>
      <c r="N19" s="62">
        <f>+'1 In School Youth Part'!N19+'2 Out of School Youth Part'!N19</f>
        <v>35</v>
      </c>
      <c r="O19" s="3"/>
      <c r="P19" s="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s="4" customFormat="1" ht="19.5" customHeight="1">
      <c r="A20" s="85" t="s">
        <v>31</v>
      </c>
      <c r="B20" s="44">
        <f>+'1 In School Youth Part'!B20+'2 Out of School Youth Part'!B20</f>
        <v>164</v>
      </c>
      <c r="C20" s="96">
        <f>+'1 In School Youth Part'!C20+'2 Out of School Youth Part'!C20</f>
        <v>91</v>
      </c>
      <c r="D20" s="55">
        <f t="shared" si="0"/>
        <v>0.5548780487804879</v>
      </c>
      <c r="E20" s="145">
        <f>+'1 In School Youth Part'!E20+'2 Out of School Youth Part'!E20</f>
        <v>84</v>
      </c>
      <c r="F20" s="54">
        <f>+'1 In School Youth Part'!F20+'2 Out of School Youth Part'!F20</f>
        <v>63</v>
      </c>
      <c r="G20" s="54">
        <f>+'1 In School Youth Part'!G20+'2 Out of School Youth Part'!G20</f>
        <v>0</v>
      </c>
      <c r="H20" s="54">
        <f>+'1 In School Youth Part'!H20+'2 Out of School Youth Part'!H20</f>
        <v>45</v>
      </c>
      <c r="I20" s="54">
        <f>+'1 In School Youth Part'!I20+'2 Out of School Youth Part'!I20</f>
        <v>34</v>
      </c>
      <c r="J20" s="54">
        <f>+'1 In School Youth Part'!J20+'2 Out of School Youth Part'!J20</f>
        <v>85</v>
      </c>
      <c r="K20" s="54">
        <f>+'1 In School Youth Part'!K20+'2 Out of School Youth Part'!K20</f>
        <v>83</v>
      </c>
      <c r="L20" s="54">
        <f>+'1 In School Youth Part'!L20+'2 Out of School Youth Part'!L20</f>
        <v>63</v>
      </c>
      <c r="M20" s="54">
        <f>+'1 In School Youth Part'!M20+'2 Out of School Youth Part'!M20</f>
        <v>91</v>
      </c>
      <c r="N20" s="62">
        <f>+'1 In School Youth Part'!N20+'2 Out of School Youth Part'!N20</f>
        <v>0</v>
      </c>
      <c r="O20" s="3"/>
      <c r="P20" s="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s="4" customFormat="1" ht="19.5" customHeight="1" thickBot="1">
      <c r="A21" s="87" t="s">
        <v>52</v>
      </c>
      <c r="B21" s="99">
        <f>+'1 In School Youth Part'!B21+'2 Out of School Youth Part'!B21</f>
        <v>105</v>
      </c>
      <c r="C21" s="98">
        <f>+'1 In School Youth Part'!C21+'2 Out of School Youth Part'!C21</f>
        <v>66</v>
      </c>
      <c r="D21" s="70">
        <f t="shared" si="0"/>
        <v>0.6285714285714286</v>
      </c>
      <c r="E21" s="145">
        <f>+'1 In School Youth Part'!E21+'2 Out of School Youth Part'!E21</f>
        <v>56</v>
      </c>
      <c r="F21" s="54">
        <f>+'1 In School Youth Part'!F21+'2 Out of School Youth Part'!F21</f>
        <v>66</v>
      </c>
      <c r="G21" s="54">
        <f>+'1 In School Youth Part'!G21+'2 Out of School Youth Part'!G21</f>
        <v>0</v>
      </c>
      <c r="H21" s="54">
        <f>+'1 In School Youth Part'!H21+'2 Out of School Youth Part'!H21</f>
        <v>0</v>
      </c>
      <c r="I21" s="54">
        <f>+'1 In School Youth Part'!I21+'2 Out of School Youth Part'!I21</f>
        <v>37</v>
      </c>
      <c r="J21" s="54">
        <f>+'1 In School Youth Part'!J21+'2 Out of School Youth Part'!J21</f>
        <v>10</v>
      </c>
      <c r="K21" s="54">
        <f>+'1 In School Youth Part'!K21+'2 Out of School Youth Part'!K21</f>
        <v>66</v>
      </c>
      <c r="L21" s="54">
        <f>+'1 In School Youth Part'!L21+'2 Out of School Youth Part'!L21</f>
        <v>66</v>
      </c>
      <c r="M21" s="54">
        <f>+'1 In School Youth Part'!M21+'2 Out of School Youth Part'!M21</f>
        <v>66</v>
      </c>
      <c r="N21" s="163">
        <f>+'1 In School Youth Part'!N21+'2 Out of School Youth Part'!N21</f>
        <v>29</v>
      </c>
      <c r="O21" s="3"/>
      <c r="P21" s="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s="4" customFormat="1" ht="19.5" customHeight="1" thickBot="1">
      <c r="A22" s="88" t="s">
        <v>0</v>
      </c>
      <c r="B22" s="78">
        <f>SUM(B6:B21)</f>
        <v>2358</v>
      </c>
      <c r="C22" s="101">
        <f>SUM(C6:C21)</f>
        <v>1607</v>
      </c>
      <c r="D22" s="77">
        <f t="shared" si="0"/>
        <v>0.681509754028838</v>
      </c>
      <c r="E22" s="146">
        <f>SUM(E6:E21)</f>
        <v>944</v>
      </c>
      <c r="F22" s="76">
        <f aca="true" t="shared" si="1" ref="F22:N22">SUM(F6:F21)</f>
        <v>830</v>
      </c>
      <c r="G22" s="101">
        <f t="shared" si="1"/>
        <v>1</v>
      </c>
      <c r="H22" s="101">
        <f t="shared" si="1"/>
        <v>561</v>
      </c>
      <c r="I22" s="101">
        <f t="shared" si="1"/>
        <v>714</v>
      </c>
      <c r="J22" s="101">
        <f t="shared" si="1"/>
        <v>802</v>
      </c>
      <c r="K22" s="101">
        <f t="shared" si="1"/>
        <v>713</v>
      </c>
      <c r="L22" s="101">
        <f t="shared" si="1"/>
        <v>884</v>
      </c>
      <c r="M22" s="101">
        <f t="shared" si="1"/>
        <v>956</v>
      </c>
      <c r="N22" s="84">
        <f t="shared" si="1"/>
        <v>235</v>
      </c>
      <c r="O22" s="13"/>
      <c r="P22" s="3"/>
      <c r="Q22" s="11"/>
      <c r="R22" s="5"/>
      <c r="S22" s="5"/>
      <c r="T22" s="5"/>
      <c r="U22" s="5"/>
      <c r="V22" s="5"/>
      <c r="W22" s="13"/>
      <c r="X22" s="13"/>
      <c r="Y22" s="13"/>
      <c r="Z22" s="13"/>
      <c r="AA22" s="13"/>
      <c r="AB22" s="13"/>
      <c r="AC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14" ht="76.5" customHeight="1" thickBot="1">
      <c r="A23" s="211" t="s">
        <v>51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3"/>
    </row>
    <row r="24" ht="12.75">
      <c r="A24" s="140"/>
    </row>
  </sheetData>
  <sheetProtection/>
  <mergeCells count="7">
    <mergeCell ref="A23:N23"/>
    <mergeCell ref="A1:N1"/>
    <mergeCell ref="B4:D4"/>
    <mergeCell ref="E4:N4"/>
    <mergeCell ref="A2:N2"/>
    <mergeCell ref="A3:N3"/>
    <mergeCell ref="A4:A5"/>
  </mergeCells>
  <printOptions horizontalCentered="1" verticalCentered="1"/>
  <pageMargins left="0.51" right="0.5" top="0.5" bottom="0.57" header="0.12" footer="0.1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zoomScalePageLayoutView="0" workbookViewId="0" topLeftCell="A1">
      <selection activeCell="A29" sqref="A29"/>
    </sheetView>
  </sheetViews>
  <sheetFormatPr defaultColWidth="9.140625" defaultRowHeight="12.75"/>
  <cols>
    <col min="1" max="1" width="19.140625" style="0" customWidth="1"/>
    <col min="2" max="2" width="7.140625" style="16" customWidth="1"/>
    <col min="3" max="3" width="7.140625" style="0" customWidth="1"/>
    <col min="4" max="4" width="7.140625" style="18" customWidth="1"/>
    <col min="5" max="7" width="8.140625" style="0" customWidth="1"/>
    <col min="8" max="8" width="8.57421875" style="0" customWidth="1"/>
    <col min="9" max="10" width="9.28125" style="0" customWidth="1"/>
    <col min="11" max="12" width="7.140625" style="0" customWidth="1"/>
    <col min="13" max="13" width="7.57421875" style="18" customWidth="1"/>
    <col min="14" max="15" width="6.7109375" style="0" customWidth="1"/>
    <col min="16" max="16" width="9.7109375" style="1" customWidth="1"/>
  </cols>
  <sheetData>
    <row r="1" spans="1:15" ht="21.75" customHeight="1">
      <c r="A1" s="233" t="str">
        <f>+'1 In School Youth Part'!A1:N1</f>
        <v>TAB 7 - WIA TITLE I PARTICIPANT SUMMARY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5"/>
    </row>
    <row r="2" spans="1:15" ht="21.75" customHeight="1">
      <c r="A2" s="242" t="str">
        <f>'1 In School Youth Part'!$A$2</f>
        <v>FY16 QUARTER ENDING DECEMBER 31, 2015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6"/>
    </row>
    <row r="3" spans="1:15" ht="21.75" customHeight="1" thickBot="1">
      <c r="A3" s="247" t="s">
        <v>63</v>
      </c>
      <c r="B3" s="248"/>
      <c r="C3" s="248"/>
      <c r="D3" s="248"/>
      <c r="E3" s="248"/>
      <c r="F3" s="248"/>
      <c r="G3" s="248"/>
      <c r="H3" s="248"/>
      <c r="I3" s="248"/>
      <c r="J3" s="248"/>
      <c r="K3" s="222"/>
      <c r="L3" s="222"/>
      <c r="M3" s="222"/>
      <c r="N3" s="222"/>
      <c r="O3" s="223"/>
    </row>
    <row r="4" spans="1:15" ht="25.5" customHeight="1">
      <c r="A4" s="252" t="str">
        <f>'1 In School Youth Part'!$A$4</f>
        <v>WORKFORCE
INVESTMENT AREA</v>
      </c>
      <c r="B4" s="241" t="s">
        <v>6</v>
      </c>
      <c r="C4" s="241"/>
      <c r="D4" s="237"/>
      <c r="E4" s="238" t="s">
        <v>7</v>
      </c>
      <c r="F4" s="239"/>
      <c r="G4" s="240"/>
      <c r="H4" s="238" t="s">
        <v>8</v>
      </c>
      <c r="I4" s="246"/>
      <c r="J4" s="143" t="s">
        <v>85</v>
      </c>
      <c r="K4" s="236" t="s">
        <v>84</v>
      </c>
      <c r="L4" s="237"/>
      <c r="M4" s="142" t="s">
        <v>86</v>
      </c>
      <c r="N4" s="238" t="s">
        <v>66</v>
      </c>
      <c r="O4" s="240"/>
    </row>
    <row r="5" spans="1:15" ht="30" customHeight="1" thickBot="1">
      <c r="A5" s="253"/>
      <c r="B5" s="8" t="s">
        <v>3</v>
      </c>
      <c r="C5" s="8" t="s">
        <v>4</v>
      </c>
      <c r="D5" s="22" t="s">
        <v>40</v>
      </c>
      <c r="E5" s="8" t="s">
        <v>3</v>
      </c>
      <c r="F5" s="8" t="s">
        <v>4</v>
      </c>
      <c r="G5" s="22" t="s">
        <v>40</v>
      </c>
      <c r="H5" s="8" t="s">
        <v>3</v>
      </c>
      <c r="I5" s="9" t="s">
        <v>4</v>
      </c>
      <c r="J5" s="9" t="s">
        <v>4</v>
      </c>
      <c r="K5" s="8" t="s">
        <v>3</v>
      </c>
      <c r="L5" s="9" t="s">
        <v>4</v>
      </c>
      <c r="M5" s="9" t="s">
        <v>4</v>
      </c>
      <c r="N5" s="8" t="s">
        <v>3</v>
      </c>
      <c r="O5" s="23" t="s">
        <v>4</v>
      </c>
    </row>
    <row r="6" spans="1:17" s="4" customFormat="1" ht="21.75" customHeight="1">
      <c r="A6" s="85" t="str">
        <f>'1 In School Youth Part'!A6</f>
        <v>Berkshire</v>
      </c>
      <c r="B6" s="41">
        <v>24</v>
      </c>
      <c r="C6" s="42">
        <v>8</v>
      </c>
      <c r="D6" s="43">
        <f aca="true" t="shared" si="0" ref="D6:D22">C6/B6</f>
        <v>0.3333333333333333</v>
      </c>
      <c r="E6" s="44">
        <v>8</v>
      </c>
      <c r="F6" s="45">
        <v>3</v>
      </c>
      <c r="G6" s="43">
        <f aca="true" t="shared" si="1" ref="G6:G12">F6/E6</f>
        <v>0.375</v>
      </c>
      <c r="H6" s="46">
        <v>12</v>
      </c>
      <c r="I6" s="47">
        <v>0</v>
      </c>
      <c r="J6" s="48">
        <v>0</v>
      </c>
      <c r="K6" s="103">
        <f>(E6+H6)/B6</f>
        <v>0.8333333333333334</v>
      </c>
      <c r="L6" s="43">
        <f>IF(C6&gt;0,(F6+I6-J6)/C6,0)</f>
        <v>0.375</v>
      </c>
      <c r="M6" s="49">
        <v>9</v>
      </c>
      <c r="N6" s="44">
        <v>14</v>
      </c>
      <c r="O6" s="50">
        <v>1</v>
      </c>
      <c r="P6" s="3"/>
      <c r="Q6" s="20"/>
    </row>
    <row r="7" spans="1:17" s="4" customFormat="1" ht="21.75" customHeight="1">
      <c r="A7" s="86" t="str">
        <f>'1 In School Youth Part'!A7</f>
        <v>Boston</v>
      </c>
      <c r="B7" s="41">
        <v>40</v>
      </c>
      <c r="C7" s="42">
        <v>39</v>
      </c>
      <c r="D7" s="51">
        <f t="shared" si="0"/>
        <v>0.975</v>
      </c>
      <c r="E7" s="44">
        <v>19</v>
      </c>
      <c r="F7" s="45">
        <v>18</v>
      </c>
      <c r="G7" s="43">
        <f t="shared" si="1"/>
        <v>0.9473684210526315</v>
      </c>
      <c r="H7" s="46">
        <v>13</v>
      </c>
      <c r="I7" s="47">
        <v>10</v>
      </c>
      <c r="J7" s="52">
        <v>0</v>
      </c>
      <c r="K7" s="157">
        <f aca="true" t="shared" si="2" ref="K7:K22">(E7+H7)/B7</f>
        <v>0.8</v>
      </c>
      <c r="L7" s="43">
        <f aca="true" t="shared" si="3" ref="L7:L22">IF(C7&gt;0,(F7+I7-J7)/C7,0)</f>
        <v>0.717948717948718</v>
      </c>
      <c r="M7" s="49">
        <v>9.29</v>
      </c>
      <c r="N7" s="44">
        <v>30</v>
      </c>
      <c r="O7" s="50">
        <v>22</v>
      </c>
      <c r="P7" s="3"/>
      <c r="Q7" s="20"/>
    </row>
    <row r="8" spans="1:16" s="4" customFormat="1" ht="21.75" customHeight="1">
      <c r="A8" s="85" t="str">
        <f>'1 In School Youth Part'!A8</f>
        <v>Bristol</v>
      </c>
      <c r="B8" s="53">
        <v>41</v>
      </c>
      <c r="C8" s="54">
        <v>3</v>
      </c>
      <c r="D8" s="55">
        <f t="shared" si="0"/>
        <v>0.07317073170731707</v>
      </c>
      <c r="E8" s="56">
        <v>15</v>
      </c>
      <c r="F8" s="57">
        <v>2</v>
      </c>
      <c r="G8" s="51">
        <f t="shared" si="1"/>
        <v>0.13333333333333333</v>
      </c>
      <c r="H8" s="58">
        <v>15</v>
      </c>
      <c r="I8" s="59">
        <v>1</v>
      </c>
      <c r="J8" s="60">
        <v>0</v>
      </c>
      <c r="K8" s="157">
        <f t="shared" si="2"/>
        <v>0.7317073170731707</v>
      </c>
      <c r="L8" s="43">
        <f t="shared" si="3"/>
        <v>1</v>
      </c>
      <c r="M8" s="61">
        <v>9</v>
      </c>
      <c r="N8" s="56">
        <v>32</v>
      </c>
      <c r="O8" s="62">
        <v>3</v>
      </c>
      <c r="P8" s="3"/>
    </row>
    <row r="9" spans="1:17" s="4" customFormat="1" ht="21.75" customHeight="1">
      <c r="A9" s="85" t="str">
        <f>'1 In School Youth Part'!A9</f>
        <v>Brockton</v>
      </c>
      <c r="B9" s="53">
        <v>41</v>
      </c>
      <c r="C9" s="54">
        <v>45</v>
      </c>
      <c r="D9" s="55">
        <f t="shared" si="0"/>
        <v>1.0975609756097562</v>
      </c>
      <c r="E9" s="56">
        <v>15</v>
      </c>
      <c r="F9" s="57">
        <v>0</v>
      </c>
      <c r="G9" s="55">
        <f t="shared" si="1"/>
        <v>0</v>
      </c>
      <c r="H9" s="63">
        <v>20</v>
      </c>
      <c r="I9" s="64">
        <v>7</v>
      </c>
      <c r="J9" s="60">
        <v>0</v>
      </c>
      <c r="K9" s="157">
        <f t="shared" si="2"/>
        <v>0.8536585365853658</v>
      </c>
      <c r="L9" s="43">
        <f t="shared" si="3"/>
        <v>0.15555555555555556</v>
      </c>
      <c r="M9" s="61">
        <v>0</v>
      </c>
      <c r="N9" s="56">
        <v>32</v>
      </c>
      <c r="O9" s="62">
        <v>20</v>
      </c>
      <c r="P9" s="3"/>
      <c r="Q9" s="20"/>
    </row>
    <row r="10" spans="1:17" s="4" customFormat="1" ht="21.75" customHeight="1">
      <c r="A10" s="85" t="str">
        <f>'1 In School Youth Part'!A10</f>
        <v>Cape Cod &amp; Islands</v>
      </c>
      <c r="B10" s="53">
        <v>23</v>
      </c>
      <c r="C10" s="54">
        <v>5</v>
      </c>
      <c r="D10" s="55">
        <f t="shared" si="0"/>
        <v>0.21739130434782608</v>
      </c>
      <c r="E10" s="56">
        <v>4</v>
      </c>
      <c r="F10" s="57">
        <v>3</v>
      </c>
      <c r="G10" s="55">
        <f t="shared" si="1"/>
        <v>0.75</v>
      </c>
      <c r="H10" s="63">
        <v>15</v>
      </c>
      <c r="I10" s="64">
        <v>2</v>
      </c>
      <c r="J10" s="60">
        <v>0</v>
      </c>
      <c r="K10" s="157">
        <f t="shared" si="2"/>
        <v>0.8260869565217391</v>
      </c>
      <c r="L10" s="43">
        <f t="shared" si="3"/>
        <v>1</v>
      </c>
      <c r="M10" s="61">
        <v>11.33</v>
      </c>
      <c r="N10" s="56">
        <v>18</v>
      </c>
      <c r="O10" s="62">
        <v>3</v>
      </c>
      <c r="P10" s="3"/>
      <c r="Q10" s="20"/>
    </row>
    <row r="11" spans="1:17" s="4" customFormat="1" ht="21.75" customHeight="1">
      <c r="A11" s="85" t="str">
        <f>'1 In School Youth Part'!A11</f>
        <v>Central Mass</v>
      </c>
      <c r="B11" s="53">
        <v>0</v>
      </c>
      <c r="C11" s="54">
        <v>0</v>
      </c>
      <c r="D11" s="55">
        <f>IF(B11&gt;0,C11/B11,0)</f>
        <v>0</v>
      </c>
      <c r="E11" s="56">
        <v>0</v>
      </c>
      <c r="F11" s="57">
        <v>0</v>
      </c>
      <c r="G11" s="55">
        <f>IF(E11&gt;0,F11/E11,0)</f>
        <v>0</v>
      </c>
      <c r="H11" s="66">
        <v>0</v>
      </c>
      <c r="I11" s="67">
        <v>0</v>
      </c>
      <c r="J11" s="60">
        <v>0</v>
      </c>
      <c r="K11" s="157">
        <f>IF(I11&gt;0,J11/I11,0)</f>
        <v>0</v>
      </c>
      <c r="L11" s="43">
        <f t="shared" si="3"/>
        <v>0</v>
      </c>
      <c r="M11" s="61">
        <v>0</v>
      </c>
      <c r="N11" s="56">
        <v>0</v>
      </c>
      <c r="O11" s="62">
        <v>0</v>
      </c>
      <c r="P11" s="3"/>
      <c r="Q11" s="20"/>
    </row>
    <row r="12" spans="1:17" s="4" customFormat="1" ht="21.75" customHeight="1">
      <c r="A12" s="85" t="str">
        <f>'1 In School Youth Part'!A12</f>
        <v>Franklin/Hampshire</v>
      </c>
      <c r="B12" s="53">
        <v>15</v>
      </c>
      <c r="C12" s="54">
        <v>9</v>
      </c>
      <c r="D12" s="55">
        <f t="shared" si="0"/>
        <v>0.6</v>
      </c>
      <c r="E12" s="56">
        <v>6</v>
      </c>
      <c r="F12" s="57">
        <v>3</v>
      </c>
      <c r="G12" s="55">
        <f t="shared" si="1"/>
        <v>0.5</v>
      </c>
      <c r="H12" s="63">
        <v>6</v>
      </c>
      <c r="I12" s="64">
        <v>3</v>
      </c>
      <c r="J12" s="60">
        <v>1</v>
      </c>
      <c r="K12" s="157">
        <f t="shared" si="2"/>
        <v>0.8</v>
      </c>
      <c r="L12" s="43">
        <f t="shared" si="3"/>
        <v>0.5555555555555556</v>
      </c>
      <c r="M12" s="61">
        <v>9</v>
      </c>
      <c r="N12" s="56">
        <v>12</v>
      </c>
      <c r="O12" s="62">
        <v>5</v>
      </c>
      <c r="P12" s="3"/>
      <c r="Q12" s="20"/>
    </row>
    <row r="13" spans="1:17" s="4" customFormat="1" ht="21.75" customHeight="1">
      <c r="A13" s="85" t="str">
        <f>'1 In School Youth Part'!A13</f>
        <v>Greater Lowell</v>
      </c>
      <c r="B13" s="53">
        <v>35</v>
      </c>
      <c r="C13" s="54">
        <v>1</v>
      </c>
      <c r="D13" s="55">
        <f t="shared" si="0"/>
        <v>0.02857142857142857</v>
      </c>
      <c r="E13" s="56">
        <v>3</v>
      </c>
      <c r="F13" s="57">
        <v>0</v>
      </c>
      <c r="G13" s="51">
        <f aca="true" t="shared" si="4" ref="G13:G22">F13/E13</f>
        <v>0</v>
      </c>
      <c r="H13" s="58">
        <v>25</v>
      </c>
      <c r="I13" s="59">
        <v>0</v>
      </c>
      <c r="J13" s="60">
        <v>0</v>
      </c>
      <c r="K13" s="157">
        <f t="shared" si="2"/>
        <v>0.8</v>
      </c>
      <c r="L13" s="43">
        <f t="shared" si="3"/>
        <v>0</v>
      </c>
      <c r="M13" s="61">
        <v>0</v>
      </c>
      <c r="N13" s="56">
        <v>23</v>
      </c>
      <c r="O13" s="62">
        <v>0</v>
      </c>
      <c r="P13" s="3"/>
      <c r="Q13" s="20"/>
    </row>
    <row r="14" spans="1:17" s="4" customFormat="1" ht="21.75" customHeight="1">
      <c r="A14" s="85" t="str">
        <f>'1 In School Youth Part'!A14</f>
        <v>Greater New Bedford</v>
      </c>
      <c r="B14" s="53">
        <v>5</v>
      </c>
      <c r="C14" s="54">
        <v>5</v>
      </c>
      <c r="D14" s="55">
        <f>IF(B14&gt;0,C14/B14,0)</f>
        <v>1</v>
      </c>
      <c r="E14" s="56">
        <v>2</v>
      </c>
      <c r="F14" s="57">
        <v>3</v>
      </c>
      <c r="G14" s="55">
        <f>IF(E14&gt;0,F14/E14,0)</f>
        <v>1.5</v>
      </c>
      <c r="H14" s="63">
        <v>2</v>
      </c>
      <c r="I14" s="64">
        <v>0</v>
      </c>
      <c r="J14" s="60">
        <v>0</v>
      </c>
      <c r="K14" s="157">
        <f>IF(B14&gt;0,(E14+H14)/B14,0)</f>
        <v>0.8</v>
      </c>
      <c r="L14" s="43">
        <f t="shared" si="3"/>
        <v>0.6</v>
      </c>
      <c r="M14" s="61">
        <v>10.44</v>
      </c>
      <c r="N14" s="56">
        <v>4</v>
      </c>
      <c r="O14" s="62">
        <v>2</v>
      </c>
      <c r="P14" s="3"/>
      <c r="Q14" s="20"/>
    </row>
    <row r="15" spans="1:17" s="4" customFormat="1" ht="21.75" customHeight="1">
      <c r="A15" s="85" t="str">
        <f>'1 In School Youth Part'!A15</f>
        <v>Hampden</v>
      </c>
      <c r="B15" s="53">
        <v>73</v>
      </c>
      <c r="C15" s="54">
        <v>36</v>
      </c>
      <c r="D15" s="55">
        <f t="shared" si="0"/>
        <v>0.4931506849315068</v>
      </c>
      <c r="E15" s="56">
        <v>17</v>
      </c>
      <c r="F15" s="57">
        <v>1</v>
      </c>
      <c r="G15" s="55">
        <f t="shared" si="4"/>
        <v>0.058823529411764705</v>
      </c>
      <c r="H15" s="63">
        <v>38</v>
      </c>
      <c r="I15" s="64">
        <v>29</v>
      </c>
      <c r="J15" s="60">
        <v>0</v>
      </c>
      <c r="K15" s="157">
        <f t="shared" si="2"/>
        <v>0.7534246575342466</v>
      </c>
      <c r="L15" s="43">
        <f t="shared" si="3"/>
        <v>0.8333333333333334</v>
      </c>
      <c r="M15" s="61">
        <v>0</v>
      </c>
      <c r="N15" s="56">
        <v>50</v>
      </c>
      <c r="O15" s="62">
        <v>24</v>
      </c>
      <c r="P15" s="3"/>
      <c r="Q15" s="20"/>
    </row>
    <row r="16" spans="1:17" s="4" customFormat="1" ht="21.75" customHeight="1">
      <c r="A16" s="85" t="str">
        <f>'1 In School Youth Part'!A16</f>
        <v>Merrimack Valley</v>
      </c>
      <c r="B16" s="53">
        <v>12</v>
      </c>
      <c r="C16" s="54">
        <v>7</v>
      </c>
      <c r="D16" s="55">
        <f t="shared" si="0"/>
        <v>0.5833333333333334</v>
      </c>
      <c r="E16" s="56">
        <v>8</v>
      </c>
      <c r="F16" s="57">
        <v>4</v>
      </c>
      <c r="G16" s="55">
        <f t="shared" si="4"/>
        <v>0.5</v>
      </c>
      <c r="H16" s="63">
        <v>2</v>
      </c>
      <c r="I16" s="64">
        <v>0</v>
      </c>
      <c r="J16" s="60">
        <v>0</v>
      </c>
      <c r="K16" s="157">
        <f t="shared" si="2"/>
        <v>0.8333333333333334</v>
      </c>
      <c r="L16" s="43">
        <f t="shared" si="3"/>
        <v>0.5714285714285714</v>
      </c>
      <c r="M16" s="61">
        <v>9.85</v>
      </c>
      <c r="N16" s="56">
        <v>10</v>
      </c>
      <c r="O16" s="62">
        <v>7</v>
      </c>
      <c r="P16" s="3"/>
      <c r="Q16" s="20"/>
    </row>
    <row r="17" spans="1:17" s="4" customFormat="1" ht="21.75" customHeight="1">
      <c r="A17" s="85" t="str">
        <f>'1 In School Youth Part'!A17</f>
        <v>Metro North</v>
      </c>
      <c r="B17" s="53">
        <v>32</v>
      </c>
      <c r="C17" s="54">
        <v>2</v>
      </c>
      <c r="D17" s="55">
        <f t="shared" si="0"/>
        <v>0.0625</v>
      </c>
      <c r="E17" s="56">
        <v>8</v>
      </c>
      <c r="F17" s="57">
        <v>1</v>
      </c>
      <c r="G17" s="55">
        <f t="shared" si="4"/>
        <v>0.125</v>
      </c>
      <c r="H17" s="63">
        <v>17</v>
      </c>
      <c r="I17" s="64">
        <v>0</v>
      </c>
      <c r="J17" s="60">
        <v>0</v>
      </c>
      <c r="K17" s="157">
        <f t="shared" si="2"/>
        <v>0.78125</v>
      </c>
      <c r="L17" s="43">
        <f t="shared" si="3"/>
        <v>0.5</v>
      </c>
      <c r="M17" s="61">
        <v>10</v>
      </c>
      <c r="N17" s="56">
        <v>22</v>
      </c>
      <c r="O17" s="62">
        <v>0</v>
      </c>
      <c r="P17" s="3"/>
      <c r="Q17" s="20"/>
    </row>
    <row r="18" spans="1:17" s="4" customFormat="1" ht="21.75" customHeight="1">
      <c r="A18" s="85" t="str">
        <f>'1 In School Youth Part'!A18</f>
        <v>Metro South/West</v>
      </c>
      <c r="B18" s="53">
        <v>66</v>
      </c>
      <c r="C18" s="54">
        <v>13</v>
      </c>
      <c r="D18" s="55">
        <f t="shared" si="0"/>
        <v>0.19696969696969696</v>
      </c>
      <c r="E18" s="56">
        <v>15</v>
      </c>
      <c r="F18" s="57">
        <v>4</v>
      </c>
      <c r="G18" s="55">
        <f t="shared" si="4"/>
        <v>0.26666666666666666</v>
      </c>
      <c r="H18" s="63">
        <v>43</v>
      </c>
      <c r="I18" s="64">
        <v>8</v>
      </c>
      <c r="J18" s="60">
        <v>0</v>
      </c>
      <c r="K18" s="157">
        <f t="shared" si="2"/>
        <v>0.8787878787878788</v>
      </c>
      <c r="L18" s="43">
        <f t="shared" si="3"/>
        <v>0.9230769230769231</v>
      </c>
      <c r="M18" s="61">
        <v>10</v>
      </c>
      <c r="N18" s="56">
        <v>116</v>
      </c>
      <c r="O18" s="62">
        <v>13</v>
      </c>
      <c r="P18" s="3"/>
      <c r="Q18" s="20"/>
    </row>
    <row r="19" spans="1:17" s="4" customFormat="1" ht="21.75" customHeight="1">
      <c r="A19" s="85" t="str">
        <f>'1 In School Youth Part'!A19</f>
        <v>North Central Mass</v>
      </c>
      <c r="B19" s="53">
        <v>0</v>
      </c>
      <c r="C19" s="54">
        <v>4</v>
      </c>
      <c r="D19" s="55">
        <f>IF(B19&gt;0,C19/B19,0)</f>
        <v>0</v>
      </c>
      <c r="E19" s="56">
        <v>0</v>
      </c>
      <c r="F19" s="57">
        <v>1</v>
      </c>
      <c r="G19" s="55">
        <f>IF(E19&gt;0,F19/E19,0)</f>
        <v>0</v>
      </c>
      <c r="H19" s="46">
        <v>0</v>
      </c>
      <c r="I19" s="47">
        <v>1</v>
      </c>
      <c r="J19" s="48">
        <v>0</v>
      </c>
      <c r="K19" s="157">
        <f>IF(I19&gt;0,J19/I19,0)</f>
        <v>0</v>
      </c>
      <c r="L19" s="203">
        <f t="shared" si="3"/>
        <v>0.5</v>
      </c>
      <c r="M19" s="61">
        <v>12</v>
      </c>
      <c r="N19" s="56">
        <v>0</v>
      </c>
      <c r="O19" s="62">
        <v>3</v>
      </c>
      <c r="P19" s="3"/>
      <c r="Q19" s="20"/>
    </row>
    <row r="20" spans="1:17" s="4" customFormat="1" ht="21.75" customHeight="1">
      <c r="A20" s="85" t="str">
        <f>'1 In School Youth Part'!A20</f>
        <v>North Shore</v>
      </c>
      <c r="B20" s="53">
        <v>46</v>
      </c>
      <c r="C20" s="54">
        <v>8</v>
      </c>
      <c r="D20" s="55">
        <f t="shared" si="0"/>
        <v>0.17391304347826086</v>
      </c>
      <c r="E20" s="56">
        <v>8</v>
      </c>
      <c r="F20" s="57">
        <v>1</v>
      </c>
      <c r="G20" s="43">
        <f t="shared" si="4"/>
        <v>0.125</v>
      </c>
      <c r="H20" s="46">
        <v>36</v>
      </c>
      <c r="I20" s="47">
        <v>6</v>
      </c>
      <c r="J20" s="48">
        <v>0</v>
      </c>
      <c r="K20" s="157">
        <f t="shared" si="2"/>
        <v>0.9565217391304348</v>
      </c>
      <c r="L20" s="43">
        <f t="shared" si="3"/>
        <v>0.875</v>
      </c>
      <c r="M20" s="61">
        <v>12.69</v>
      </c>
      <c r="N20" s="56">
        <v>20</v>
      </c>
      <c r="O20" s="62">
        <v>7</v>
      </c>
      <c r="P20" s="3"/>
      <c r="Q20" s="20"/>
    </row>
    <row r="21" spans="1:17" s="4" customFormat="1" ht="21.75" customHeight="1" thickBot="1">
      <c r="A21" s="87" t="str">
        <f>'1 In School Youth Part'!A21</f>
        <v>South Shore</v>
      </c>
      <c r="B21" s="68">
        <v>34</v>
      </c>
      <c r="C21" s="69">
        <v>3</v>
      </c>
      <c r="D21" s="70">
        <f>IF(B21&gt;0,C21/B21,0)</f>
        <v>0.08823529411764706</v>
      </c>
      <c r="E21" s="71">
        <v>22</v>
      </c>
      <c r="F21" s="72">
        <v>0</v>
      </c>
      <c r="G21" s="51">
        <f>IF(E21&gt;0,F21/E21,0)</f>
        <v>0</v>
      </c>
      <c r="H21" s="58">
        <v>22</v>
      </c>
      <c r="I21" s="59">
        <v>0</v>
      </c>
      <c r="J21" s="52">
        <v>0</v>
      </c>
      <c r="K21" s="157">
        <f>IF(B21&gt;0,(E21+H21)/B21,0)</f>
        <v>1.2941176470588236</v>
      </c>
      <c r="L21" s="51">
        <f t="shared" si="3"/>
        <v>0</v>
      </c>
      <c r="M21" s="73">
        <v>0</v>
      </c>
      <c r="N21" s="71">
        <v>34</v>
      </c>
      <c r="O21" s="74">
        <v>3</v>
      </c>
      <c r="P21" s="3"/>
      <c r="Q21" s="20"/>
    </row>
    <row r="22" spans="1:17" s="4" customFormat="1" ht="21.75" customHeight="1" thickBot="1">
      <c r="A22" s="88" t="s">
        <v>0</v>
      </c>
      <c r="B22" s="75">
        <f>SUM(B6:B21)</f>
        <v>487</v>
      </c>
      <c r="C22" s="76">
        <f>SUM(C6:C21)</f>
        <v>188</v>
      </c>
      <c r="D22" s="77">
        <f t="shared" si="0"/>
        <v>0.3860369609856263</v>
      </c>
      <c r="E22" s="78">
        <f>SUM(E6:E21)</f>
        <v>150</v>
      </c>
      <c r="F22" s="79">
        <f>SUM(F6:F21)</f>
        <v>44</v>
      </c>
      <c r="G22" s="77">
        <f t="shared" si="4"/>
        <v>0.29333333333333333</v>
      </c>
      <c r="H22" s="80">
        <f>SUM(H6:H21)</f>
        <v>266</v>
      </c>
      <c r="I22" s="81">
        <f>SUM(I6:I21)</f>
        <v>67</v>
      </c>
      <c r="J22" s="82">
        <f>SUM(J6:J21)</f>
        <v>1</v>
      </c>
      <c r="K22" s="104">
        <f t="shared" si="2"/>
        <v>0.8542094455852156</v>
      </c>
      <c r="L22" s="77">
        <f t="shared" si="3"/>
        <v>0.5851063829787234</v>
      </c>
      <c r="M22" s="83">
        <v>9.74</v>
      </c>
      <c r="N22" s="78">
        <f>SUM(N6:N21)</f>
        <v>417</v>
      </c>
      <c r="O22" s="84">
        <f>SUM(O6:O21)</f>
        <v>113</v>
      </c>
      <c r="P22" s="3"/>
      <c r="Q22" s="24"/>
    </row>
    <row r="23" spans="1:17" s="4" customFormat="1" ht="12.75" customHeight="1">
      <c r="A23" s="124"/>
      <c r="B23" s="107"/>
      <c r="C23" s="108"/>
      <c r="D23" s="125"/>
      <c r="E23" s="108"/>
      <c r="F23" s="108"/>
      <c r="G23" s="125"/>
      <c r="H23" s="126"/>
      <c r="I23" s="108"/>
      <c r="J23" s="108"/>
      <c r="K23" s="125"/>
      <c r="L23" s="125"/>
      <c r="M23" s="127"/>
      <c r="N23" s="108"/>
      <c r="O23" s="59"/>
      <c r="P23" s="3"/>
      <c r="Q23" s="24"/>
    </row>
    <row r="24" spans="1:17" s="4" customFormat="1" ht="17.25" customHeight="1">
      <c r="A24" s="249" t="s">
        <v>81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1"/>
      <c r="P24" s="3"/>
      <c r="Q24" s="24"/>
    </row>
    <row r="25" spans="1:17" s="4" customFormat="1" ht="12" customHeight="1">
      <c r="A25" s="249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1"/>
      <c r="P25" s="3"/>
      <c r="Q25" s="24"/>
    </row>
    <row r="26" spans="1:16" ht="6.75" customHeight="1" thickBot="1">
      <c r="A26" s="243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5"/>
      <c r="P26" s="6"/>
    </row>
  </sheetData>
  <sheetProtection/>
  <mergeCells count="12">
    <mergeCell ref="A26:O26"/>
    <mergeCell ref="H4:I4"/>
    <mergeCell ref="A3:O3"/>
    <mergeCell ref="A24:O24"/>
    <mergeCell ref="A25:O25"/>
    <mergeCell ref="A4:A5"/>
    <mergeCell ref="A1:O1"/>
    <mergeCell ref="K4:L4"/>
    <mergeCell ref="E4:G4"/>
    <mergeCell ref="N4:O4"/>
    <mergeCell ref="B4:D4"/>
    <mergeCell ref="A2:O2"/>
  </mergeCells>
  <printOptions horizontalCentered="1" verticalCentered="1"/>
  <pageMargins left="0.49" right="0.5" top="0.5" bottom="0.57" header="0.17" footer="0.1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zoomScalePageLayoutView="0" workbookViewId="0" topLeftCell="A1">
      <selection activeCell="A29" sqref="A29"/>
    </sheetView>
  </sheetViews>
  <sheetFormatPr defaultColWidth="9.140625" defaultRowHeight="12.75"/>
  <cols>
    <col min="1" max="1" width="19.140625" style="0" customWidth="1"/>
    <col min="2" max="2" width="7.140625" style="16" customWidth="1"/>
    <col min="3" max="3" width="7.140625" style="0" customWidth="1"/>
    <col min="4" max="4" width="7.140625" style="18" customWidth="1"/>
    <col min="5" max="7" width="8.140625" style="0" customWidth="1"/>
    <col min="8" max="8" width="8.57421875" style="0" customWidth="1"/>
    <col min="9" max="10" width="9.28125" style="0" customWidth="1"/>
    <col min="11" max="12" width="7.140625" style="0" customWidth="1"/>
    <col min="13" max="13" width="7.57421875" style="18" customWidth="1"/>
    <col min="14" max="15" width="6.7109375" style="0" customWidth="1"/>
    <col min="16" max="16" width="9.7109375" style="1" customWidth="1"/>
  </cols>
  <sheetData>
    <row r="1" spans="1:15" ht="21.75" customHeight="1">
      <c r="A1" s="233" t="str">
        <f>+'1 In School Youth Part'!A1:N1</f>
        <v>TAB 7 - WIA TITLE I PARTICIPANT SUMMARY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5"/>
    </row>
    <row r="2" spans="1:15" ht="21.75" customHeight="1">
      <c r="A2" s="242" t="str">
        <f>'1 In School Youth Part'!$A$2</f>
        <v>FY16 QUARTER ENDING DECEMBER 31, 2015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6"/>
    </row>
    <row r="3" spans="1:15" ht="21.75" customHeight="1" thickBot="1">
      <c r="A3" s="247" t="s">
        <v>65</v>
      </c>
      <c r="B3" s="248"/>
      <c r="C3" s="248"/>
      <c r="D3" s="248"/>
      <c r="E3" s="248"/>
      <c r="F3" s="248"/>
      <c r="G3" s="248"/>
      <c r="H3" s="248"/>
      <c r="I3" s="248"/>
      <c r="J3" s="248"/>
      <c r="K3" s="222"/>
      <c r="L3" s="222"/>
      <c r="M3" s="222"/>
      <c r="N3" s="222"/>
      <c r="O3" s="223"/>
    </row>
    <row r="4" spans="1:15" ht="25.5" customHeight="1">
      <c r="A4" s="252" t="str">
        <f>'1 In School Youth Part'!$A$4</f>
        <v>WORKFORCE
INVESTMENT AREA</v>
      </c>
      <c r="B4" s="241" t="s">
        <v>6</v>
      </c>
      <c r="C4" s="241"/>
      <c r="D4" s="237"/>
      <c r="E4" s="238" t="s">
        <v>7</v>
      </c>
      <c r="F4" s="239"/>
      <c r="G4" s="240"/>
      <c r="H4" s="238" t="s">
        <v>8</v>
      </c>
      <c r="I4" s="254"/>
      <c r="J4" s="143" t="s">
        <v>85</v>
      </c>
      <c r="K4" s="236" t="s">
        <v>84</v>
      </c>
      <c r="L4" s="237"/>
      <c r="M4" s="142" t="s">
        <v>86</v>
      </c>
      <c r="N4" s="238" t="s">
        <v>66</v>
      </c>
      <c r="O4" s="240"/>
    </row>
    <row r="5" spans="1:15" ht="30" customHeight="1" thickBot="1">
      <c r="A5" s="253"/>
      <c r="B5" s="8" t="s">
        <v>3</v>
      </c>
      <c r="C5" s="8" t="s">
        <v>4</v>
      </c>
      <c r="D5" s="22" t="s">
        <v>40</v>
      </c>
      <c r="E5" s="8" t="s">
        <v>3</v>
      </c>
      <c r="F5" s="8" t="s">
        <v>4</v>
      </c>
      <c r="G5" s="22" t="s">
        <v>40</v>
      </c>
      <c r="H5" s="8" t="s">
        <v>3</v>
      </c>
      <c r="I5" s="9" t="s">
        <v>4</v>
      </c>
      <c r="J5" s="9" t="s">
        <v>4</v>
      </c>
      <c r="K5" s="8" t="s">
        <v>3</v>
      </c>
      <c r="L5" s="9" t="s">
        <v>4</v>
      </c>
      <c r="M5" s="9" t="s">
        <v>4</v>
      </c>
      <c r="N5" s="8" t="s">
        <v>3</v>
      </c>
      <c r="O5" s="23" t="s">
        <v>4</v>
      </c>
    </row>
    <row r="6" spans="1:17" s="4" customFormat="1" ht="21.75" customHeight="1">
      <c r="A6" s="85" t="str">
        <f>'1 In School Youth Part'!A6</f>
        <v>Berkshire</v>
      </c>
      <c r="B6" s="41">
        <v>40</v>
      </c>
      <c r="C6" s="42">
        <v>13</v>
      </c>
      <c r="D6" s="43">
        <f aca="true" t="shared" si="0" ref="D6:D22">C6/B6</f>
        <v>0.325</v>
      </c>
      <c r="E6" s="44">
        <v>23</v>
      </c>
      <c r="F6" s="45">
        <v>4</v>
      </c>
      <c r="G6" s="43">
        <f aca="true" t="shared" si="1" ref="G6:G22">F6/E6</f>
        <v>0.17391304347826086</v>
      </c>
      <c r="H6" s="46">
        <v>7</v>
      </c>
      <c r="I6" s="47">
        <v>0</v>
      </c>
      <c r="J6" s="48">
        <v>1</v>
      </c>
      <c r="K6" s="161">
        <f>(E6+H6)/B6</f>
        <v>0.75</v>
      </c>
      <c r="L6" s="43">
        <f>IF(C6&gt;0,(F6+I6-J6)/C6,0)</f>
        <v>0.23076923076923078</v>
      </c>
      <c r="M6" s="49">
        <v>9</v>
      </c>
      <c r="N6" s="44">
        <v>32</v>
      </c>
      <c r="O6" s="50">
        <v>4</v>
      </c>
      <c r="P6" s="3"/>
      <c r="Q6" s="20"/>
    </row>
    <row r="7" spans="1:17" s="4" customFormat="1" ht="21.75" customHeight="1">
      <c r="A7" s="86" t="str">
        <f>'1 In School Youth Part'!A7</f>
        <v>Boston</v>
      </c>
      <c r="B7" s="41">
        <v>45</v>
      </c>
      <c r="C7" s="42">
        <v>41</v>
      </c>
      <c r="D7" s="51">
        <f t="shared" si="0"/>
        <v>0.9111111111111111</v>
      </c>
      <c r="E7" s="44">
        <v>20</v>
      </c>
      <c r="F7" s="45">
        <v>24</v>
      </c>
      <c r="G7" s="43">
        <f t="shared" si="1"/>
        <v>1.2</v>
      </c>
      <c r="H7" s="46">
        <v>13</v>
      </c>
      <c r="I7" s="47">
        <v>7</v>
      </c>
      <c r="J7" s="52">
        <v>0</v>
      </c>
      <c r="K7" s="157">
        <f>(E7+H7)/B7</f>
        <v>0.7333333333333333</v>
      </c>
      <c r="L7" s="43">
        <f>IF(C7&gt;0,(F7+I7-J7)/C7,0)</f>
        <v>0.7560975609756098</v>
      </c>
      <c r="M7" s="49">
        <v>9.891304347826088</v>
      </c>
      <c r="N7" s="44">
        <v>22</v>
      </c>
      <c r="O7" s="50">
        <v>10</v>
      </c>
      <c r="P7" s="3"/>
      <c r="Q7" s="20"/>
    </row>
    <row r="8" spans="1:16" s="4" customFormat="1" ht="21.75" customHeight="1">
      <c r="A8" s="85" t="str">
        <f>'1 In School Youth Part'!A8</f>
        <v>Bristol</v>
      </c>
      <c r="B8" s="53">
        <v>75</v>
      </c>
      <c r="C8" s="54">
        <v>12</v>
      </c>
      <c r="D8" s="55">
        <f t="shared" si="0"/>
        <v>0.16</v>
      </c>
      <c r="E8" s="56">
        <v>50</v>
      </c>
      <c r="F8" s="57">
        <v>6</v>
      </c>
      <c r="G8" s="51">
        <f t="shared" si="1"/>
        <v>0.12</v>
      </c>
      <c r="H8" s="58">
        <v>9</v>
      </c>
      <c r="I8" s="59">
        <v>1</v>
      </c>
      <c r="J8" s="60">
        <v>2</v>
      </c>
      <c r="K8" s="157">
        <f aca="true" t="shared" si="2" ref="K8:K22">(E8+H8)/B8</f>
        <v>0.7866666666666666</v>
      </c>
      <c r="L8" s="43">
        <f aca="true" t="shared" si="3" ref="L8:L22">IF(C8&gt;0,(F8+I8-J8)/C8,0)</f>
        <v>0.4166666666666667</v>
      </c>
      <c r="M8" s="61">
        <v>10.166666666666666</v>
      </c>
      <c r="N8" s="56">
        <v>46</v>
      </c>
      <c r="O8" s="62">
        <v>9</v>
      </c>
      <c r="P8" s="3"/>
    </row>
    <row r="9" spans="1:17" s="4" customFormat="1" ht="21.75" customHeight="1">
      <c r="A9" s="85" t="str">
        <f>'1 In School Youth Part'!A9</f>
        <v>Brockton</v>
      </c>
      <c r="B9" s="53">
        <v>45</v>
      </c>
      <c r="C9" s="54">
        <v>22</v>
      </c>
      <c r="D9" s="55">
        <f t="shared" si="0"/>
        <v>0.4888888888888889</v>
      </c>
      <c r="E9" s="56">
        <v>17</v>
      </c>
      <c r="F9" s="57">
        <v>0</v>
      </c>
      <c r="G9" s="55">
        <f t="shared" si="1"/>
        <v>0</v>
      </c>
      <c r="H9" s="63">
        <v>18</v>
      </c>
      <c r="I9" s="64">
        <v>1</v>
      </c>
      <c r="J9" s="60">
        <v>0</v>
      </c>
      <c r="K9" s="157">
        <f t="shared" si="2"/>
        <v>0.7777777777777778</v>
      </c>
      <c r="L9" s="43">
        <f t="shared" si="3"/>
        <v>0.045454545454545456</v>
      </c>
      <c r="M9" s="61">
        <v>0</v>
      </c>
      <c r="N9" s="56">
        <v>33</v>
      </c>
      <c r="O9" s="62">
        <v>11</v>
      </c>
      <c r="P9" s="3"/>
      <c r="Q9" s="20"/>
    </row>
    <row r="10" spans="1:17" s="4" customFormat="1" ht="21.75" customHeight="1">
      <c r="A10" s="85" t="str">
        <f>'1 In School Youth Part'!A10</f>
        <v>Cape Cod &amp; Islands</v>
      </c>
      <c r="B10" s="53">
        <v>37</v>
      </c>
      <c r="C10" s="54">
        <v>5</v>
      </c>
      <c r="D10" s="55">
        <f t="shared" si="0"/>
        <v>0.13513513513513514</v>
      </c>
      <c r="E10" s="56">
        <v>25</v>
      </c>
      <c r="F10" s="57">
        <v>3</v>
      </c>
      <c r="G10" s="55">
        <f t="shared" si="1"/>
        <v>0.12</v>
      </c>
      <c r="H10" s="63">
        <v>6</v>
      </c>
      <c r="I10" s="64">
        <v>0</v>
      </c>
      <c r="J10" s="60">
        <v>1</v>
      </c>
      <c r="K10" s="157">
        <f t="shared" si="2"/>
        <v>0.8378378378378378</v>
      </c>
      <c r="L10" s="43">
        <f t="shared" si="3"/>
        <v>0.4</v>
      </c>
      <c r="M10" s="61">
        <v>10</v>
      </c>
      <c r="N10" s="56">
        <v>27</v>
      </c>
      <c r="O10" s="62">
        <v>3</v>
      </c>
      <c r="P10" s="3"/>
      <c r="Q10" s="20"/>
    </row>
    <row r="11" spans="1:17" s="4" customFormat="1" ht="21.75" customHeight="1">
      <c r="A11" s="85" t="str">
        <f>'1 In School Youth Part'!A11</f>
        <v>Central Mass</v>
      </c>
      <c r="B11" s="53">
        <v>124</v>
      </c>
      <c r="C11" s="54">
        <v>25</v>
      </c>
      <c r="D11" s="55">
        <f t="shared" si="0"/>
        <v>0.20161290322580644</v>
      </c>
      <c r="E11" s="56">
        <v>70</v>
      </c>
      <c r="F11" s="57">
        <v>18</v>
      </c>
      <c r="G11" s="65">
        <f t="shared" si="1"/>
        <v>0.2571428571428571</v>
      </c>
      <c r="H11" s="66">
        <v>33</v>
      </c>
      <c r="I11" s="67">
        <v>4</v>
      </c>
      <c r="J11" s="60">
        <v>1</v>
      </c>
      <c r="K11" s="157">
        <f t="shared" si="2"/>
        <v>0.8306451612903226</v>
      </c>
      <c r="L11" s="43">
        <f t="shared" si="3"/>
        <v>0.84</v>
      </c>
      <c r="M11" s="61">
        <v>11.11111111111111</v>
      </c>
      <c r="N11" s="56">
        <v>93</v>
      </c>
      <c r="O11" s="62">
        <v>22</v>
      </c>
      <c r="P11" s="3"/>
      <c r="Q11" s="20"/>
    </row>
    <row r="12" spans="1:17" s="4" customFormat="1" ht="21.75" customHeight="1">
      <c r="A12" s="85" t="str">
        <f>'1 In School Youth Part'!A12</f>
        <v>Franklin/Hampshire</v>
      </c>
      <c r="B12" s="53">
        <v>20</v>
      </c>
      <c r="C12" s="54">
        <v>5</v>
      </c>
      <c r="D12" s="55">
        <f t="shared" si="0"/>
        <v>0.25</v>
      </c>
      <c r="E12" s="56">
        <v>10</v>
      </c>
      <c r="F12" s="57">
        <v>3</v>
      </c>
      <c r="G12" s="55">
        <f t="shared" si="1"/>
        <v>0.3</v>
      </c>
      <c r="H12" s="63">
        <v>6</v>
      </c>
      <c r="I12" s="64">
        <v>1</v>
      </c>
      <c r="J12" s="60">
        <v>0</v>
      </c>
      <c r="K12" s="157">
        <f t="shared" si="2"/>
        <v>0.8</v>
      </c>
      <c r="L12" s="43">
        <f t="shared" si="3"/>
        <v>0.8</v>
      </c>
      <c r="M12" s="61">
        <v>10.833333333333332</v>
      </c>
      <c r="N12" s="56">
        <v>11</v>
      </c>
      <c r="O12" s="62">
        <v>0</v>
      </c>
      <c r="P12" s="3"/>
      <c r="Q12" s="20"/>
    </row>
    <row r="13" spans="1:17" s="4" customFormat="1" ht="21.75" customHeight="1">
      <c r="A13" s="85" t="str">
        <f>'1 In School Youth Part'!A13</f>
        <v>Greater Lowell</v>
      </c>
      <c r="B13" s="53">
        <v>42</v>
      </c>
      <c r="C13" s="54">
        <v>10</v>
      </c>
      <c r="D13" s="55">
        <f t="shared" si="0"/>
        <v>0.23809523809523808</v>
      </c>
      <c r="E13" s="56">
        <v>15</v>
      </c>
      <c r="F13" s="57">
        <v>1</v>
      </c>
      <c r="G13" s="51">
        <f t="shared" si="1"/>
        <v>0.06666666666666667</v>
      </c>
      <c r="H13" s="58">
        <v>17</v>
      </c>
      <c r="I13" s="59">
        <v>2</v>
      </c>
      <c r="J13" s="60">
        <v>0</v>
      </c>
      <c r="K13" s="157">
        <f t="shared" si="2"/>
        <v>0.7619047619047619</v>
      </c>
      <c r="L13" s="43">
        <f t="shared" si="3"/>
        <v>0.3</v>
      </c>
      <c r="M13" s="61">
        <v>8</v>
      </c>
      <c r="N13" s="56">
        <v>32</v>
      </c>
      <c r="O13" s="62">
        <v>4</v>
      </c>
      <c r="P13" s="3"/>
      <c r="Q13" s="20"/>
    </row>
    <row r="14" spans="1:17" s="4" customFormat="1" ht="21.75" customHeight="1">
      <c r="A14" s="85" t="str">
        <f>'1 In School Youth Part'!A14</f>
        <v>Greater New Bedford</v>
      </c>
      <c r="B14" s="53">
        <v>28</v>
      </c>
      <c r="C14" s="54">
        <v>14</v>
      </c>
      <c r="D14" s="55">
        <f t="shared" si="0"/>
        <v>0.5</v>
      </c>
      <c r="E14" s="56">
        <v>11</v>
      </c>
      <c r="F14" s="57">
        <v>5</v>
      </c>
      <c r="G14" s="55">
        <f t="shared" si="1"/>
        <v>0.45454545454545453</v>
      </c>
      <c r="H14" s="63">
        <v>10</v>
      </c>
      <c r="I14" s="64">
        <v>3</v>
      </c>
      <c r="J14" s="60">
        <v>1</v>
      </c>
      <c r="K14" s="157">
        <f t="shared" si="2"/>
        <v>0.75</v>
      </c>
      <c r="L14" s="43">
        <f t="shared" si="3"/>
        <v>0.5</v>
      </c>
      <c r="M14" s="61">
        <v>9.1</v>
      </c>
      <c r="N14" s="56">
        <v>18</v>
      </c>
      <c r="O14" s="62">
        <v>8</v>
      </c>
      <c r="P14" s="3"/>
      <c r="Q14" s="20"/>
    </row>
    <row r="15" spans="1:17" s="4" customFormat="1" ht="21.75" customHeight="1">
      <c r="A15" s="85" t="str">
        <f>'1 In School Youth Part'!A15</f>
        <v>Hampden</v>
      </c>
      <c r="B15" s="53">
        <v>104</v>
      </c>
      <c r="C15" s="54">
        <v>31</v>
      </c>
      <c r="D15" s="55">
        <f t="shared" si="0"/>
        <v>0.2980769230769231</v>
      </c>
      <c r="E15" s="56">
        <v>54</v>
      </c>
      <c r="F15" s="57">
        <v>9</v>
      </c>
      <c r="G15" s="55">
        <f t="shared" si="1"/>
        <v>0.16666666666666666</v>
      </c>
      <c r="H15" s="63">
        <v>25</v>
      </c>
      <c r="I15" s="64">
        <v>10</v>
      </c>
      <c r="J15" s="60">
        <v>0</v>
      </c>
      <c r="K15" s="157">
        <f t="shared" si="2"/>
        <v>0.7596153846153846</v>
      </c>
      <c r="L15" s="43">
        <f t="shared" si="3"/>
        <v>0.6129032258064516</v>
      </c>
      <c r="M15" s="61">
        <v>28.25</v>
      </c>
      <c r="N15" s="56">
        <v>66</v>
      </c>
      <c r="O15" s="62">
        <v>17</v>
      </c>
      <c r="P15" s="3"/>
      <c r="Q15" s="20"/>
    </row>
    <row r="16" spans="1:17" s="4" customFormat="1" ht="21.75" customHeight="1">
      <c r="A16" s="85" t="str">
        <f>'1 In School Youth Part'!A16</f>
        <v>Merrimack Valley</v>
      </c>
      <c r="B16" s="53">
        <v>34</v>
      </c>
      <c r="C16" s="54">
        <v>12</v>
      </c>
      <c r="D16" s="55">
        <f t="shared" si="0"/>
        <v>0.35294117647058826</v>
      </c>
      <c r="E16" s="56">
        <v>28</v>
      </c>
      <c r="F16" s="57">
        <v>10</v>
      </c>
      <c r="G16" s="55">
        <f t="shared" si="1"/>
        <v>0.35714285714285715</v>
      </c>
      <c r="H16" s="63">
        <v>0</v>
      </c>
      <c r="I16" s="64">
        <v>1</v>
      </c>
      <c r="J16" s="60">
        <v>0</v>
      </c>
      <c r="K16" s="157">
        <f t="shared" si="2"/>
        <v>0.8235294117647058</v>
      </c>
      <c r="L16" s="43">
        <f t="shared" si="3"/>
        <v>0.9166666666666666</v>
      </c>
      <c r="M16" s="61">
        <v>11.308</v>
      </c>
      <c r="N16" s="56">
        <v>25</v>
      </c>
      <c r="O16" s="62">
        <v>8</v>
      </c>
      <c r="P16" s="3"/>
      <c r="Q16" s="20"/>
    </row>
    <row r="17" spans="1:17" s="4" customFormat="1" ht="21.75" customHeight="1">
      <c r="A17" s="85" t="str">
        <f>'1 In School Youth Part'!A17</f>
        <v>Metro North</v>
      </c>
      <c r="B17" s="53">
        <v>46</v>
      </c>
      <c r="C17" s="54">
        <v>18</v>
      </c>
      <c r="D17" s="55">
        <f t="shared" si="0"/>
        <v>0.391304347826087</v>
      </c>
      <c r="E17" s="56">
        <v>21</v>
      </c>
      <c r="F17" s="57">
        <v>11</v>
      </c>
      <c r="G17" s="55">
        <f t="shared" si="1"/>
        <v>0.5238095238095238</v>
      </c>
      <c r="H17" s="63">
        <v>14</v>
      </c>
      <c r="I17" s="64">
        <v>4</v>
      </c>
      <c r="J17" s="60">
        <v>0</v>
      </c>
      <c r="K17" s="157">
        <f t="shared" si="2"/>
        <v>0.7608695652173914</v>
      </c>
      <c r="L17" s="43">
        <f t="shared" si="3"/>
        <v>0.8333333333333334</v>
      </c>
      <c r="M17" s="61">
        <v>10.113636363636363</v>
      </c>
      <c r="N17" s="56">
        <v>32</v>
      </c>
      <c r="O17" s="62">
        <v>13</v>
      </c>
      <c r="P17" s="3"/>
      <c r="Q17" s="20"/>
    </row>
    <row r="18" spans="1:17" s="4" customFormat="1" ht="21.75" customHeight="1">
      <c r="A18" s="85" t="str">
        <f>'1 In School Youth Part'!A18</f>
        <v>Metro South/West</v>
      </c>
      <c r="B18" s="53">
        <v>50</v>
      </c>
      <c r="C18" s="54">
        <v>14</v>
      </c>
      <c r="D18" s="55">
        <f t="shared" si="0"/>
        <v>0.28</v>
      </c>
      <c r="E18" s="56">
        <v>38</v>
      </c>
      <c r="F18" s="57">
        <v>5</v>
      </c>
      <c r="G18" s="55">
        <f t="shared" si="1"/>
        <v>0.13157894736842105</v>
      </c>
      <c r="H18" s="63">
        <v>6</v>
      </c>
      <c r="I18" s="64">
        <v>2</v>
      </c>
      <c r="J18" s="60">
        <v>2</v>
      </c>
      <c r="K18" s="157">
        <f t="shared" si="2"/>
        <v>0.88</v>
      </c>
      <c r="L18" s="43">
        <f t="shared" si="3"/>
        <v>0.35714285714285715</v>
      </c>
      <c r="M18" s="61">
        <v>10.25</v>
      </c>
      <c r="N18" s="56">
        <v>48</v>
      </c>
      <c r="O18" s="62">
        <v>7</v>
      </c>
      <c r="P18" s="3"/>
      <c r="Q18" s="20"/>
    </row>
    <row r="19" spans="1:17" s="4" customFormat="1" ht="21.75" customHeight="1">
      <c r="A19" s="85" t="str">
        <f>'1 In School Youth Part'!A19</f>
        <v>North Central Mass</v>
      </c>
      <c r="B19" s="53">
        <v>66</v>
      </c>
      <c r="C19" s="54">
        <v>6</v>
      </c>
      <c r="D19" s="55">
        <f t="shared" si="0"/>
        <v>0.09090909090909091</v>
      </c>
      <c r="E19" s="56">
        <v>28</v>
      </c>
      <c r="F19" s="57">
        <v>4</v>
      </c>
      <c r="G19" s="43">
        <f t="shared" si="1"/>
        <v>0.14285714285714285</v>
      </c>
      <c r="H19" s="46">
        <v>25</v>
      </c>
      <c r="I19" s="47">
        <v>0</v>
      </c>
      <c r="J19" s="48">
        <v>1</v>
      </c>
      <c r="K19" s="157">
        <f t="shared" si="2"/>
        <v>0.803030303030303</v>
      </c>
      <c r="L19" s="43">
        <f t="shared" si="3"/>
        <v>0.5</v>
      </c>
      <c r="M19" s="61">
        <v>10.75</v>
      </c>
      <c r="N19" s="56">
        <v>41</v>
      </c>
      <c r="O19" s="62">
        <v>4</v>
      </c>
      <c r="P19" s="3"/>
      <c r="Q19" s="20"/>
    </row>
    <row r="20" spans="1:17" s="4" customFormat="1" ht="21.75" customHeight="1">
      <c r="A20" s="85" t="str">
        <f>'1 In School Youth Part'!A20</f>
        <v>North Shore</v>
      </c>
      <c r="B20" s="53">
        <v>80</v>
      </c>
      <c r="C20" s="54">
        <v>7</v>
      </c>
      <c r="D20" s="55">
        <f t="shared" si="0"/>
        <v>0.0875</v>
      </c>
      <c r="E20" s="56">
        <v>30</v>
      </c>
      <c r="F20" s="57">
        <v>3</v>
      </c>
      <c r="G20" s="43">
        <f t="shared" si="1"/>
        <v>0.1</v>
      </c>
      <c r="H20" s="46">
        <v>45</v>
      </c>
      <c r="I20" s="47">
        <v>3</v>
      </c>
      <c r="J20" s="48">
        <v>0</v>
      </c>
      <c r="K20" s="157">
        <f t="shared" si="2"/>
        <v>0.9375</v>
      </c>
      <c r="L20" s="43">
        <f t="shared" si="3"/>
        <v>0.8571428571428571</v>
      </c>
      <c r="M20" s="61">
        <v>11</v>
      </c>
      <c r="N20" s="56">
        <v>25</v>
      </c>
      <c r="O20" s="62">
        <v>6</v>
      </c>
      <c r="P20" s="3"/>
      <c r="Q20" s="20"/>
    </row>
    <row r="21" spans="1:17" s="4" customFormat="1" ht="21.75" customHeight="1" thickBot="1">
      <c r="A21" s="87" t="str">
        <f>'1 In School Youth Part'!A21</f>
        <v>South Shore</v>
      </c>
      <c r="B21" s="68">
        <v>38</v>
      </c>
      <c r="C21" s="69">
        <v>14</v>
      </c>
      <c r="D21" s="70">
        <f t="shared" si="0"/>
        <v>0.3684210526315789</v>
      </c>
      <c r="E21" s="71">
        <v>22</v>
      </c>
      <c r="F21" s="72">
        <v>2</v>
      </c>
      <c r="G21" s="51">
        <f t="shared" si="1"/>
        <v>0.09090909090909091</v>
      </c>
      <c r="H21" s="58">
        <v>6</v>
      </c>
      <c r="I21" s="59">
        <v>0</v>
      </c>
      <c r="J21" s="52">
        <v>0</v>
      </c>
      <c r="K21" s="160">
        <f t="shared" si="2"/>
        <v>0.7368421052631579</v>
      </c>
      <c r="L21" s="51">
        <f t="shared" si="3"/>
        <v>0.14285714285714285</v>
      </c>
      <c r="M21" s="73">
        <v>8.5</v>
      </c>
      <c r="N21" s="71">
        <v>30</v>
      </c>
      <c r="O21" s="74">
        <v>7</v>
      </c>
      <c r="P21" s="3"/>
      <c r="Q21" s="20"/>
    </row>
    <row r="22" spans="1:17" s="4" customFormat="1" ht="21.75" customHeight="1" thickBot="1">
      <c r="A22" s="88" t="s">
        <v>0</v>
      </c>
      <c r="B22" s="75">
        <f>SUM(B6:B21)</f>
        <v>874</v>
      </c>
      <c r="C22" s="76">
        <f>SUM(C6:C21)</f>
        <v>249</v>
      </c>
      <c r="D22" s="77">
        <f t="shared" si="0"/>
        <v>0.28489702517162474</v>
      </c>
      <c r="E22" s="78">
        <f>SUM(E6:E21)</f>
        <v>462</v>
      </c>
      <c r="F22" s="79">
        <f>SUM(F6:F21)</f>
        <v>108</v>
      </c>
      <c r="G22" s="77">
        <f t="shared" si="1"/>
        <v>0.23376623376623376</v>
      </c>
      <c r="H22" s="80">
        <f>SUM(H6:H21)</f>
        <v>240</v>
      </c>
      <c r="I22" s="81">
        <f>SUM(I6:I21)</f>
        <v>39</v>
      </c>
      <c r="J22" s="82">
        <f>SUM(J6:J21)</f>
        <v>9</v>
      </c>
      <c r="K22" s="104">
        <f t="shared" si="2"/>
        <v>0.8032036613272311</v>
      </c>
      <c r="L22" s="77">
        <f t="shared" si="3"/>
        <v>0.5542168674698795</v>
      </c>
      <c r="M22" s="83">
        <v>11.806822429906543</v>
      </c>
      <c r="N22" s="78">
        <f>SUM(N6:N21)</f>
        <v>581</v>
      </c>
      <c r="O22" s="84">
        <f>SUM(O6:O21)</f>
        <v>133</v>
      </c>
      <c r="P22" s="3"/>
      <c r="Q22" s="24"/>
    </row>
    <row r="23" spans="1:17" s="4" customFormat="1" ht="12.75" customHeight="1">
      <c r="A23" s="124"/>
      <c r="B23" s="107"/>
      <c r="C23" s="108"/>
      <c r="D23" s="125"/>
      <c r="E23" s="108"/>
      <c r="F23" s="108"/>
      <c r="G23" s="125"/>
      <c r="H23" s="126"/>
      <c r="I23" s="108"/>
      <c r="J23" s="108"/>
      <c r="K23" s="125"/>
      <c r="L23" s="125"/>
      <c r="M23" s="127"/>
      <c r="N23" s="108"/>
      <c r="O23" s="59"/>
      <c r="P23" s="3"/>
      <c r="Q23" s="24"/>
    </row>
    <row r="24" spans="1:17" s="4" customFormat="1" ht="17.25" customHeight="1">
      <c r="A24" s="249" t="s">
        <v>81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1"/>
      <c r="P24" s="3"/>
      <c r="Q24" s="24"/>
    </row>
    <row r="25" spans="1:17" s="4" customFormat="1" ht="12" customHeight="1">
      <c r="A25" s="249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1"/>
      <c r="P25" s="3"/>
      <c r="Q25" s="24"/>
    </row>
    <row r="26" spans="1:16" ht="6.75" customHeight="1" thickBot="1">
      <c r="A26" s="243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5"/>
      <c r="P26" s="6"/>
    </row>
  </sheetData>
  <sheetProtection/>
  <mergeCells count="12">
    <mergeCell ref="A1:O1"/>
    <mergeCell ref="K4:L4"/>
    <mergeCell ref="E4:G4"/>
    <mergeCell ref="N4:O4"/>
    <mergeCell ref="B4:D4"/>
    <mergeCell ref="A2:O2"/>
    <mergeCell ref="A26:O26"/>
    <mergeCell ref="H4:I4"/>
    <mergeCell ref="A3:O3"/>
    <mergeCell ref="A24:O24"/>
    <mergeCell ref="A25:O25"/>
    <mergeCell ref="A4:A5"/>
  </mergeCells>
  <printOptions horizontalCentered="1" verticalCentered="1"/>
  <pageMargins left="0.49" right="0.5" top="0.5" bottom="0.57" header="0.17" footer="0.1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zoomScalePageLayoutView="0" workbookViewId="0" topLeftCell="A1">
      <selection activeCell="A29" sqref="A29"/>
    </sheetView>
  </sheetViews>
  <sheetFormatPr defaultColWidth="9.140625" defaultRowHeight="12.75"/>
  <cols>
    <col min="1" max="1" width="19.140625" style="0" customWidth="1"/>
    <col min="2" max="2" width="8.28125" style="16" customWidth="1"/>
    <col min="3" max="3" width="7.140625" style="0" customWidth="1"/>
    <col min="4" max="4" width="7.140625" style="18" customWidth="1"/>
    <col min="5" max="7" width="8.140625" style="0" customWidth="1"/>
    <col min="8" max="8" width="8.57421875" style="0" customWidth="1"/>
    <col min="9" max="10" width="9.28125" style="0" customWidth="1"/>
    <col min="11" max="12" width="7.140625" style="0" customWidth="1"/>
    <col min="13" max="13" width="7.57421875" style="18" customWidth="1"/>
    <col min="14" max="15" width="6.7109375" style="0" customWidth="1"/>
    <col min="16" max="16" width="9.7109375" style="1" customWidth="1"/>
  </cols>
  <sheetData>
    <row r="1" spans="1:15" ht="21.75" customHeight="1">
      <c r="A1" s="233" t="str">
        <f>+'1 In School Youth Part'!A1:N1</f>
        <v>TAB 7 - WIA TITLE I PARTICIPANT SUMMARY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5"/>
    </row>
    <row r="2" spans="1:15" ht="21.75" customHeight="1">
      <c r="A2" s="242" t="str">
        <f>'1 In School Youth Part'!$A$2</f>
        <v>FY16 QUARTER ENDING DECEMBER 31, 2015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6"/>
    </row>
    <row r="3" spans="1:15" ht="21.75" customHeight="1" thickBot="1">
      <c r="A3" s="247" t="s">
        <v>32</v>
      </c>
      <c r="B3" s="248"/>
      <c r="C3" s="248"/>
      <c r="D3" s="248"/>
      <c r="E3" s="248"/>
      <c r="F3" s="248"/>
      <c r="G3" s="248"/>
      <c r="H3" s="248"/>
      <c r="I3" s="248"/>
      <c r="J3" s="248"/>
      <c r="K3" s="222"/>
      <c r="L3" s="222"/>
      <c r="M3" s="222"/>
      <c r="N3" s="222"/>
      <c r="O3" s="223"/>
    </row>
    <row r="4" spans="1:15" ht="25.5" customHeight="1">
      <c r="A4" s="252" t="str">
        <f>'1 In School Youth Part'!$A$4</f>
        <v>WORKFORCE
INVESTMENT AREA</v>
      </c>
      <c r="B4" s="241" t="s">
        <v>6</v>
      </c>
      <c r="C4" s="241"/>
      <c r="D4" s="237"/>
      <c r="E4" s="238" t="s">
        <v>7</v>
      </c>
      <c r="F4" s="239"/>
      <c r="G4" s="240"/>
      <c r="H4" s="238" t="s">
        <v>8</v>
      </c>
      <c r="I4" s="254"/>
      <c r="J4" s="143" t="s">
        <v>85</v>
      </c>
      <c r="K4" s="236" t="s">
        <v>84</v>
      </c>
      <c r="L4" s="237"/>
      <c r="M4" s="142" t="s">
        <v>86</v>
      </c>
      <c r="N4" s="238" t="s">
        <v>66</v>
      </c>
      <c r="O4" s="240"/>
    </row>
    <row r="5" spans="1:15" ht="30" customHeight="1" thickBot="1">
      <c r="A5" s="253"/>
      <c r="B5" s="8" t="s">
        <v>3</v>
      </c>
      <c r="C5" s="8" t="s">
        <v>4</v>
      </c>
      <c r="D5" s="22" t="s">
        <v>40</v>
      </c>
      <c r="E5" s="8" t="s">
        <v>3</v>
      </c>
      <c r="F5" s="8" t="s">
        <v>4</v>
      </c>
      <c r="G5" s="22" t="s">
        <v>40</v>
      </c>
      <c r="H5" s="8" t="s">
        <v>3</v>
      </c>
      <c r="I5" s="9" t="s">
        <v>4</v>
      </c>
      <c r="J5" s="9" t="s">
        <v>4</v>
      </c>
      <c r="K5" s="8" t="s">
        <v>3</v>
      </c>
      <c r="L5" s="9" t="s">
        <v>4</v>
      </c>
      <c r="M5" s="9" t="s">
        <v>4</v>
      </c>
      <c r="N5" s="8" t="s">
        <v>3</v>
      </c>
      <c r="O5" s="23" t="s">
        <v>4</v>
      </c>
    </row>
    <row r="6" spans="1:17" s="4" customFormat="1" ht="21.75" customHeight="1">
      <c r="A6" s="85" t="str">
        <f>'1 In School Youth Part'!A6</f>
        <v>Berkshire</v>
      </c>
      <c r="B6" s="147">
        <f>+'4 In School Youth Exits'!B6+'5 Out School Youth Exits'!B6</f>
        <v>64</v>
      </c>
      <c r="C6" s="148">
        <f>+'4 In School Youth Exits'!C6+'5 Out School Youth Exits'!C6</f>
        <v>21</v>
      </c>
      <c r="D6" s="43">
        <f aca="true" t="shared" si="0" ref="D6:D22">C6/B6</f>
        <v>0.328125</v>
      </c>
      <c r="E6" s="149">
        <f>+'4 In School Youth Exits'!E6+'5 Out School Youth Exits'!E6</f>
        <v>31</v>
      </c>
      <c r="F6" s="149">
        <f>+'4 In School Youth Exits'!F6+'5 Out School Youth Exits'!F6</f>
        <v>7</v>
      </c>
      <c r="G6" s="43">
        <f aca="true" t="shared" si="1" ref="G6:G22">F6/E6</f>
        <v>0.22580645161290322</v>
      </c>
      <c r="H6" s="149">
        <f>+'4 In School Youth Exits'!H6+'5 Out School Youth Exits'!H6</f>
        <v>19</v>
      </c>
      <c r="I6" s="151">
        <f>+'4 In School Youth Exits'!I6+'5 Out School Youth Exits'!I6</f>
        <v>0</v>
      </c>
      <c r="J6" s="154">
        <f>+'4 In School Youth Exits'!J6+'5 Out School Youth Exits'!J6</f>
        <v>1</v>
      </c>
      <c r="K6" s="103">
        <f>(E6+H6)/B6</f>
        <v>0.78125</v>
      </c>
      <c r="L6" s="43">
        <f>IF(C6&gt;0,(F6+I6-J6)/C6,0)</f>
        <v>0.2857142857142857</v>
      </c>
      <c r="M6" s="158">
        <v>9</v>
      </c>
      <c r="N6" s="149">
        <f>+'4 In School Youth Exits'!N6+'5 Out School Youth Exits'!N6</f>
        <v>46</v>
      </c>
      <c r="O6" s="151">
        <f>+'4 In School Youth Exits'!O6+'5 Out School Youth Exits'!O6</f>
        <v>5</v>
      </c>
      <c r="P6" s="3"/>
      <c r="Q6" s="20"/>
    </row>
    <row r="7" spans="1:17" s="4" customFormat="1" ht="21.75" customHeight="1">
      <c r="A7" s="86" t="str">
        <f>'1 In School Youth Part'!A7</f>
        <v>Boston</v>
      </c>
      <c r="B7" s="41">
        <f>+'4 In School Youth Exits'!B7+'5 Out School Youth Exits'!B7</f>
        <v>85</v>
      </c>
      <c r="C7" s="149">
        <f>+'4 In School Youth Exits'!C7+'5 Out School Youth Exits'!C7</f>
        <v>80</v>
      </c>
      <c r="D7" s="51">
        <f t="shared" si="0"/>
        <v>0.9411764705882353</v>
      </c>
      <c r="E7" s="149">
        <f>+'4 In School Youth Exits'!E7+'5 Out School Youth Exits'!E7</f>
        <v>39</v>
      </c>
      <c r="F7" s="149">
        <f>+'4 In School Youth Exits'!F7+'5 Out School Youth Exits'!F7</f>
        <v>42</v>
      </c>
      <c r="G7" s="43">
        <f t="shared" si="1"/>
        <v>1.0769230769230769</v>
      </c>
      <c r="H7" s="149">
        <f>+'4 In School Youth Exits'!H7+'5 Out School Youth Exits'!H7</f>
        <v>26</v>
      </c>
      <c r="I7" s="152">
        <f>+'4 In School Youth Exits'!I7+'5 Out School Youth Exits'!I7</f>
        <v>17</v>
      </c>
      <c r="J7" s="155">
        <f>+'4 In School Youth Exits'!J7+'5 Out School Youth Exits'!J7</f>
        <v>0</v>
      </c>
      <c r="K7" s="157">
        <f aca="true" t="shared" si="2" ref="K7:K22">(E7+H7)/B7</f>
        <v>0.7647058823529411</v>
      </c>
      <c r="L7" s="43">
        <f aca="true" t="shared" si="3" ref="L7:L22">IF(C7&gt;0,(F7+I7-J7)/C7,0)</f>
        <v>0.7375</v>
      </c>
      <c r="M7" s="158">
        <v>9.628048780487804</v>
      </c>
      <c r="N7" s="149">
        <f>+'4 In School Youth Exits'!N7+'5 Out School Youth Exits'!N7</f>
        <v>52</v>
      </c>
      <c r="O7" s="152">
        <f>+'4 In School Youth Exits'!O7+'5 Out School Youth Exits'!O7</f>
        <v>32</v>
      </c>
      <c r="P7" s="3"/>
      <c r="Q7" s="20"/>
    </row>
    <row r="8" spans="1:16" s="4" customFormat="1" ht="21.75" customHeight="1">
      <c r="A8" s="85" t="str">
        <f>'1 In School Youth Part'!A8</f>
        <v>Bristol</v>
      </c>
      <c r="B8" s="41">
        <f>+'4 In School Youth Exits'!B8+'5 Out School Youth Exits'!B8</f>
        <v>116</v>
      </c>
      <c r="C8" s="149">
        <f>+'4 In School Youth Exits'!C8+'5 Out School Youth Exits'!C8</f>
        <v>15</v>
      </c>
      <c r="D8" s="55">
        <f t="shared" si="0"/>
        <v>0.12931034482758622</v>
      </c>
      <c r="E8" s="149">
        <f>+'4 In School Youth Exits'!E8+'5 Out School Youth Exits'!E8</f>
        <v>65</v>
      </c>
      <c r="F8" s="149">
        <f>+'4 In School Youth Exits'!F8+'5 Out School Youth Exits'!F8</f>
        <v>8</v>
      </c>
      <c r="G8" s="51">
        <f t="shared" si="1"/>
        <v>0.12307692307692308</v>
      </c>
      <c r="H8" s="149">
        <f>+'4 In School Youth Exits'!H8+'5 Out School Youth Exits'!H8</f>
        <v>24</v>
      </c>
      <c r="I8" s="152">
        <f>+'4 In School Youth Exits'!I8+'5 Out School Youth Exits'!I8</f>
        <v>2</v>
      </c>
      <c r="J8" s="155">
        <f>+'4 In School Youth Exits'!J8+'5 Out School Youth Exits'!J8</f>
        <v>2</v>
      </c>
      <c r="K8" s="157">
        <f t="shared" si="2"/>
        <v>0.7672413793103449</v>
      </c>
      <c r="L8" s="43">
        <f t="shared" si="3"/>
        <v>0.5333333333333333</v>
      </c>
      <c r="M8" s="158">
        <v>9.875</v>
      </c>
      <c r="N8" s="149">
        <f>+'4 In School Youth Exits'!N8+'5 Out School Youth Exits'!N8</f>
        <v>78</v>
      </c>
      <c r="O8" s="152">
        <f>+'4 In School Youth Exits'!O8+'5 Out School Youth Exits'!O8</f>
        <v>12</v>
      </c>
      <c r="P8" s="3"/>
    </row>
    <row r="9" spans="1:17" s="4" customFormat="1" ht="21.75" customHeight="1">
      <c r="A9" s="85" t="str">
        <f>'1 In School Youth Part'!A9</f>
        <v>Brockton</v>
      </c>
      <c r="B9" s="41">
        <f>+'4 In School Youth Exits'!B9+'5 Out School Youth Exits'!B9</f>
        <v>86</v>
      </c>
      <c r="C9" s="149">
        <f>+'4 In School Youth Exits'!C9+'5 Out School Youth Exits'!C9</f>
        <v>67</v>
      </c>
      <c r="D9" s="55">
        <f t="shared" si="0"/>
        <v>0.7790697674418605</v>
      </c>
      <c r="E9" s="149">
        <f>+'4 In School Youth Exits'!E9+'5 Out School Youth Exits'!E9</f>
        <v>32</v>
      </c>
      <c r="F9" s="149">
        <f>+'4 In School Youth Exits'!F9+'5 Out School Youth Exits'!F9</f>
        <v>0</v>
      </c>
      <c r="G9" s="55">
        <f t="shared" si="1"/>
        <v>0</v>
      </c>
      <c r="H9" s="149">
        <f>+'4 In School Youth Exits'!H9+'5 Out School Youth Exits'!H9</f>
        <v>38</v>
      </c>
      <c r="I9" s="152">
        <f>+'4 In School Youth Exits'!I9+'5 Out School Youth Exits'!I9</f>
        <v>8</v>
      </c>
      <c r="J9" s="155">
        <f>+'4 In School Youth Exits'!J9+'5 Out School Youth Exits'!J9</f>
        <v>0</v>
      </c>
      <c r="K9" s="157">
        <f t="shared" si="2"/>
        <v>0.813953488372093</v>
      </c>
      <c r="L9" s="43">
        <f t="shared" si="3"/>
        <v>0.11940298507462686</v>
      </c>
      <c r="M9" s="158">
        <v>0</v>
      </c>
      <c r="N9" s="149">
        <f>+'4 In School Youth Exits'!N9+'5 Out School Youth Exits'!N9</f>
        <v>65</v>
      </c>
      <c r="O9" s="152">
        <f>+'4 In School Youth Exits'!O9+'5 Out School Youth Exits'!O9</f>
        <v>31</v>
      </c>
      <c r="P9" s="3"/>
      <c r="Q9" s="20"/>
    </row>
    <row r="10" spans="1:17" s="4" customFormat="1" ht="21.75" customHeight="1">
      <c r="A10" s="85" t="str">
        <f>'1 In School Youth Part'!A10</f>
        <v>Cape Cod &amp; Islands</v>
      </c>
      <c r="B10" s="41">
        <f>+'4 In School Youth Exits'!B10+'5 Out School Youth Exits'!B10</f>
        <v>60</v>
      </c>
      <c r="C10" s="149">
        <f>+'4 In School Youth Exits'!C10+'5 Out School Youth Exits'!C10</f>
        <v>10</v>
      </c>
      <c r="D10" s="55">
        <f t="shared" si="0"/>
        <v>0.16666666666666666</v>
      </c>
      <c r="E10" s="149">
        <f>+'4 In School Youth Exits'!E10+'5 Out School Youth Exits'!E10</f>
        <v>29</v>
      </c>
      <c r="F10" s="149">
        <f>+'4 In School Youth Exits'!F10+'5 Out School Youth Exits'!F10</f>
        <v>6</v>
      </c>
      <c r="G10" s="55">
        <f t="shared" si="1"/>
        <v>0.20689655172413793</v>
      </c>
      <c r="H10" s="149">
        <f>+'4 In School Youth Exits'!H10+'5 Out School Youth Exits'!H10</f>
        <v>21</v>
      </c>
      <c r="I10" s="152">
        <f>+'4 In School Youth Exits'!I10+'5 Out School Youth Exits'!I10</f>
        <v>2</v>
      </c>
      <c r="J10" s="155">
        <f>+'4 In School Youth Exits'!J10+'5 Out School Youth Exits'!J10</f>
        <v>1</v>
      </c>
      <c r="K10" s="157">
        <f t="shared" si="2"/>
        <v>0.8333333333333334</v>
      </c>
      <c r="L10" s="43">
        <f t="shared" si="3"/>
        <v>0.7</v>
      </c>
      <c r="M10" s="158">
        <v>10.666666666666668</v>
      </c>
      <c r="N10" s="149">
        <f>+'4 In School Youth Exits'!N10+'5 Out School Youth Exits'!N10</f>
        <v>45</v>
      </c>
      <c r="O10" s="152">
        <f>+'4 In School Youth Exits'!O10+'5 Out School Youth Exits'!O10</f>
        <v>6</v>
      </c>
      <c r="P10" s="3"/>
      <c r="Q10" s="20"/>
    </row>
    <row r="11" spans="1:17" s="4" customFormat="1" ht="21.75" customHeight="1">
      <c r="A11" s="85" t="str">
        <f>'1 In School Youth Part'!A11</f>
        <v>Central Mass</v>
      </c>
      <c r="B11" s="41">
        <f>+'4 In School Youth Exits'!B11+'5 Out School Youth Exits'!B11</f>
        <v>124</v>
      </c>
      <c r="C11" s="149">
        <f>+'4 In School Youth Exits'!C11+'5 Out School Youth Exits'!C11</f>
        <v>25</v>
      </c>
      <c r="D11" s="55">
        <f t="shared" si="0"/>
        <v>0.20161290322580644</v>
      </c>
      <c r="E11" s="149">
        <f>+'4 In School Youth Exits'!E11+'5 Out School Youth Exits'!E11</f>
        <v>70</v>
      </c>
      <c r="F11" s="149">
        <f>+'4 In School Youth Exits'!F11+'5 Out School Youth Exits'!F11</f>
        <v>18</v>
      </c>
      <c r="G11" s="65">
        <f t="shared" si="1"/>
        <v>0.2571428571428571</v>
      </c>
      <c r="H11" s="149">
        <f>+'4 In School Youth Exits'!H11+'5 Out School Youth Exits'!H11</f>
        <v>33</v>
      </c>
      <c r="I11" s="152">
        <f>+'4 In School Youth Exits'!I11+'5 Out School Youth Exits'!I11</f>
        <v>4</v>
      </c>
      <c r="J11" s="155">
        <f>+'4 In School Youth Exits'!J11+'5 Out School Youth Exits'!J11</f>
        <v>1</v>
      </c>
      <c r="K11" s="157">
        <f t="shared" si="2"/>
        <v>0.8306451612903226</v>
      </c>
      <c r="L11" s="43">
        <f t="shared" si="3"/>
        <v>0.84</v>
      </c>
      <c r="M11" s="158">
        <v>11.11111111111111</v>
      </c>
      <c r="N11" s="149">
        <f>+'4 In School Youth Exits'!N11+'5 Out School Youth Exits'!N11</f>
        <v>93</v>
      </c>
      <c r="O11" s="152">
        <f>+'4 In School Youth Exits'!O11+'5 Out School Youth Exits'!O11</f>
        <v>22</v>
      </c>
      <c r="P11" s="3"/>
      <c r="Q11" s="20"/>
    </row>
    <row r="12" spans="1:17" s="4" customFormat="1" ht="21.75" customHeight="1">
      <c r="A12" s="85" t="str">
        <f>'1 In School Youth Part'!A12</f>
        <v>Franklin/Hampshire</v>
      </c>
      <c r="B12" s="41">
        <f>+'4 In School Youth Exits'!B12+'5 Out School Youth Exits'!B12</f>
        <v>35</v>
      </c>
      <c r="C12" s="149">
        <f>+'4 In School Youth Exits'!C12+'5 Out School Youth Exits'!C12</f>
        <v>14</v>
      </c>
      <c r="D12" s="55">
        <f t="shared" si="0"/>
        <v>0.4</v>
      </c>
      <c r="E12" s="149">
        <f>+'4 In School Youth Exits'!E12+'5 Out School Youth Exits'!E12</f>
        <v>16</v>
      </c>
      <c r="F12" s="149">
        <f>+'4 In School Youth Exits'!F12+'5 Out School Youth Exits'!F12</f>
        <v>6</v>
      </c>
      <c r="G12" s="55">
        <f t="shared" si="1"/>
        <v>0.375</v>
      </c>
      <c r="H12" s="149">
        <f>+'4 In School Youth Exits'!H12+'5 Out School Youth Exits'!H12</f>
        <v>12</v>
      </c>
      <c r="I12" s="152">
        <f>+'4 In School Youth Exits'!I12+'5 Out School Youth Exits'!I12</f>
        <v>4</v>
      </c>
      <c r="J12" s="155">
        <f>+'4 In School Youth Exits'!J12+'5 Out School Youth Exits'!J12</f>
        <v>1</v>
      </c>
      <c r="K12" s="157">
        <f t="shared" si="2"/>
        <v>0.8</v>
      </c>
      <c r="L12" s="43">
        <f t="shared" si="3"/>
        <v>0.6428571428571429</v>
      </c>
      <c r="M12" s="158">
        <v>9.916666666666666</v>
      </c>
      <c r="N12" s="149">
        <f>+'4 In School Youth Exits'!N12+'5 Out School Youth Exits'!N12</f>
        <v>23</v>
      </c>
      <c r="O12" s="152">
        <f>+'4 In School Youth Exits'!O12+'5 Out School Youth Exits'!O12</f>
        <v>5</v>
      </c>
      <c r="P12" s="3"/>
      <c r="Q12" s="20"/>
    </row>
    <row r="13" spans="1:17" s="4" customFormat="1" ht="21.75" customHeight="1">
      <c r="A13" s="85" t="str">
        <f>'1 In School Youth Part'!A13</f>
        <v>Greater Lowell</v>
      </c>
      <c r="B13" s="41">
        <f>+'4 In School Youth Exits'!B13+'5 Out School Youth Exits'!B13</f>
        <v>77</v>
      </c>
      <c r="C13" s="149">
        <f>+'4 In School Youth Exits'!C13+'5 Out School Youth Exits'!C13</f>
        <v>11</v>
      </c>
      <c r="D13" s="55">
        <f t="shared" si="0"/>
        <v>0.14285714285714285</v>
      </c>
      <c r="E13" s="149">
        <f>+'4 In School Youth Exits'!E13+'5 Out School Youth Exits'!E13</f>
        <v>18</v>
      </c>
      <c r="F13" s="149">
        <f>+'4 In School Youth Exits'!F13+'5 Out School Youth Exits'!F13</f>
        <v>1</v>
      </c>
      <c r="G13" s="51">
        <f t="shared" si="1"/>
        <v>0.05555555555555555</v>
      </c>
      <c r="H13" s="149">
        <f>+'4 In School Youth Exits'!H13+'5 Out School Youth Exits'!H13</f>
        <v>42</v>
      </c>
      <c r="I13" s="152">
        <f>+'4 In School Youth Exits'!I13+'5 Out School Youth Exits'!I13</f>
        <v>2</v>
      </c>
      <c r="J13" s="155">
        <f>+'4 In School Youth Exits'!J13+'5 Out School Youth Exits'!J13</f>
        <v>0</v>
      </c>
      <c r="K13" s="157">
        <f t="shared" si="2"/>
        <v>0.7792207792207793</v>
      </c>
      <c r="L13" s="43">
        <f t="shared" si="3"/>
        <v>0.2727272727272727</v>
      </c>
      <c r="M13" s="158">
        <v>8</v>
      </c>
      <c r="N13" s="149">
        <f>+'4 In School Youth Exits'!N13+'5 Out School Youth Exits'!N13</f>
        <v>55</v>
      </c>
      <c r="O13" s="152">
        <f>+'4 In School Youth Exits'!O13+'5 Out School Youth Exits'!O13</f>
        <v>4</v>
      </c>
      <c r="P13" s="3"/>
      <c r="Q13" s="20"/>
    </row>
    <row r="14" spans="1:17" s="4" customFormat="1" ht="21.75" customHeight="1">
      <c r="A14" s="85" t="str">
        <f>'1 In School Youth Part'!A14</f>
        <v>Greater New Bedford</v>
      </c>
      <c r="B14" s="41">
        <f>+'4 In School Youth Exits'!B14+'5 Out School Youth Exits'!B14</f>
        <v>33</v>
      </c>
      <c r="C14" s="149">
        <f>+'4 In School Youth Exits'!C14+'5 Out School Youth Exits'!C14</f>
        <v>19</v>
      </c>
      <c r="D14" s="55">
        <f t="shared" si="0"/>
        <v>0.5757575757575758</v>
      </c>
      <c r="E14" s="149">
        <f>+'4 In School Youth Exits'!E14+'5 Out School Youth Exits'!E14</f>
        <v>13</v>
      </c>
      <c r="F14" s="149">
        <f>+'4 In School Youth Exits'!F14+'5 Out School Youth Exits'!F14</f>
        <v>8</v>
      </c>
      <c r="G14" s="55">
        <f t="shared" si="1"/>
        <v>0.6153846153846154</v>
      </c>
      <c r="H14" s="149">
        <f>+'4 In School Youth Exits'!H14+'5 Out School Youth Exits'!H14</f>
        <v>12</v>
      </c>
      <c r="I14" s="152">
        <f>+'4 In School Youth Exits'!I14+'5 Out School Youth Exits'!I14</f>
        <v>3</v>
      </c>
      <c r="J14" s="155">
        <f>+'4 In School Youth Exits'!J14+'5 Out School Youth Exits'!J14</f>
        <v>1</v>
      </c>
      <c r="K14" s="157">
        <f t="shared" si="2"/>
        <v>0.7575757575757576</v>
      </c>
      <c r="L14" s="43">
        <f t="shared" si="3"/>
        <v>0.5263157894736842</v>
      </c>
      <c r="M14" s="158">
        <v>9.6025</v>
      </c>
      <c r="N14" s="149">
        <f>+'4 In School Youth Exits'!N14+'5 Out School Youth Exits'!N14</f>
        <v>22</v>
      </c>
      <c r="O14" s="152">
        <f>+'4 In School Youth Exits'!O14+'5 Out School Youth Exits'!O14</f>
        <v>10</v>
      </c>
      <c r="P14" s="3"/>
      <c r="Q14" s="20"/>
    </row>
    <row r="15" spans="1:17" s="4" customFormat="1" ht="21.75" customHeight="1">
      <c r="A15" s="85" t="str">
        <f>'1 In School Youth Part'!A15</f>
        <v>Hampden</v>
      </c>
      <c r="B15" s="41">
        <f>+'4 In School Youth Exits'!B15+'5 Out School Youth Exits'!B15</f>
        <v>177</v>
      </c>
      <c r="C15" s="149">
        <f>+'4 In School Youth Exits'!C15+'5 Out School Youth Exits'!C15</f>
        <v>67</v>
      </c>
      <c r="D15" s="55">
        <f t="shared" si="0"/>
        <v>0.3785310734463277</v>
      </c>
      <c r="E15" s="149">
        <f>+'4 In School Youth Exits'!E15+'5 Out School Youth Exits'!E15</f>
        <v>71</v>
      </c>
      <c r="F15" s="149">
        <f>+'4 In School Youth Exits'!F15+'5 Out School Youth Exits'!F15</f>
        <v>10</v>
      </c>
      <c r="G15" s="55">
        <f t="shared" si="1"/>
        <v>0.14084507042253522</v>
      </c>
      <c r="H15" s="149">
        <f>+'4 In School Youth Exits'!H15+'5 Out School Youth Exits'!H15</f>
        <v>63</v>
      </c>
      <c r="I15" s="152">
        <f>+'4 In School Youth Exits'!I15+'5 Out School Youth Exits'!I15</f>
        <v>39</v>
      </c>
      <c r="J15" s="155">
        <f>+'4 In School Youth Exits'!J15+'5 Out School Youth Exits'!J15</f>
        <v>0</v>
      </c>
      <c r="K15" s="157">
        <f t="shared" si="2"/>
        <v>0.7570621468926554</v>
      </c>
      <c r="L15" s="43">
        <f t="shared" si="3"/>
        <v>0.7313432835820896</v>
      </c>
      <c r="M15" s="158">
        <v>28.25</v>
      </c>
      <c r="N15" s="149">
        <f>+'4 In School Youth Exits'!N15+'5 Out School Youth Exits'!N15</f>
        <v>116</v>
      </c>
      <c r="O15" s="152">
        <f>+'4 In School Youth Exits'!O15+'5 Out School Youth Exits'!O15</f>
        <v>41</v>
      </c>
      <c r="P15" s="3"/>
      <c r="Q15" s="20"/>
    </row>
    <row r="16" spans="1:17" s="4" customFormat="1" ht="21.75" customHeight="1">
      <c r="A16" s="85" t="str">
        <f>'1 In School Youth Part'!A16</f>
        <v>Merrimack Valley</v>
      </c>
      <c r="B16" s="41">
        <f>+'4 In School Youth Exits'!B16+'5 Out School Youth Exits'!B16</f>
        <v>46</v>
      </c>
      <c r="C16" s="149">
        <f>+'4 In School Youth Exits'!C16+'5 Out School Youth Exits'!C16</f>
        <v>19</v>
      </c>
      <c r="D16" s="55">
        <f t="shared" si="0"/>
        <v>0.41304347826086957</v>
      </c>
      <c r="E16" s="149">
        <f>+'4 In School Youth Exits'!E16+'5 Out School Youth Exits'!E16</f>
        <v>36</v>
      </c>
      <c r="F16" s="149">
        <f>+'4 In School Youth Exits'!F16+'5 Out School Youth Exits'!F16</f>
        <v>14</v>
      </c>
      <c r="G16" s="55">
        <f t="shared" si="1"/>
        <v>0.3888888888888889</v>
      </c>
      <c r="H16" s="149">
        <f>+'4 In School Youth Exits'!H16+'5 Out School Youth Exits'!H16</f>
        <v>2</v>
      </c>
      <c r="I16" s="152">
        <f>+'4 In School Youth Exits'!I16+'5 Out School Youth Exits'!I16</f>
        <v>1</v>
      </c>
      <c r="J16" s="155">
        <f>+'4 In School Youth Exits'!J16+'5 Out School Youth Exits'!J16</f>
        <v>0</v>
      </c>
      <c r="K16" s="157">
        <f t="shared" si="2"/>
        <v>0.8260869565217391</v>
      </c>
      <c r="L16" s="43">
        <f t="shared" si="3"/>
        <v>0.7894736842105263</v>
      </c>
      <c r="M16" s="158">
        <v>10.891428571428571</v>
      </c>
      <c r="N16" s="149">
        <f>+'4 In School Youth Exits'!N16+'5 Out School Youth Exits'!N16</f>
        <v>35</v>
      </c>
      <c r="O16" s="152">
        <f>+'4 In School Youth Exits'!O16+'5 Out School Youth Exits'!O16</f>
        <v>15</v>
      </c>
      <c r="P16" s="3"/>
      <c r="Q16" s="20"/>
    </row>
    <row r="17" spans="1:17" s="4" customFormat="1" ht="21.75" customHeight="1">
      <c r="A17" s="85" t="str">
        <f>'1 In School Youth Part'!A17</f>
        <v>Metro North</v>
      </c>
      <c r="B17" s="41">
        <f>+'4 In School Youth Exits'!B17+'5 Out School Youth Exits'!B17</f>
        <v>78</v>
      </c>
      <c r="C17" s="149">
        <f>+'4 In School Youth Exits'!C17+'5 Out School Youth Exits'!C17</f>
        <v>20</v>
      </c>
      <c r="D17" s="55">
        <f t="shared" si="0"/>
        <v>0.2564102564102564</v>
      </c>
      <c r="E17" s="149">
        <f>+'4 In School Youth Exits'!E17+'5 Out School Youth Exits'!E17</f>
        <v>29</v>
      </c>
      <c r="F17" s="149">
        <f>+'4 In School Youth Exits'!F17+'5 Out School Youth Exits'!F17</f>
        <v>12</v>
      </c>
      <c r="G17" s="55">
        <f t="shared" si="1"/>
        <v>0.41379310344827586</v>
      </c>
      <c r="H17" s="149">
        <f>+'4 In School Youth Exits'!H17+'5 Out School Youth Exits'!H17</f>
        <v>31</v>
      </c>
      <c r="I17" s="152">
        <f>+'4 In School Youth Exits'!I17+'5 Out School Youth Exits'!I17</f>
        <v>4</v>
      </c>
      <c r="J17" s="155">
        <f>+'4 In School Youth Exits'!J17+'5 Out School Youth Exits'!J17</f>
        <v>0</v>
      </c>
      <c r="K17" s="157">
        <f t="shared" si="2"/>
        <v>0.7692307692307693</v>
      </c>
      <c r="L17" s="43">
        <f t="shared" si="3"/>
        <v>0.8</v>
      </c>
      <c r="M17" s="158">
        <v>10.104166666666666</v>
      </c>
      <c r="N17" s="149">
        <f>+'4 In School Youth Exits'!N17+'5 Out School Youth Exits'!N17</f>
        <v>54</v>
      </c>
      <c r="O17" s="152">
        <f>+'4 In School Youth Exits'!O17+'5 Out School Youth Exits'!O17</f>
        <v>13</v>
      </c>
      <c r="P17" s="3"/>
      <c r="Q17" s="20"/>
    </row>
    <row r="18" spans="1:17" s="4" customFormat="1" ht="21.75" customHeight="1">
      <c r="A18" s="85" t="str">
        <f>'1 In School Youth Part'!A18</f>
        <v>Metro South/West</v>
      </c>
      <c r="B18" s="41">
        <f>+'4 In School Youth Exits'!B18+'5 Out School Youth Exits'!B18</f>
        <v>116</v>
      </c>
      <c r="C18" s="149">
        <f>+'4 In School Youth Exits'!C18+'5 Out School Youth Exits'!C18</f>
        <v>27</v>
      </c>
      <c r="D18" s="55">
        <f t="shared" si="0"/>
        <v>0.23275862068965517</v>
      </c>
      <c r="E18" s="149">
        <f>+'4 In School Youth Exits'!E18+'5 Out School Youth Exits'!E18</f>
        <v>53</v>
      </c>
      <c r="F18" s="149">
        <f>+'4 In School Youth Exits'!F18+'5 Out School Youth Exits'!F18</f>
        <v>9</v>
      </c>
      <c r="G18" s="55">
        <f t="shared" si="1"/>
        <v>0.16981132075471697</v>
      </c>
      <c r="H18" s="149">
        <f>+'4 In School Youth Exits'!H18+'5 Out School Youth Exits'!H18</f>
        <v>49</v>
      </c>
      <c r="I18" s="152">
        <f>+'4 In School Youth Exits'!I18+'5 Out School Youth Exits'!I18</f>
        <v>10</v>
      </c>
      <c r="J18" s="155">
        <f>+'4 In School Youth Exits'!J18+'5 Out School Youth Exits'!J18</f>
        <v>2</v>
      </c>
      <c r="K18" s="157">
        <f t="shared" si="2"/>
        <v>0.8793103448275862</v>
      </c>
      <c r="L18" s="43">
        <f t="shared" si="3"/>
        <v>0.6296296296296297</v>
      </c>
      <c r="M18" s="158">
        <v>10.13888888888889</v>
      </c>
      <c r="N18" s="149">
        <f>+'4 In School Youth Exits'!N18+'5 Out School Youth Exits'!N18</f>
        <v>164</v>
      </c>
      <c r="O18" s="152">
        <f>+'4 In School Youth Exits'!O18+'5 Out School Youth Exits'!O18</f>
        <v>20</v>
      </c>
      <c r="P18" s="3"/>
      <c r="Q18" s="20"/>
    </row>
    <row r="19" spans="1:17" s="4" customFormat="1" ht="21.75" customHeight="1">
      <c r="A19" s="85" t="str">
        <f>'1 In School Youth Part'!A19</f>
        <v>North Central Mass</v>
      </c>
      <c r="B19" s="41">
        <f>+'4 In School Youth Exits'!B19+'5 Out School Youth Exits'!B19</f>
        <v>66</v>
      </c>
      <c r="C19" s="149">
        <f>+'4 In School Youth Exits'!C19+'5 Out School Youth Exits'!C19</f>
        <v>10</v>
      </c>
      <c r="D19" s="55">
        <f t="shared" si="0"/>
        <v>0.15151515151515152</v>
      </c>
      <c r="E19" s="149">
        <f>+'4 In School Youth Exits'!E19+'5 Out School Youth Exits'!E19</f>
        <v>28</v>
      </c>
      <c r="F19" s="149">
        <f>+'4 In School Youth Exits'!F19+'5 Out School Youth Exits'!F19</f>
        <v>5</v>
      </c>
      <c r="G19" s="43">
        <f t="shared" si="1"/>
        <v>0.17857142857142858</v>
      </c>
      <c r="H19" s="149">
        <f>+'4 In School Youth Exits'!H19+'5 Out School Youth Exits'!H19</f>
        <v>25</v>
      </c>
      <c r="I19" s="152">
        <f>+'4 In School Youth Exits'!I19+'5 Out School Youth Exits'!I19</f>
        <v>1</v>
      </c>
      <c r="J19" s="155">
        <f>+'4 In School Youth Exits'!J19+'5 Out School Youth Exits'!J19</f>
        <v>1</v>
      </c>
      <c r="K19" s="157">
        <f t="shared" si="2"/>
        <v>0.803030303030303</v>
      </c>
      <c r="L19" s="43">
        <f t="shared" si="3"/>
        <v>0.5</v>
      </c>
      <c r="M19" s="158">
        <v>11</v>
      </c>
      <c r="N19" s="149">
        <f>+'4 In School Youth Exits'!N19+'5 Out School Youth Exits'!N19</f>
        <v>41</v>
      </c>
      <c r="O19" s="152">
        <f>+'4 In School Youth Exits'!O19+'5 Out School Youth Exits'!O19</f>
        <v>7</v>
      </c>
      <c r="P19" s="3"/>
      <c r="Q19" s="20"/>
    </row>
    <row r="20" spans="1:17" s="4" customFormat="1" ht="21.75" customHeight="1">
      <c r="A20" s="85" t="str">
        <f>'1 In School Youth Part'!A20</f>
        <v>North Shore</v>
      </c>
      <c r="B20" s="41">
        <f>+'4 In School Youth Exits'!B20+'5 Out School Youth Exits'!B20</f>
        <v>126</v>
      </c>
      <c r="C20" s="149">
        <f>+'4 In School Youth Exits'!C20+'5 Out School Youth Exits'!C20</f>
        <v>15</v>
      </c>
      <c r="D20" s="55">
        <f t="shared" si="0"/>
        <v>0.11904761904761904</v>
      </c>
      <c r="E20" s="149">
        <f>+'4 In School Youth Exits'!E20+'5 Out School Youth Exits'!E20</f>
        <v>38</v>
      </c>
      <c r="F20" s="149">
        <f>+'4 In School Youth Exits'!F20+'5 Out School Youth Exits'!F20</f>
        <v>4</v>
      </c>
      <c r="G20" s="43">
        <f t="shared" si="1"/>
        <v>0.10526315789473684</v>
      </c>
      <c r="H20" s="149">
        <f>+'4 In School Youth Exits'!H20+'5 Out School Youth Exits'!H20</f>
        <v>81</v>
      </c>
      <c r="I20" s="152">
        <f>+'4 In School Youth Exits'!I20+'5 Out School Youth Exits'!I20</f>
        <v>9</v>
      </c>
      <c r="J20" s="155">
        <f>+'4 In School Youth Exits'!J20+'5 Out School Youth Exits'!J20</f>
        <v>0</v>
      </c>
      <c r="K20" s="157">
        <f t="shared" si="2"/>
        <v>0.9444444444444444</v>
      </c>
      <c r="L20" s="43">
        <f t="shared" si="3"/>
        <v>0.8666666666666667</v>
      </c>
      <c r="M20" s="158">
        <v>11.4225</v>
      </c>
      <c r="N20" s="149">
        <f>+'4 In School Youth Exits'!N20+'5 Out School Youth Exits'!N20</f>
        <v>45</v>
      </c>
      <c r="O20" s="152">
        <f>+'4 In School Youth Exits'!O20+'5 Out School Youth Exits'!O20</f>
        <v>13</v>
      </c>
      <c r="P20" s="3"/>
      <c r="Q20" s="20"/>
    </row>
    <row r="21" spans="1:17" s="4" customFormat="1" ht="21.75" customHeight="1" thickBot="1">
      <c r="A21" s="87" t="str">
        <f>'1 In School Youth Part'!A21</f>
        <v>South Shore</v>
      </c>
      <c r="B21" s="41">
        <f>+'4 In School Youth Exits'!B21+'5 Out School Youth Exits'!B21</f>
        <v>72</v>
      </c>
      <c r="C21" s="150">
        <f>+'4 In School Youth Exits'!C21+'5 Out School Youth Exits'!C21</f>
        <v>17</v>
      </c>
      <c r="D21" s="70">
        <f t="shared" si="0"/>
        <v>0.2361111111111111</v>
      </c>
      <c r="E21" s="149">
        <f>+'4 In School Youth Exits'!E21+'5 Out School Youth Exits'!E21</f>
        <v>44</v>
      </c>
      <c r="F21" s="149">
        <f>+'4 In School Youth Exits'!F21+'5 Out School Youth Exits'!F21</f>
        <v>2</v>
      </c>
      <c r="G21" s="51">
        <f t="shared" si="1"/>
        <v>0.045454545454545456</v>
      </c>
      <c r="H21" s="149">
        <f>+'4 In School Youth Exits'!H21+'5 Out School Youth Exits'!H21</f>
        <v>28</v>
      </c>
      <c r="I21" s="153">
        <f>+'4 In School Youth Exits'!I21+'5 Out School Youth Exits'!I21</f>
        <v>0</v>
      </c>
      <c r="J21" s="156">
        <f>+'4 In School Youth Exits'!J21+'5 Out School Youth Exits'!J21</f>
        <v>0</v>
      </c>
      <c r="K21" s="160">
        <f t="shared" si="2"/>
        <v>1</v>
      </c>
      <c r="L21" s="51">
        <f t="shared" si="3"/>
        <v>0.11764705882352941</v>
      </c>
      <c r="M21" s="159">
        <v>8.5</v>
      </c>
      <c r="N21" s="149">
        <f>+'4 In School Youth Exits'!N21+'5 Out School Youth Exits'!N21</f>
        <v>64</v>
      </c>
      <c r="O21" s="165">
        <f>+'4 In School Youth Exits'!O21+'5 Out School Youth Exits'!O21</f>
        <v>10</v>
      </c>
      <c r="P21" s="3"/>
      <c r="Q21" s="20"/>
    </row>
    <row r="22" spans="1:17" s="4" customFormat="1" ht="21.75" customHeight="1" thickBot="1">
      <c r="A22" s="88" t="s">
        <v>0</v>
      </c>
      <c r="B22" s="162">
        <f>SUM(B6:B21)</f>
        <v>1361</v>
      </c>
      <c r="C22" s="76">
        <f>SUM(C6:C21)</f>
        <v>437</v>
      </c>
      <c r="D22" s="77">
        <f t="shared" si="0"/>
        <v>0.32108743570903747</v>
      </c>
      <c r="E22" s="78">
        <f>SUM(E6:E21)</f>
        <v>612</v>
      </c>
      <c r="F22" s="79">
        <f>SUM(F6:F21)</f>
        <v>152</v>
      </c>
      <c r="G22" s="77">
        <f t="shared" si="1"/>
        <v>0.24836601307189543</v>
      </c>
      <c r="H22" s="80">
        <f>SUM(H6:H21)</f>
        <v>506</v>
      </c>
      <c r="I22" s="81">
        <f>SUM(I6:I21)</f>
        <v>106</v>
      </c>
      <c r="J22" s="82">
        <f>SUM(J6:J21)</f>
        <v>10</v>
      </c>
      <c r="K22" s="104">
        <f t="shared" si="2"/>
        <v>0.8214548126377663</v>
      </c>
      <c r="L22" s="77">
        <f t="shared" si="3"/>
        <v>0.5675057208237986</v>
      </c>
      <c r="M22" s="164">
        <v>11.213266666666666</v>
      </c>
      <c r="N22" s="78">
        <f>SUM(N6:N21)</f>
        <v>998</v>
      </c>
      <c r="O22" s="166">
        <f>+'4 In School Youth Exits'!O22+'5 Out School Youth Exits'!O22</f>
        <v>246</v>
      </c>
      <c r="P22" s="3"/>
      <c r="Q22" s="24"/>
    </row>
    <row r="23" spans="1:17" s="4" customFormat="1" ht="12.75" customHeight="1">
      <c r="A23" s="124"/>
      <c r="B23" s="107"/>
      <c r="C23" s="108"/>
      <c r="D23" s="125"/>
      <c r="E23" s="108"/>
      <c r="F23" s="108"/>
      <c r="G23" s="125"/>
      <c r="H23" s="126"/>
      <c r="I23" s="108"/>
      <c r="J23" s="108"/>
      <c r="K23" s="125"/>
      <c r="L23" s="125"/>
      <c r="M23" s="127"/>
      <c r="N23" s="108"/>
      <c r="O23" s="59"/>
      <c r="P23" s="3"/>
      <c r="Q23" s="24"/>
    </row>
    <row r="24" spans="1:17" s="4" customFormat="1" ht="17.25" customHeight="1">
      <c r="A24" s="249" t="s">
        <v>81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1"/>
      <c r="P24" s="3"/>
      <c r="Q24" s="24"/>
    </row>
    <row r="25" spans="1:17" s="4" customFormat="1" ht="12" customHeight="1">
      <c r="A25" s="249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1"/>
      <c r="P25" s="3"/>
      <c r="Q25" s="24"/>
    </row>
    <row r="26" spans="1:16" ht="6.75" customHeight="1" thickBot="1">
      <c r="A26" s="243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5"/>
      <c r="P26" s="6"/>
    </row>
  </sheetData>
  <sheetProtection/>
  <mergeCells count="12">
    <mergeCell ref="A26:O26"/>
    <mergeCell ref="H4:I4"/>
    <mergeCell ref="A3:O3"/>
    <mergeCell ref="A24:O24"/>
    <mergeCell ref="A25:O25"/>
    <mergeCell ref="A4:A5"/>
    <mergeCell ref="A1:O1"/>
    <mergeCell ref="K4:L4"/>
    <mergeCell ref="E4:G4"/>
    <mergeCell ref="N4:O4"/>
    <mergeCell ref="B4:D4"/>
    <mergeCell ref="A2:O2"/>
  </mergeCells>
  <printOptions horizontalCentered="1" verticalCentered="1"/>
  <pageMargins left="0.49" right="0.5" top="0.5" bottom="0.57" header="0.17" footer="0.1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3"/>
  <sheetViews>
    <sheetView zoomScalePageLayoutView="0" workbookViewId="0" topLeftCell="B1">
      <selection activeCell="B24" sqref="B24"/>
    </sheetView>
  </sheetViews>
  <sheetFormatPr defaultColWidth="9.140625" defaultRowHeight="12.75"/>
  <cols>
    <col min="1" max="1" width="19.421875" style="0" customWidth="1"/>
    <col min="2" max="3" width="6.00390625" style="0" customWidth="1"/>
    <col min="4" max="5" width="5.8515625" style="0" customWidth="1"/>
    <col min="6" max="6" width="6.8515625" style="0" customWidth="1"/>
    <col min="7" max="7" width="7.28125" style="0" customWidth="1"/>
    <col min="8" max="8" width="6.421875" style="0" customWidth="1"/>
    <col min="9" max="9" width="6.8515625" style="0" customWidth="1"/>
    <col min="10" max="10" width="6.421875" style="18" customWidth="1"/>
    <col min="11" max="11" width="6.8515625" style="0" customWidth="1"/>
    <col min="12" max="12" width="6.28125" style="0" customWidth="1"/>
    <col min="13" max="13" width="7.00390625" style="0" customWidth="1"/>
    <col min="14" max="14" width="6.00390625" style="0" customWidth="1"/>
    <col min="15" max="15" width="6.421875" style="0" customWidth="1"/>
    <col min="16" max="16" width="5.8515625" style="0" customWidth="1"/>
    <col min="17" max="17" width="6.8515625" style="0" customWidth="1"/>
    <col min="18" max="18" width="7.28125" style="0" customWidth="1"/>
    <col min="19" max="19" width="6.7109375" style="0" customWidth="1"/>
  </cols>
  <sheetData>
    <row r="1" spans="1:28" ht="19.5" customHeight="1">
      <c r="A1" s="233" t="s">
        <v>45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9"/>
      <c r="T1" s="1"/>
      <c r="U1" s="1"/>
      <c r="V1" s="1"/>
      <c r="W1" s="1"/>
      <c r="X1" s="1"/>
      <c r="Y1" s="1"/>
      <c r="Z1" s="1"/>
      <c r="AA1" s="1"/>
      <c r="AB1" s="1"/>
    </row>
    <row r="2" spans="1:28" ht="19.5" customHeight="1">
      <c r="A2" s="260" t="str">
        <f>'1 In School Youth Part'!A2:N2</f>
        <v>FY16 QUARTER ENDING DECEMBER 31, 2015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2"/>
      <c r="T2" s="1"/>
      <c r="U2" s="1"/>
      <c r="V2" s="1"/>
      <c r="W2" s="1"/>
      <c r="X2" s="1"/>
      <c r="Y2" s="1"/>
      <c r="Z2" s="1"/>
      <c r="AA2" s="1"/>
      <c r="AB2" s="1"/>
    </row>
    <row r="3" spans="1:28" ht="19.5" customHeight="1" thickBot="1">
      <c r="A3" s="263" t="s">
        <v>64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5"/>
      <c r="T3" s="1"/>
      <c r="U3" s="1"/>
      <c r="V3" s="1"/>
      <c r="W3" s="1"/>
      <c r="X3" s="1"/>
      <c r="Y3" s="1"/>
      <c r="Z3" s="1"/>
      <c r="AA3" s="1"/>
      <c r="AB3" s="1"/>
    </row>
    <row r="4" spans="1:28" ht="15" customHeight="1">
      <c r="A4" s="227" t="s">
        <v>43</v>
      </c>
      <c r="B4" s="238" t="s">
        <v>9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56"/>
      <c r="R4" s="256"/>
      <c r="S4" s="257"/>
      <c r="T4" s="1"/>
      <c r="U4" s="1"/>
      <c r="V4" s="1"/>
      <c r="W4" s="1"/>
      <c r="X4" s="1"/>
      <c r="Y4" s="1"/>
      <c r="Z4" s="1"/>
      <c r="AA4" s="1"/>
      <c r="AB4" s="1"/>
    </row>
    <row r="5" spans="1:32" ht="50.25" customHeight="1" thickBot="1">
      <c r="A5" s="255"/>
      <c r="B5" s="128" t="s">
        <v>69</v>
      </c>
      <c r="C5" s="128" t="s">
        <v>67</v>
      </c>
      <c r="D5" s="129" t="s">
        <v>68</v>
      </c>
      <c r="E5" s="130" t="s">
        <v>47</v>
      </c>
      <c r="F5" s="131" t="s">
        <v>11</v>
      </c>
      <c r="G5" s="132" t="s">
        <v>41</v>
      </c>
      <c r="H5" s="132" t="s">
        <v>50</v>
      </c>
      <c r="I5" s="132" t="s">
        <v>10</v>
      </c>
      <c r="J5" s="132" t="s">
        <v>12</v>
      </c>
      <c r="K5" s="129" t="s">
        <v>13</v>
      </c>
      <c r="L5" s="130" t="s">
        <v>48</v>
      </c>
      <c r="M5" s="131" t="s">
        <v>49</v>
      </c>
      <c r="N5" s="133" t="s">
        <v>83</v>
      </c>
      <c r="O5" s="132" t="s">
        <v>42</v>
      </c>
      <c r="P5" s="132" t="s">
        <v>15</v>
      </c>
      <c r="Q5" s="131" t="s">
        <v>82</v>
      </c>
      <c r="R5" s="131" t="s">
        <v>14</v>
      </c>
      <c r="S5" s="129" t="s">
        <v>70</v>
      </c>
      <c r="T5" s="1"/>
      <c r="U5" s="1"/>
      <c r="V5" s="10"/>
      <c r="W5" s="10"/>
      <c r="X5" s="1"/>
      <c r="Y5" s="1"/>
      <c r="Z5" s="1"/>
      <c r="AA5" s="1"/>
      <c r="AB5" s="1"/>
      <c r="AC5" s="1"/>
      <c r="AD5" s="1"/>
      <c r="AE5" s="1"/>
      <c r="AF5" s="1"/>
    </row>
    <row r="6" spans="1:32" s="4" customFormat="1" ht="21.75" customHeight="1">
      <c r="A6" s="85" t="s">
        <v>17</v>
      </c>
      <c r="B6" s="134">
        <v>28</v>
      </c>
      <c r="C6" s="167">
        <v>89.28571428571429</v>
      </c>
      <c r="D6" s="168">
        <v>7.142857142857143</v>
      </c>
      <c r="E6" s="167">
        <v>57.142857142857146</v>
      </c>
      <c r="F6" s="169">
        <v>3.5714285714285716</v>
      </c>
      <c r="G6" s="170">
        <v>25</v>
      </c>
      <c r="H6" s="170">
        <v>3.5714285714285716</v>
      </c>
      <c r="I6" s="169">
        <v>46.42857142857143</v>
      </c>
      <c r="J6" s="169">
        <v>89.28571428571429</v>
      </c>
      <c r="K6" s="171">
        <v>3.5714285714285716</v>
      </c>
      <c r="L6" s="177">
        <v>0</v>
      </c>
      <c r="M6" s="169">
        <v>3.5714285714285716</v>
      </c>
      <c r="N6" s="170">
        <v>0</v>
      </c>
      <c r="O6" s="170">
        <v>14.285714285714286</v>
      </c>
      <c r="P6" s="169">
        <v>7.142857142857143</v>
      </c>
      <c r="Q6" s="169">
        <v>3.5714285714285716</v>
      </c>
      <c r="R6" s="169">
        <v>3.5714285714285716</v>
      </c>
      <c r="S6" s="178">
        <v>46.42857142857143</v>
      </c>
      <c r="T6" s="1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4" customFormat="1" ht="21.75" customHeight="1">
      <c r="A7" s="86" t="s">
        <v>18</v>
      </c>
      <c r="B7" s="135">
        <v>65</v>
      </c>
      <c r="C7" s="172">
        <v>86.15384615384615</v>
      </c>
      <c r="D7" s="173">
        <v>13.846153846153845</v>
      </c>
      <c r="E7" s="172">
        <v>64.61538461538461</v>
      </c>
      <c r="F7" s="174">
        <v>33.84615384615385</v>
      </c>
      <c r="G7" s="174">
        <v>55.38461538461538</v>
      </c>
      <c r="H7" s="174">
        <v>3.0769230769230766</v>
      </c>
      <c r="I7" s="174">
        <v>4.615384615384616</v>
      </c>
      <c r="J7" s="174">
        <v>95.38461538461539</v>
      </c>
      <c r="K7" s="175">
        <v>0</v>
      </c>
      <c r="L7" s="179">
        <v>3.0769230769230766</v>
      </c>
      <c r="M7" s="174">
        <v>83.07692307692308</v>
      </c>
      <c r="N7" s="174">
        <v>4.615384615384616</v>
      </c>
      <c r="O7" s="174">
        <v>41.53846153846154</v>
      </c>
      <c r="P7" s="174">
        <v>3.0769230769230766</v>
      </c>
      <c r="Q7" s="174">
        <v>6.153846153846153</v>
      </c>
      <c r="R7" s="174">
        <v>7.6923076923076925</v>
      </c>
      <c r="S7" s="180">
        <v>73.84615384615385</v>
      </c>
      <c r="T7" s="1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4" customFormat="1" ht="21.75" customHeight="1">
      <c r="A8" s="85" t="s">
        <v>19</v>
      </c>
      <c r="B8" s="135">
        <v>45</v>
      </c>
      <c r="C8" s="172">
        <v>93.33333333333334</v>
      </c>
      <c r="D8" s="173">
        <v>6.666666666666666</v>
      </c>
      <c r="E8" s="172">
        <v>35.55555555555556</v>
      </c>
      <c r="F8" s="174">
        <v>15.555555555555557</v>
      </c>
      <c r="G8" s="174">
        <v>15.555555555555557</v>
      </c>
      <c r="H8" s="174">
        <v>4.444444444444445</v>
      </c>
      <c r="I8" s="174">
        <v>64.44444444444444</v>
      </c>
      <c r="J8" s="174">
        <v>93.33333333333334</v>
      </c>
      <c r="K8" s="175">
        <v>0</v>
      </c>
      <c r="L8" s="179">
        <v>2.2222222222222223</v>
      </c>
      <c r="M8" s="174">
        <v>73.33333333333333</v>
      </c>
      <c r="N8" s="174">
        <v>13.333333333333332</v>
      </c>
      <c r="O8" s="174">
        <v>4.444444444444445</v>
      </c>
      <c r="P8" s="174">
        <v>0</v>
      </c>
      <c r="Q8" s="176">
        <v>0</v>
      </c>
      <c r="R8" s="174">
        <v>2.2222222222222223</v>
      </c>
      <c r="S8" s="180">
        <v>2.2222222222222223</v>
      </c>
      <c r="T8" s="1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s="4" customFormat="1" ht="21.75" customHeight="1">
      <c r="A9" s="85" t="s">
        <v>20</v>
      </c>
      <c r="B9" s="135">
        <v>48</v>
      </c>
      <c r="C9" s="172">
        <v>75</v>
      </c>
      <c r="D9" s="173">
        <v>25</v>
      </c>
      <c r="E9" s="172">
        <v>35.416666666666664</v>
      </c>
      <c r="F9" s="174">
        <v>10.416666666666668</v>
      </c>
      <c r="G9" s="174">
        <v>64.58333333333333</v>
      </c>
      <c r="H9" s="174">
        <v>0</v>
      </c>
      <c r="I9" s="174">
        <v>35.416666666666664</v>
      </c>
      <c r="J9" s="174">
        <v>100</v>
      </c>
      <c r="K9" s="175">
        <v>0</v>
      </c>
      <c r="L9" s="172">
        <v>8.333333333333334</v>
      </c>
      <c r="M9" s="174">
        <v>0</v>
      </c>
      <c r="N9" s="174">
        <v>4.166666666666667</v>
      </c>
      <c r="O9" s="174">
        <v>20.833333333333336</v>
      </c>
      <c r="P9" s="174">
        <v>4.166666666666667</v>
      </c>
      <c r="Q9" s="174">
        <v>10.416666666666668</v>
      </c>
      <c r="R9" s="174">
        <v>0</v>
      </c>
      <c r="S9" s="180">
        <v>29.166666666666664</v>
      </c>
      <c r="T9" s="1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s="4" customFormat="1" ht="21.75" customHeight="1">
      <c r="A10" s="85" t="s">
        <v>21</v>
      </c>
      <c r="B10" s="135">
        <v>5</v>
      </c>
      <c r="C10" s="172">
        <v>100</v>
      </c>
      <c r="D10" s="175">
        <v>0</v>
      </c>
      <c r="E10" s="172">
        <v>20</v>
      </c>
      <c r="F10" s="174">
        <v>20</v>
      </c>
      <c r="G10" s="174">
        <v>20</v>
      </c>
      <c r="H10" s="176">
        <v>0</v>
      </c>
      <c r="I10" s="174">
        <v>100</v>
      </c>
      <c r="J10" s="174">
        <v>100</v>
      </c>
      <c r="K10" s="175">
        <v>0</v>
      </c>
      <c r="L10" s="179">
        <v>0</v>
      </c>
      <c r="M10" s="176">
        <v>0</v>
      </c>
      <c r="N10" s="174">
        <v>0</v>
      </c>
      <c r="O10" s="176">
        <v>0</v>
      </c>
      <c r="P10" s="174">
        <v>0</v>
      </c>
      <c r="Q10" s="174">
        <v>0</v>
      </c>
      <c r="R10" s="174">
        <v>0</v>
      </c>
      <c r="S10" s="180">
        <v>0</v>
      </c>
      <c r="T10" s="1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s="4" customFormat="1" ht="21.75" customHeight="1">
      <c r="A11" s="85" t="s">
        <v>22</v>
      </c>
      <c r="B11" s="135">
        <v>3</v>
      </c>
      <c r="C11" s="172">
        <v>33.333333333333336</v>
      </c>
      <c r="D11" s="173">
        <v>66.66666666666667</v>
      </c>
      <c r="E11" s="172">
        <v>33.333333333333336</v>
      </c>
      <c r="F11" s="174">
        <v>33.333333333333336</v>
      </c>
      <c r="G11" s="174">
        <v>0</v>
      </c>
      <c r="H11" s="174">
        <v>0</v>
      </c>
      <c r="I11" s="174">
        <v>33.333333333333336</v>
      </c>
      <c r="J11" s="174">
        <v>66.66666666666667</v>
      </c>
      <c r="K11" s="175">
        <v>0</v>
      </c>
      <c r="L11" s="179">
        <v>0</v>
      </c>
      <c r="M11" s="174">
        <v>100</v>
      </c>
      <c r="N11" s="174">
        <v>0</v>
      </c>
      <c r="O11" s="174">
        <v>0</v>
      </c>
      <c r="P11" s="176">
        <v>0</v>
      </c>
      <c r="Q11" s="174">
        <v>0</v>
      </c>
      <c r="R11" s="176">
        <v>33.333333333333336</v>
      </c>
      <c r="S11" s="180">
        <v>33.333333333333336</v>
      </c>
      <c r="T11" s="1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s="4" customFormat="1" ht="21.75" customHeight="1">
      <c r="A12" s="85" t="s">
        <v>23</v>
      </c>
      <c r="B12" s="135">
        <v>18</v>
      </c>
      <c r="C12" s="172">
        <v>94.44444444444446</v>
      </c>
      <c r="D12" s="173">
        <v>5.555555555555555</v>
      </c>
      <c r="E12" s="172">
        <v>66.66666666666667</v>
      </c>
      <c r="F12" s="174">
        <v>33.333333333333336</v>
      </c>
      <c r="G12" s="174">
        <v>5.555555555555555</v>
      </c>
      <c r="H12" s="176">
        <v>0</v>
      </c>
      <c r="I12" s="174">
        <v>5.555555555555555</v>
      </c>
      <c r="J12" s="174">
        <v>100</v>
      </c>
      <c r="K12" s="175">
        <v>0</v>
      </c>
      <c r="L12" s="179">
        <v>5.555555555555555</v>
      </c>
      <c r="M12" s="174">
        <v>11.11111111111111</v>
      </c>
      <c r="N12" s="174">
        <v>5.555555555555555</v>
      </c>
      <c r="O12" s="174">
        <v>11.11111111111111</v>
      </c>
      <c r="P12" s="174">
        <v>27.77777777777778</v>
      </c>
      <c r="Q12" s="176">
        <v>11.11111111111111</v>
      </c>
      <c r="R12" s="174">
        <v>5.555555555555555</v>
      </c>
      <c r="S12" s="180">
        <v>55.55555555555556</v>
      </c>
      <c r="T12" s="1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s="4" customFormat="1" ht="21.75" customHeight="1">
      <c r="A13" s="85" t="s">
        <v>24</v>
      </c>
      <c r="B13" s="135">
        <v>37</v>
      </c>
      <c r="C13" s="172">
        <v>91.8918918918919</v>
      </c>
      <c r="D13" s="173">
        <v>8.108108108108109</v>
      </c>
      <c r="E13" s="172">
        <v>70.27027027027026</v>
      </c>
      <c r="F13" s="174">
        <v>37.83783783783784</v>
      </c>
      <c r="G13" s="174">
        <v>27.027027027027025</v>
      </c>
      <c r="H13" s="174">
        <v>16.216216216216218</v>
      </c>
      <c r="I13" s="174">
        <v>21.62162162162162</v>
      </c>
      <c r="J13" s="174">
        <v>100</v>
      </c>
      <c r="K13" s="175">
        <v>0</v>
      </c>
      <c r="L13" s="172">
        <v>16.216216216216218</v>
      </c>
      <c r="M13" s="174">
        <v>10.81081081081081</v>
      </c>
      <c r="N13" s="176">
        <v>0</v>
      </c>
      <c r="O13" s="174">
        <v>13.513513513513512</v>
      </c>
      <c r="P13" s="176">
        <v>13.513513513513512</v>
      </c>
      <c r="Q13" s="176">
        <v>0</v>
      </c>
      <c r="R13" s="174">
        <v>2.7027027027027026</v>
      </c>
      <c r="S13" s="180">
        <v>43.24324324324324</v>
      </c>
      <c r="T13" s="1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s="4" customFormat="1" ht="21.75" customHeight="1">
      <c r="A14" s="85" t="s">
        <v>25</v>
      </c>
      <c r="B14" s="135">
        <v>13</v>
      </c>
      <c r="C14" s="172">
        <v>92.3076923076923</v>
      </c>
      <c r="D14" s="173">
        <v>7.6923076923076925</v>
      </c>
      <c r="E14" s="172">
        <v>23.076923076923077</v>
      </c>
      <c r="F14" s="174">
        <v>46.15384615384615</v>
      </c>
      <c r="G14" s="174">
        <v>7.6923076923076925</v>
      </c>
      <c r="H14" s="176">
        <v>7.6923076923076925</v>
      </c>
      <c r="I14" s="174">
        <v>53.84615384615385</v>
      </c>
      <c r="J14" s="174">
        <v>92.3076923076923</v>
      </c>
      <c r="K14" s="175">
        <v>0</v>
      </c>
      <c r="L14" s="179">
        <v>0</v>
      </c>
      <c r="M14" s="174">
        <v>46.15384615384615</v>
      </c>
      <c r="N14" s="174">
        <v>0</v>
      </c>
      <c r="O14" s="174">
        <v>23.076923076923077</v>
      </c>
      <c r="P14" s="174">
        <v>7.6923076923076925</v>
      </c>
      <c r="Q14" s="176">
        <v>0</v>
      </c>
      <c r="R14" s="174">
        <v>7.6923076923076925</v>
      </c>
      <c r="S14" s="180">
        <v>23.076923076923077</v>
      </c>
      <c r="T14" s="1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s="4" customFormat="1" ht="21.75" customHeight="1">
      <c r="A15" s="85" t="s">
        <v>26</v>
      </c>
      <c r="B15" s="135">
        <v>119</v>
      </c>
      <c r="C15" s="172">
        <v>85.71428571428571</v>
      </c>
      <c r="D15" s="173">
        <v>14.285714285714286</v>
      </c>
      <c r="E15" s="172">
        <v>52.94117647058823</v>
      </c>
      <c r="F15" s="174">
        <v>54.621848739495796</v>
      </c>
      <c r="G15" s="174">
        <v>11.764705882352942</v>
      </c>
      <c r="H15" s="174">
        <v>3.361344537815126</v>
      </c>
      <c r="I15" s="174">
        <v>42.01680672268908</v>
      </c>
      <c r="J15" s="174">
        <v>99.15966386554622</v>
      </c>
      <c r="K15" s="175">
        <v>0</v>
      </c>
      <c r="L15" s="172">
        <v>0</v>
      </c>
      <c r="M15" s="174">
        <v>52.10084033613445</v>
      </c>
      <c r="N15" s="174">
        <v>0</v>
      </c>
      <c r="O15" s="174">
        <v>28.571428571428573</v>
      </c>
      <c r="P15" s="174">
        <v>4.201680672268908</v>
      </c>
      <c r="Q15" s="174">
        <v>25.210084033613445</v>
      </c>
      <c r="R15" s="174">
        <v>0.8403361344537815</v>
      </c>
      <c r="S15" s="180">
        <v>6.722689075630252</v>
      </c>
      <c r="T15" s="1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s="4" customFormat="1" ht="21.75" customHeight="1">
      <c r="A16" s="85" t="s">
        <v>27</v>
      </c>
      <c r="B16" s="135">
        <v>8</v>
      </c>
      <c r="C16" s="172">
        <v>100</v>
      </c>
      <c r="D16" s="173">
        <v>0</v>
      </c>
      <c r="E16" s="172">
        <v>87.5</v>
      </c>
      <c r="F16" s="174">
        <v>100</v>
      </c>
      <c r="G16" s="174">
        <v>0</v>
      </c>
      <c r="H16" s="176">
        <v>0</v>
      </c>
      <c r="I16" s="174">
        <v>0</v>
      </c>
      <c r="J16" s="174">
        <v>87.5</v>
      </c>
      <c r="K16" s="175">
        <v>0</v>
      </c>
      <c r="L16" s="179">
        <v>0</v>
      </c>
      <c r="M16" s="174">
        <v>25</v>
      </c>
      <c r="N16" s="176">
        <v>0</v>
      </c>
      <c r="O16" s="174">
        <v>0</v>
      </c>
      <c r="P16" s="176">
        <v>0</v>
      </c>
      <c r="Q16" s="176">
        <v>0</v>
      </c>
      <c r="R16" s="174">
        <v>0</v>
      </c>
      <c r="S16" s="180">
        <v>87.5</v>
      </c>
      <c r="T16" s="1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s="4" customFormat="1" ht="21.75" customHeight="1">
      <c r="A17" s="85" t="s">
        <v>28</v>
      </c>
      <c r="B17" s="135">
        <v>54</v>
      </c>
      <c r="C17" s="172">
        <v>94.44444444444446</v>
      </c>
      <c r="D17" s="175">
        <v>5.555555555555555</v>
      </c>
      <c r="E17" s="172">
        <v>46.2962962962963</v>
      </c>
      <c r="F17" s="174">
        <v>20.37037037037037</v>
      </c>
      <c r="G17" s="174">
        <v>61.111111111111114</v>
      </c>
      <c r="H17" s="174">
        <v>9.25925925925926</v>
      </c>
      <c r="I17" s="174">
        <v>50</v>
      </c>
      <c r="J17" s="174">
        <v>98.14814814814815</v>
      </c>
      <c r="K17" s="175">
        <v>0</v>
      </c>
      <c r="L17" s="172">
        <v>11.11111111111111</v>
      </c>
      <c r="M17" s="174">
        <v>24.074074074074073</v>
      </c>
      <c r="N17" s="176">
        <v>0</v>
      </c>
      <c r="O17" s="174">
        <v>5.555555555555555</v>
      </c>
      <c r="P17" s="176">
        <v>0</v>
      </c>
      <c r="Q17" s="176">
        <v>0</v>
      </c>
      <c r="R17" s="176">
        <v>7.407407407407407</v>
      </c>
      <c r="S17" s="180">
        <v>5.555555555555555</v>
      </c>
      <c r="T17" s="1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4" customFormat="1" ht="21.75" customHeight="1">
      <c r="A18" s="85" t="s">
        <v>29</v>
      </c>
      <c r="B18" s="135">
        <v>52</v>
      </c>
      <c r="C18" s="172">
        <v>92.3076923076923</v>
      </c>
      <c r="D18" s="173">
        <v>7.6923076923076925</v>
      </c>
      <c r="E18" s="172">
        <v>61.53846153846154</v>
      </c>
      <c r="F18" s="174">
        <v>32.69230769230769</v>
      </c>
      <c r="G18" s="174">
        <v>15.384615384615385</v>
      </c>
      <c r="H18" s="174">
        <v>5.769230769230769</v>
      </c>
      <c r="I18" s="174">
        <v>84.61538461538461</v>
      </c>
      <c r="J18" s="174">
        <v>100</v>
      </c>
      <c r="K18" s="175">
        <v>0</v>
      </c>
      <c r="L18" s="172">
        <v>3.8461538461538463</v>
      </c>
      <c r="M18" s="174">
        <v>3.8461538461538463</v>
      </c>
      <c r="N18" s="176">
        <v>0</v>
      </c>
      <c r="O18" s="174">
        <v>5.769230769230769</v>
      </c>
      <c r="P18" s="174">
        <v>0</v>
      </c>
      <c r="Q18" s="174">
        <v>1.9230769230769231</v>
      </c>
      <c r="R18" s="174">
        <v>5.769230769230769</v>
      </c>
      <c r="S18" s="180">
        <v>7.6923076923076925</v>
      </c>
      <c r="T18" s="1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s="4" customFormat="1" ht="21.75" customHeight="1">
      <c r="A19" s="85" t="s">
        <v>30</v>
      </c>
      <c r="B19" s="135">
        <v>16</v>
      </c>
      <c r="C19" s="172">
        <v>93.75</v>
      </c>
      <c r="D19" s="175">
        <v>6.25</v>
      </c>
      <c r="E19" s="172">
        <v>18.75</v>
      </c>
      <c r="F19" s="174">
        <v>18.75</v>
      </c>
      <c r="G19" s="174">
        <v>18.75</v>
      </c>
      <c r="H19" s="176">
        <v>0</v>
      </c>
      <c r="I19" s="174">
        <v>75</v>
      </c>
      <c r="J19" s="174">
        <v>93.75</v>
      </c>
      <c r="K19" s="175">
        <v>0</v>
      </c>
      <c r="L19" s="179">
        <v>6.25</v>
      </c>
      <c r="M19" s="174">
        <v>0</v>
      </c>
      <c r="N19" s="176">
        <v>0</v>
      </c>
      <c r="O19" s="174">
        <v>12.5</v>
      </c>
      <c r="P19" s="176">
        <v>0</v>
      </c>
      <c r="Q19" s="176">
        <v>12.5</v>
      </c>
      <c r="R19" s="176">
        <v>12.5</v>
      </c>
      <c r="S19" s="180">
        <v>6.25</v>
      </c>
      <c r="T19" s="1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4" customFormat="1" ht="21.75" customHeight="1">
      <c r="A20" s="85" t="s">
        <v>31</v>
      </c>
      <c r="B20" s="135">
        <v>37</v>
      </c>
      <c r="C20" s="172">
        <v>100</v>
      </c>
      <c r="D20" s="173">
        <v>0</v>
      </c>
      <c r="E20" s="172">
        <v>91.8918918918919</v>
      </c>
      <c r="F20" s="174">
        <v>24.324324324324326</v>
      </c>
      <c r="G20" s="174">
        <v>40.54054054054054</v>
      </c>
      <c r="H20" s="174">
        <v>0</v>
      </c>
      <c r="I20" s="174">
        <v>45.94594594594595</v>
      </c>
      <c r="J20" s="174">
        <v>100</v>
      </c>
      <c r="K20" s="175">
        <v>0</v>
      </c>
      <c r="L20" s="172">
        <v>2.7027027027027026</v>
      </c>
      <c r="M20" s="174">
        <v>83.78378378378379</v>
      </c>
      <c r="N20" s="176">
        <v>0</v>
      </c>
      <c r="O20" s="174">
        <v>8.108108108108109</v>
      </c>
      <c r="P20" s="176">
        <v>0</v>
      </c>
      <c r="Q20" s="176">
        <v>0</v>
      </c>
      <c r="R20" s="176">
        <v>0</v>
      </c>
      <c r="S20" s="180">
        <v>13.513513513513512</v>
      </c>
      <c r="T20" s="1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4" customFormat="1" ht="21.75" customHeight="1" thickBot="1">
      <c r="A21" s="87" t="s">
        <v>52</v>
      </c>
      <c r="B21" s="136">
        <v>25</v>
      </c>
      <c r="C21" s="191">
        <v>76</v>
      </c>
      <c r="D21" s="201">
        <v>24</v>
      </c>
      <c r="E21" s="201">
        <v>32</v>
      </c>
      <c r="F21" s="201">
        <v>8</v>
      </c>
      <c r="G21" s="190">
        <v>8</v>
      </c>
      <c r="H21" s="190">
        <v>8</v>
      </c>
      <c r="I21" s="201">
        <v>72</v>
      </c>
      <c r="J21" s="201">
        <v>100</v>
      </c>
      <c r="K21" s="201">
        <v>0</v>
      </c>
      <c r="L21" s="191">
        <v>4</v>
      </c>
      <c r="M21" s="190">
        <v>0</v>
      </c>
      <c r="N21" s="201">
        <v>0</v>
      </c>
      <c r="O21" s="201">
        <v>4</v>
      </c>
      <c r="P21" s="190">
        <v>0</v>
      </c>
      <c r="Q21" s="190">
        <v>8</v>
      </c>
      <c r="R21" s="190">
        <v>4</v>
      </c>
      <c r="S21" s="202">
        <v>40</v>
      </c>
      <c r="T21" s="1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s="4" customFormat="1" ht="21.75" customHeight="1" thickBot="1">
      <c r="A22" s="89" t="s">
        <v>0</v>
      </c>
      <c r="B22" s="181">
        <v>573</v>
      </c>
      <c r="C22" s="182">
        <v>88.6561954624782</v>
      </c>
      <c r="D22" s="183">
        <v>11.169284467713787</v>
      </c>
      <c r="E22" s="182">
        <v>53.40314136125655</v>
      </c>
      <c r="F22" s="184">
        <v>31.06457242582897</v>
      </c>
      <c r="G22" s="184">
        <v>29.49389179755672</v>
      </c>
      <c r="H22" s="184">
        <v>4.537521815008726</v>
      </c>
      <c r="I22" s="184">
        <v>43.97905759162304</v>
      </c>
      <c r="J22" s="184">
        <v>97.38219895287959</v>
      </c>
      <c r="K22" s="185">
        <v>0.17452006980802792</v>
      </c>
      <c r="L22" s="182">
        <v>4.363001745200698</v>
      </c>
      <c r="M22" s="184">
        <v>37.17277486910995</v>
      </c>
      <c r="N22" s="184">
        <v>2.094240837696335</v>
      </c>
      <c r="O22" s="184">
        <v>17.277486910994764</v>
      </c>
      <c r="P22" s="184">
        <v>3.8394415357766145</v>
      </c>
      <c r="Q22" s="184">
        <v>8.202443280977313</v>
      </c>
      <c r="R22" s="184">
        <v>3.8394415357766145</v>
      </c>
      <c r="S22" s="186">
        <v>25.130890052356023</v>
      </c>
      <c r="T22" s="13"/>
      <c r="U22" s="3"/>
      <c r="V22" s="11"/>
      <c r="W22" s="5"/>
      <c r="X22" s="5"/>
      <c r="Y22" s="5"/>
      <c r="Z22" s="5"/>
      <c r="AA22" s="5"/>
      <c r="AB22" s="3"/>
      <c r="AC22" s="3"/>
      <c r="AD22" s="3"/>
      <c r="AE22" s="3"/>
      <c r="AF22" s="3"/>
    </row>
    <row r="23" ht="12.75">
      <c r="O23" s="21"/>
    </row>
  </sheetData>
  <sheetProtection/>
  <mergeCells count="5">
    <mergeCell ref="A4:A5"/>
    <mergeCell ref="B4:S4"/>
    <mergeCell ref="A1:S1"/>
    <mergeCell ref="A2:S2"/>
    <mergeCell ref="A3:S3"/>
  </mergeCells>
  <printOptions horizontalCentered="1" verticalCentered="1"/>
  <pageMargins left="0.25" right="0.25" top="1" bottom="0.57" header="0.12" footer="0.1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3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9.421875" style="0" customWidth="1"/>
    <col min="2" max="2" width="6.57421875" style="0" customWidth="1"/>
    <col min="3" max="3" width="6.00390625" style="0" customWidth="1"/>
    <col min="4" max="5" width="5.8515625" style="0" customWidth="1"/>
    <col min="6" max="6" width="6.8515625" style="0" customWidth="1"/>
    <col min="7" max="7" width="7.28125" style="0" customWidth="1"/>
    <col min="8" max="8" width="6.421875" style="0" customWidth="1"/>
    <col min="9" max="9" width="6.8515625" style="0" customWidth="1"/>
    <col min="10" max="10" width="6.421875" style="18" customWidth="1"/>
    <col min="11" max="11" width="6.8515625" style="0" customWidth="1"/>
    <col min="12" max="12" width="6.28125" style="0" customWidth="1"/>
    <col min="13" max="13" width="7.00390625" style="0" customWidth="1"/>
    <col min="14" max="15" width="6.00390625" style="0" customWidth="1"/>
    <col min="16" max="16" width="5.8515625" style="0" customWidth="1"/>
    <col min="17" max="17" width="6.8515625" style="0" customWidth="1"/>
    <col min="18" max="18" width="7.28125" style="0" customWidth="1"/>
    <col min="19" max="19" width="6.7109375" style="0" customWidth="1"/>
  </cols>
  <sheetData>
    <row r="1" spans="1:28" ht="19.5" customHeight="1">
      <c r="A1" s="233" t="s">
        <v>45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9"/>
      <c r="T1" s="1"/>
      <c r="U1" s="1"/>
      <c r="V1" s="1"/>
      <c r="W1" s="1"/>
      <c r="X1" s="1"/>
      <c r="Y1" s="1"/>
      <c r="Z1" s="1"/>
      <c r="AA1" s="1"/>
      <c r="AB1" s="1"/>
    </row>
    <row r="2" spans="1:28" ht="19.5" customHeight="1">
      <c r="A2" s="260" t="str">
        <f>'1 In School Youth Part'!A2:N2</f>
        <v>FY16 QUARTER ENDING DECEMBER 31, 2015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2"/>
      <c r="T2" s="1"/>
      <c r="U2" s="1"/>
      <c r="V2" s="1"/>
      <c r="W2" s="1"/>
      <c r="X2" s="1"/>
      <c r="Y2" s="1"/>
      <c r="Z2" s="1"/>
      <c r="AA2" s="1"/>
      <c r="AB2" s="1"/>
    </row>
    <row r="3" spans="1:28" ht="19.5" customHeight="1" thickBot="1">
      <c r="A3" s="263" t="s">
        <v>62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5"/>
      <c r="T3" s="1"/>
      <c r="U3" s="1"/>
      <c r="V3" s="1"/>
      <c r="W3" s="1"/>
      <c r="X3" s="1"/>
      <c r="Y3" s="1"/>
      <c r="Z3" s="1"/>
      <c r="AA3" s="1"/>
      <c r="AB3" s="1"/>
    </row>
    <row r="4" spans="1:28" ht="15" customHeight="1">
      <c r="A4" s="227" t="s">
        <v>43</v>
      </c>
      <c r="B4" s="238" t="s">
        <v>9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56"/>
      <c r="R4" s="256"/>
      <c r="S4" s="257"/>
      <c r="T4" s="1"/>
      <c r="U4" s="1"/>
      <c r="V4" s="1"/>
      <c r="W4" s="1"/>
      <c r="X4" s="1"/>
      <c r="Y4" s="1"/>
      <c r="Z4" s="1"/>
      <c r="AA4" s="1"/>
      <c r="AB4" s="1"/>
    </row>
    <row r="5" spans="1:32" ht="50.25" customHeight="1" thickBot="1">
      <c r="A5" s="255"/>
      <c r="B5" s="128" t="s">
        <v>69</v>
      </c>
      <c r="C5" s="128" t="s">
        <v>67</v>
      </c>
      <c r="D5" s="129" t="s">
        <v>68</v>
      </c>
      <c r="E5" s="130" t="s">
        <v>47</v>
      </c>
      <c r="F5" s="131" t="s">
        <v>11</v>
      </c>
      <c r="G5" s="132" t="s">
        <v>41</v>
      </c>
      <c r="H5" s="132" t="s">
        <v>50</v>
      </c>
      <c r="I5" s="132" t="s">
        <v>10</v>
      </c>
      <c r="J5" s="132" t="s">
        <v>12</v>
      </c>
      <c r="K5" s="129" t="s">
        <v>13</v>
      </c>
      <c r="L5" s="130" t="s">
        <v>48</v>
      </c>
      <c r="M5" s="131" t="s">
        <v>49</v>
      </c>
      <c r="N5" s="133" t="s">
        <v>83</v>
      </c>
      <c r="O5" s="132" t="s">
        <v>42</v>
      </c>
      <c r="P5" s="132" t="s">
        <v>15</v>
      </c>
      <c r="Q5" s="131" t="s">
        <v>82</v>
      </c>
      <c r="R5" s="131" t="s">
        <v>14</v>
      </c>
      <c r="S5" s="129" t="s">
        <v>70</v>
      </c>
      <c r="T5" s="1"/>
      <c r="U5" s="1"/>
      <c r="V5" s="10"/>
      <c r="W5" s="10"/>
      <c r="X5" s="1"/>
      <c r="Y5" s="1"/>
      <c r="Z5" s="1"/>
      <c r="AA5" s="1"/>
      <c r="AB5" s="1"/>
      <c r="AC5" s="1"/>
      <c r="AD5" s="1"/>
      <c r="AE5" s="1"/>
      <c r="AF5" s="1"/>
    </row>
    <row r="6" spans="1:32" s="4" customFormat="1" ht="21.75" customHeight="1">
      <c r="A6" s="85" t="s">
        <v>17</v>
      </c>
      <c r="B6" s="134">
        <v>34</v>
      </c>
      <c r="C6" s="167">
        <v>64.70588235294117</v>
      </c>
      <c r="D6" s="168">
        <v>32.35294117647059</v>
      </c>
      <c r="E6" s="167">
        <v>64.70588235294117</v>
      </c>
      <c r="F6" s="169">
        <v>11.764705882352942</v>
      </c>
      <c r="G6" s="169">
        <v>14.705882352941176</v>
      </c>
      <c r="H6" s="170">
        <v>0</v>
      </c>
      <c r="I6" s="170">
        <v>38.23529411764706</v>
      </c>
      <c r="J6" s="170">
        <v>0</v>
      </c>
      <c r="K6" s="168">
        <v>88.23529411764706</v>
      </c>
      <c r="L6" s="177">
        <v>0</v>
      </c>
      <c r="M6" s="169">
        <v>11.764705882352942</v>
      </c>
      <c r="N6" s="169">
        <v>8.823529411764707</v>
      </c>
      <c r="O6" s="169">
        <v>35.294117647058826</v>
      </c>
      <c r="P6" s="169">
        <v>11.764705882352942</v>
      </c>
      <c r="Q6" s="169">
        <v>2.9411764705882355</v>
      </c>
      <c r="R6" s="169">
        <v>32.35294117647059</v>
      </c>
      <c r="S6" s="178">
        <v>0</v>
      </c>
      <c r="T6" s="1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4" customFormat="1" ht="21.75" customHeight="1">
      <c r="A7" s="86" t="s">
        <v>18</v>
      </c>
      <c r="B7" s="135">
        <v>155</v>
      </c>
      <c r="C7" s="172">
        <v>29.032258064516128</v>
      </c>
      <c r="D7" s="173">
        <v>51.61290322580645</v>
      </c>
      <c r="E7" s="172">
        <v>61.935483870967744</v>
      </c>
      <c r="F7" s="174">
        <v>40</v>
      </c>
      <c r="G7" s="174">
        <v>56.774193548387096</v>
      </c>
      <c r="H7" s="174">
        <v>3.870967741935484</v>
      </c>
      <c r="I7" s="174">
        <v>3.870967741935484</v>
      </c>
      <c r="J7" s="176">
        <v>0</v>
      </c>
      <c r="K7" s="173">
        <v>41.935483870967744</v>
      </c>
      <c r="L7" s="172">
        <v>1.2903225806451613</v>
      </c>
      <c r="M7" s="174">
        <v>85.80645161290322</v>
      </c>
      <c r="N7" s="174">
        <v>9.67741935483871</v>
      </c>
      <c r="O7" s="174">
        <v>27.741935483870964</v>
      </c>
      <c r="P7" s="174">
        <v>4.516129032258065</v>
      </c>
      <c r="Q7" s="174">
        <v>21.93548387096774</v>
      </c>
      <c r="R7" s="174">
        <v>22.58064516129032</v>
      </c>
      <c r="S7" s="180">
        <v>34.193548387096776</v>
      </c>
      <c r="T7" s="1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4" customFormat="1" ht="21.75" customHeight="1">
      <c r="A8" s="85" t="s">
        <v>19</v>
      </c>
      <c r="B8" s="135">
        <v>73</v>
      </c>
      <c r="C8" s="172">
        <v>49.31506849315068</v>
      </c>
      <c r="D8" s="173">
        <v>41.0958904109589</v>
      </c>
      <c r="E8" s="172">
        <v>56.16438356164384</v>
      </c>
      <c r="F8" s="174">
        <v>10.95890410958904</v>
      </c>
      <c r="G8" s="174">
        <v>13.698630136986301</v>
      </c>
      <c r="H8" s="174">
        <v>5.47945205479452</v>
      </c>
      <c r="I8" s="174">
        <v>30.136986301369863</v>
      </c>
      <c r="J8" s="176">
        <v>0</v>
      </c>
      <c r="K8" s="173">
        <v>79.45205479452055</v>
      </c>
      <c r="L8" s="179">
        <v>0</v>
      </c>
      <c r="M8" s="174">
        <v>38.35616438356165</v>
      </c>
      <c r="N8" s="174">
        <v>10.95890410958904</v>
      </c>
      <c r="O8" s="174">
        <v>24.65753424657534</v>
      </c>
      <c r="P8" s="174">
        <v>5.47945205479452</v>
      </c>
      <c r="Q8" s="174">
        <v>1.36986301369863</v>
      </c>
      <c r="R8" s="174">
        <v>16.43835616438356</v>
      </c>
      <c r="S8" s="180">
        <v>6.8493150684931505</v>
      </c>
      <c r="T8" s="1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s="4" customFormat="1" ht="21.75" customHeight="1">
      <c r="A9" s="85" t="s">
        <v>20</v>
      </c>
      <c r="B9" s="135">
        <v>36</v>
      </c>
      <c r="C9" s="172">
        <v>75</v>
      </c>
      <c r="D9" s="173">
        <v>19.444444444444443</v>
      </c>
      <c r="E9" s="172">
        <v>22.22222222222222</v>
      </c>
      <c r="F9" s="174">
        <v>33.333333333333336</v>
      </c>
      <c r="G9" s="174">
        <v>52.77777777777777</v>
      </c>
      <c r="H9" s="176">
        <v>0</v>
      </c>
      <c r="I9" s="176">
        <v>13.88888888888889</v>
      </c>
      <c r="J9" s="176">
        <v>0</v>
      </c>
      <c r="K9" s="173">
        <v>91.66666666666666</v>
      </c>
      <c r="L9" s="179">
        <v>0</v>
      </c>
      <c r="M9" s="174">
        <v>19.444444444444443</v>
      </c>
      <c r="N9" s="176">
        <v>13.88888888888889</v>
      </c>
      <c r="O9" s="174">
        <v>16.666666666666668</v>
      </c>
      <c r="P9" s="176">
        <v>5.555555555555555</v>
      </c>
      <c r="Q9" s="174">
        <v>5.555555555555555</v>
      </c>
      <c r="R9" s="174">
        <v>2.7777777777777777</v>
      </c>
      <c r="S9" s="180">
        <v>5.555555555555555</v>
      </c>
      <c r="T9" s="1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s="4" customFormat="1" ht="21.75" customHeight="1">
      <c r="A10" s="85" t="s">
        <v>21</v>
      </c>
      <c r="B10" s="135">
        <v>8</v>
      </c>
      <c r="C10" s="172">
        <v>62.5</v>
      </c>
      <c r="D10" s="173">
        <v>37.5</v>
      </c>
      <c r="E10" s="172">
        <v>50</v>
      </c>
      <c r="F10" s="176">
        <v>0</v>
      </c>
      <c r="G10" s="176">
        <v>12.5</v>
      </c>
      <c r="H10" s="176">
        <v>0</v>
      </c>
      <c r="I10" s="174">
        <v>100</v>
      </c>
      <c r="J10" s="176">
        <v>0</v>
      </c>
      <c r="K10" s="173">
        <v>87.5</v>
      </c>
      <c r="L10" s="179">
        <v>0</v>
      </c>
      <c r="M10" s="174">
        <v>0</v>
      </c>
      <c r="N10" s="176">
        <v>12.5</v>
      </c>
      <c r="O10" s="174">
        <v>0</v>
      </c>
      <c r="P10" s="176">
        <v>0</v>
      </c>
      <c r="Q10" s="176">
        <v>0</v>
      </c>
      <c r="R10" s="174">
        <v>0</v>
      </c>
      <c r="S10" s="180">
        <v>12.5</v>
      </c>
      <c r="T10" s="1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s="4" customFormat="1" ht="21.75" customHeight="1">
      <c r="A11" s="85" t="s">
        <v>22</v>
      </c>
      <c r="B11" s="135">
        <v>115</v>
      </c>
      <c r="C11" s="172">
        <v>43.47826086956522</v>
      </c>
      <c r="D11" s="173">
        <v>42.60869565217391</v>
      </c>
      <c r="E11" s="172">
        <v>58.26086956521739</v>
      </c>
      <c r="F11" s="174">
        <v>33.04347826086956</v>
      </c>
      <c r="G11" s="174">
        <v>20.869565217391305</v>
      </c>
      <c r="H11" s="174">
        <v>0.8695652173913043</v>
      </c>
      <c r="I11" s="174">
        <v>27.82608695652174</v>
      </c>
      <c r="J11" s="176">
        <v>0</v>
      </c>
      <c r="K11" s="173">
        <v>76.52173913043478</v>
      </c>
      <c r="L11" s="172">
        <v>0</v>
      </c>
      <c r="M11" s="174">
        <v>73.91304347826087</v>
      </c>
      <c r="N11" s="174">
        <v>2.608695652173913</v>
      </c>
      <c r="O11" s="174">
        <v>9.565217391304348</v>
      </c>
      <c r="P11" s="174">
        <v>2.608695652173913</v>
      </c>
      <c r="Q11" s="174">
        <v>6.956521739130435</v>
      </c>
      <c r="R11" s="174">
        <v>19.130434782608695</v>
      </c>
      <c r="S11" s="180">
        <v>10.434782608695652</v>
      </c>
      <c r="T11" s="1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s="4" customFormat="1" ht="21.75" customHeight="1">
      <c r="A12" s="85" t="s">
        <v>23</v>
      </c>
      <c r="B12" s="135">
        <v>31</v>
      </c>
      <c r="C12" s="172">
        <v>25.806451612903224</v>
      </c>
      <c r="D12" s="173">
        <v>67.74193548387096</v>
      </c>
      <c r="E12" s="172">
        <v>58.064516129032256</v>
      </c>
      <c r="F12" s="174">
        <v>29.032258064516128</v>
      </c>
      <c r="G12" s="174">
        <v>19.35483870967742</v>
      </c>
      <c r="H12" s="174">
        <v>3.225806451612903</v>
      </c>
      <c r="I12" s="174">
        <v>41.935483870967744</v>
      </c>
      <c r="J12" s="176">
        <v>0</v>
      </c>
      <c r="K12" s="173">
        <v>32.25806451612903</v>
      </c>
      <c r="L12" s="179">
        <v>0</v>
      </c>
      <c r="M12" s="174">
        <v>58.064516129032256</v>
      </c>
      <c r="N12" s="174">
        <v>22.58064516129032</v>
      </c>
      <c r="O12" s="174">
        <v>19.35483870967742</v>
      </c>
      <c r="P12" s="174">
        <v>3.225806451612903</v>
      </c>
      <c r="Q12" s="174">
        <v>19.35483870967742</v>
      </c>
      <c r="R12" s="174">
        <v>12.903225806451612</v>
      </c>
      <c r="S12" s="180">
        <v>48.38709677419355</v>
      </c>
      <c r="T12" s="1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s="4" customFormat="1" ht="21.75" customHeight="1">
      <c r="A13" s="85" t="s">
        <v>24</v>
      </c>
      <c r="B13" s="135">
        <v>44</v>
      </c>
      <c r="C13" s="172">
        <v>45.45454545454545</v>
      </c>
      <c r="D13" s="173">
        <v>52.27272727272727</v>
      </c>
      <c r="E13" s="172">
        <v>52.27272727272727</v>
      </c>
      <c r="F13" s="174">
        <v>50</v>
      </c>
      <c r="G13" s="176">
        <v>0</v>
      </c>
      <c r="H13" s="174">
        <v>22.727272727272727</v>
      </c>
      <c r="I13" s="174">
        <v>0</v>
      </c>
      <c r="J13" s="176">
        <v>0</v>
      </c>
      <c r="K13" s="173">
        <v>84.0909090909091</v>
      </c>
      <c r="L13" s="179">
        <v>0</v>
      </c>
      <c r="M13" s="174">
        <v>22.727272727272727</v>
      </c>
      <c r="N13" s="176">
        <v>11.363636363636363</v>
      </c>
      <c r="O13" s="174">
        <v>20.454545454545453</v>
      </c>
      <c r="P13" s="174">
        <v>2.272727272727273</v>
      </c>
      <c r="Q13" s="174">
        <v>4.545454545454546</v>
      </c>
      <c r="R13" s="174">
        <v>13.636363636363637</v>
      </c>
      <c r="S13" s="180">
        <v>0</v>
      </c>
      <c r="T13" s="1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s="4" customFormat="1" ht="21.75" customHeight="1">
      <c r="A14" s="85" t="s">
        <v>25</v>
      </c>
      <c r="B14" s="135">
        <v>88</v>
      </c>
      <c r="C14" s="172">
        <v>79.54545454545455</v>
      </c>
      <c r="D14" s="173">
        <v>15.90909090909091</v>
      </c>
      <c r="E14" s="172">
        <v>40.90909090909091</v>
      </c>
      <c r="F14" s="174">
        <v>31.81818181818182</v>
      </c>
      <c r="G14" s="174">
        <v>14.772727272727273</v>
      </c>
      <c r="H14" s="174">
        <v>0</v>
      </c>
      <c r="I14" s="174">
        <v>23.863636363636363</v>
      </c>
      <c r="J14" s="176">
        <v>0</v>
      </c>
      <c r="K14" s="173">
        <v>88.63636363636364</v>
      </c>
      <c r="L14" s="179">
        <v>0</v>
      </c>
      <c r="M14" s="174">
        <v>92.04545454545455</v>
      </c>
      <c r="N14" s="174">
        <v>2.272727272727273</v>
      </c>
      <c r="O14" s="174">
        <v>30.68181818181818</v>
      </c>
      <c r="P14" s="174">
        <v>3.409090909090909</v>
      </c>
      <c r="Q14" s="174">
        <v>2.272727272727273</v>
      </c>
      <c r="R14" s="174">
        <v>6.818181818181818</v>
      </c>
      <c r="S14" s="180">
        <v>12.5</v>
      </c>
      <c r="T14" s="1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s="4" customFormat="1" ht="21.75" customHeight="1">
      <c r="A15" s="85" t="s">
        <v>26</v>
      </c>
      <c r="B15" s="135">
        <v>179</v>
      </c>
      <c r="C15" s="172">
        <v>58.100558659217874</v>
      </c>
      <c r="D15" s="173">
        <v>38.547486033519554</v>
      </c>
      <c r="E15" s="172">
        <v>62.01117318435754</v>
      </c>
      <c r="F15" s="174">
        <v>73.74301675977654</v>
      </c>
      <c r="G15" s="174">
        <v>13.40782122905028</v>
      </c>
      <c r="H15" s="174">
        <v>0</v>
      </c>
      <c r="I15" s="174">
        <v>2.793296089385475</v>
      </c>
      <c r="J15" s="176">
        <v>0</v>
      </c>
      <c r="K15" s="173">
        <v>83.24022346368714</v>
      </c>
      <c r="L15" s="179">
        <v>0</v>
      </c>
      <c r="M15" s="174">
        <v>73.18435754189944</v>
      </c>
      <c r="N15" s="174">
        <v>6.70391061452514</v>
      </c>
      <c r="O15" s="174">
        <v>26.256983240223462</v>
      </c>
      <c r="P15" s="174">
        <v>2.2346368715083798</v>
      </c>
      <c r="Q15" s="174">
        <v>58.100558659217874</v>
      </c>
      <c r="R15" s="174">
        <v>12.290502793296088</v>
      </c>
      <c r="S15" s="180">
        <v>0.5586592178770949</v>
      </c>
      <c r="T15" s="1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s="4" customFormat="1" ht="21.75" customHeight="1">
      <c r="A16" s="85" t="s">
        <v>27</v>
      </c>
      <c r="B16" s="135">
        <v>28</v>
      </c>
      <c r="C16" s="172">
        <v>7.142857142857143</v>
      </c>
      <c r="D16" s="173">
        <v>78.57142857142857</v>
      </c>
      <c r="E16" s="172">
        <v>92.85714285714286</v>
      </c>
      <c r="F16" s="174">
        <v>89.28571428571429</v>
      </c>
      <c r="G16" s="174">
        <v>7.142857142857143</v>
      </c>
      <c r="H16" s="174">
        <v>0</v>
      </c>
      <c r="I16" s="174">
        <v>0</v>
      </c>
      <c r="J16" s="176">
        <v>0</v>
      </c>
      <c r="K16" s="173">
        <v>0</v>
      </c>
      <c r="L16" s="172">
        <v>3.5714285714285716</v>
      </c>
      <c r="M16" s="174">
        <v>57.142857142857146</v>
      </c>
      <c r="N16" s="174">
        <v>0</v>
      </c>
      <c r="O16" s="174">
        <v>25</v>
      </c>
      <c r="P16" s="176">
        <v>0</v>
      </c>
      <c r="Q16" s="174">
        <v>3.5714285714285716</v>
      </c>
      <c r="R16" s="174">
        <v>39.285714285714285</v>
      </c>
      <c r="S16" s="180">
        <v>89.28571428571429</v>
      </c>
      <c r="T16" s="1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s="4" customFormat="1" ht="21.75" customHeight="1">
      <c r="A17" s="85" t="s">
        <v>28</v>
      </c>
      <c r="B17" s="135">
        <v>63</v>
      </c>
      <c r="C17" s="172">
        <v>50.7936507936508</v>
      </c>
      <c r="D17" s="173">
        <v>46.03174603174603</v>
      </c>
      <c r="E17" s="172">
        <v>53.96825396825397</v>
      </c>
      <c r="F17" s="174">
        <v>47.61904761904761</v>
      </c>
      <c r="G17" s="174">
        <v>12.6984126984127</v>
      </c>
      <c r="H17" s="174">
        <v>1.5873015873015874</v>
      </c>
      <c r="I17" s="174">
        <v>52.38095238095239</v>
      </c>
      <c r="J17" s="176">
        <v>0</v>
      </c>
      <c r="K17" s="173">
        <v>93.65079365079366</v>
      </c>
      <c r="L17" s="179">
        <v>1.5873015873015874</v>
      </c>
      <c r="M17" s="174">
        <v>49.2063492063492</v>
      </c>
      <c r="N17" s="174">
        <v>1.5873015873015874</v>
      </c>
      <c r="O17" s="174">
        <v>12.6984126984127</v>
      </c>
      <c r="P17" s="176">
        <v>3.174603174603175</v>
      </c>
      <c r="Q17" s="174">
        <v>1.5873015873015874</v>
      </c>
      <c r="R17" s="174">
        <v>14.285714285714286</v>
      </c>
      <c r="S17" s="180">
        <v>11.11111111111111</v>
      </c>
      <c r="T17" s="1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4" customFormat="1" ht="21.75" customHeight="1">
      <c r="A18" s="85" t="s">
        <v>29</v>
      </c>
      <c r="B18" s="135">
        <v>64</v>
      </c>
      <c r="C18" s="172">
        <v>28.125</v>
      </c>
      <c r="D18" s="173">
        <v>53.125</v>
      </c>
      <c r="E18" s="172">
        <v>59.375</v>
      </c>
      <c r="F18" s="174">
        <v>21.875</v>
      </c>
      <c r="G18" s="174">
        <v>12.5</v>
      </c>
      <c r="H18" s="176">
        <v>3.125</v>
      </c>
      <c r="I18" s="174">
        <v>45.3125</v>
      </c>
      <c r="J18" s="176">
        <v>0</v>
      </c>
      <c r="K18" s="173">
        <v>20.3125</v>
      </c>
      <c r="L18" s="172">
        <v>0</v>
      </c>
      <c r="M18" s="174">
        <v>45.3125</v>
      </c>
      <c r="N18" s="176">
        <v>3.125</v>
      </c>
      <c r="O18" s="174">
        <v>10.9375</v>
      </c>
      <c r="P18" s="174">
        <v>3.125</v>
      </c>
      <c r="Q18" s="174">
        <v>1.5625</v>
      </c>
      <c r="R18" s="174">
        <v>23.4375</v>
      </c>
      <c r="S18" s="180">
        <v>14.0625</v>
      </c>
      <c r="T18" s="1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s="4" customFormat="1" ht="21.75" customHeight="1">
      <c r="A19" s="85" t="s">
        <v>30</v>
      </c>
      <c r="B19" s="135">
        <v>21</v>
      </c>
      <c r="C19" s="172">
        <v>52.38095238095239</v>
      </c>
      <c r="D19" s="173">
        <v>33.333333333333336</v>
      </c>
      <c r="E19" s="172">
        <v>61.904761904761905</v>
      </c>
      <c r="F19" s="174">
        <v>38.095238095238095</v>
      </c>
      <c r="G19" s="174">
        <v>23.809523809523807</v>
      </c>
      <c r="H19" s="176">
        <v>9.523809523809524</v>
      </c>
      <c r="I19" s="174">
        <v>19.047619047619047</v>
      </c>
      <c r="J19" s="176">
        <v>0</v>
      </c>
      <c r="K19" s="173">
        <v>52.38095238095239</v>
      </c>
      <c r="L19" s="179">
        <v>4.761904761904762</v>
      </c>
      <c r="M19" s="174">
        <v>9.523809523809524</v>
      </c>
      <c r="N19" s="174">
        <v>4.761904761904762</v>
      </c>
      <c r="O19" s="174">
        <v>9.523809523809524</v>
      </c>
      <c r="P19" s="174">
        <v>9.523809523809524</v>
      </c>
      <c r="Q19" s="176">
        <v>38.095238095238095</v>
      </c>
      <c r="R19" s="174">
        <v>28.571428571428573</v>
      </c>
      <c r="S19" s="180">
        <v>0</v>
      </c>
      <c r="T19" s="1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4" customFormat="1" ht="21.75" customHeight="1">
      <c r="A20" s="85" t="s">
        <v>31</v>
      </c>
      <c r="B20" s="135">
        <v>54</v>
      </c>
      <c r="C20" s="172">
        <v>55.55555555555556</v>
      </c>
      <c r="D20" s="173">
        <v>38.888888888888886</v>
      </c>
      <c r="E20" s="172">
        <v>44.44444444444444</v>
      </c>
      <c r="F20" s="174">
        <v>38.888888888888886</v>
      </c>
      <c r="G20" s="174">
        <v>24.074074074074073</v>
      </c>
      <c r="H20" s="174">
        <v>3.7037037037037037</v>
      </c>
      <c r="I20" s="174">
        <v>31.48148148148148</v>
      </c>
      <c r="J20" s="176">
        <v>0</v>
      </c>
      <c r="K20" s="173">
        <v>90.74074074074075</v>
      </c>
      <c r="L20" s="172">
        <v>0</v>
      </c>
      <c r="M20" s="174">
        <v>77.77777777777777</v>
      </c>
      <c r="N20" s="174">
        <v>0</v>
      </c>
      <c r="O20" s="174">
        <v>18.51851851851852</v>
      </c>
      <c r="P20" s="174">
        <v>1.8518518518518519</v>
      </c>
      <c r="Q20" s="174">
        <v>5.555555555555555</v>
      </c>
      <c r="R20" s="174">
        <v>11.11111111111111</v>
      </c>
      <c r="S20" s="180">
        <v>1.8518518518518519</v>
      </c>
      <c r="T20" s="1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4" customFormat="1" ht="21.75" customHeight="1" thickBot="1">
      <c r="A21" s="87" t="s">
        <v>52</v>
      </c>
      <c r="B21" s="136">
        <v>41</v>
      </c>
      <c r="C21" s="187">
        <v>73.17073170731707</v>
      </c>
      <c r="D21" s="188">
        <v>24.390243902439025</v>
      </c>
      <c r="E21" s="187">
        <v>36.58536585365854</v>
      </c>
      <c r="F21" s="189">
        <v>4.878048780487805</v>
      </c>
      <c r="G21" s="189">
        <v>4.878048780487805</v>
      </c>
      <c r="H21" s="190">
        <v>2.4390243902439024</v>
      </c>
      <c r="I21" s="189">
        <v>46.34146341463415</v>
      </c>
      <c r="J21" s="190">
        <v>0</v>
      </c>
      <c r="K21" s="188">
        <v>92.6829268292683</v>
      </c>
      <c r="L21" s="191">
        <v>0</v>
      </c>
      <c r="M21" s="189">
        <v>9.75609756097561</v>
      </c>
      <c r="N21" s="189">
        <v>2.4390243902439024</v>
      </c>
      <c r="O21" s="189">
        <v>14.634146341463415</v>
      </c>
      <c r="P21" s="189">
        <v>2.4390243902439024</v>
      </c>
      <c r="Q21" s="189">
        <v>9.75609756097561</v>
      </c>
      <c r="R21" s="190">
        <v>12.195121951219512</v>
      </c>
      <c r="S21" s="192">
        <v>51.21951219512195</v>
      </c>
      <c r="T21" s="1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s="4" customFormat="1" ht="21.75" customHeight="1" thickBot="1">
      <c r="A22" s="89" t="s">
        <v>0</v>
      </c>
      <c r="B22" s="193">
        <v>1034</v>
      </c>
      <c r="C22" s="182">
        <v>49.32301740812379</v>
      </c>
      <c r="D22" s="183">
        <v>41.586073500967125</v>
      </c>
      <c r="E22" s="182">
        <v>55.705996131528046</v>
      </c>
      <c r="F22" s="184">
        <v>40.135396518375245</v>
      </c>
      <c r="G22" s="184">
        <v>22.050290135396516</v>
      </c>
      <c r="H22" s="184">
        <v>2.9013539651837523</v>
      </c>
      <c r="I22" s="184">
        <v>21.95357833655706</v>
      </c>
      <c r="J22" s="194">
        <v>0</v>
      </c>
      <c r="K22" s="183">
        <v>70.11605415860735</v>
      </c>
      <c r="L22" s="182">
        <v>0.48355899419729204</v>
      </c>
      <c r="M22" s="184">
        <v>60.05802707930368</v>
      </c>
      <c r="N22" s="184">
        <v>6.382978723404255</v>
      </c>
      <c r="O22" s="184">
        <v>21.179883945841393</v>
      </c>
      <c r="P22" s="184">
        <v>3.5783365570599615</v>
      </c>
      <c r="Q22" s="184">
        <v>17.2147001934236</v>
      </c>
      <c r="R22" s="184">
        <v>16.53771760154739</v>
      </c>
      <c r="S22" s="186">
        <v>15.764023210831722</v>
      </c>
      <c r="T22" s="13"/>
      <c r="U22" s="3"/>
      <c r="V22" s="11"/>
      <c r="W22" s="5"/>
      <c r="X22" s="5"/>
      <c r="Y22" s="5"/>
      <c r="Z22" s="5"/>
      <c r="AA22" s="5"/>
      <c r="AB22" s="3"/>
      <c r="AC22" s="3"/>
      <c r="AD22" s="3"/>
      <c r="AE22" s="3"/>
      <c r="AF22" s="3"/>
    </row>
    <row r="23" ht="12.75">
      <c r="O23" s="21"/>
    </row>
  </sheetData>
  <sheetProtection/>
  <mergeCells count="5">
    <mergeCell ref="A4:A5"/>
    <mergeCell ref="B4:S4"/>
    <mergeCell ref="A1:S1"/>
    <mergeCell ref="A2:S2"/>
    <mergeCell ref="A3:S3"/>
  </mergeCells>
  <printOptions horizontalCentered="1" verticalCentered="1"/>
  <pageMargins left="0.25" right="0.25" top="1" bottom="0.57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Youth Participant Summary</dc:title>
  <dc:subject/>
  <dc:creator>Joan Boucher</dc:creator>
  <cp:keywords/>
  <dc:description/>
  <cp:lastModifiedBy>Boucher, Joan (DWD)</cp:lastModifiedBy>
  <cp:lastPrinted>2011-12-14T20:26:53Z</cp:lastPrinted>
  <dcterms:created xsi:type="dcterms:W3CDTF">1998-10-15T18:42:20Z</dcterms:created>
  <dcterms:modified xsi:type="dcterms:W3CDTF">2016-02-29T17:38:31Z</dcterms:modified>
  <cp:category/>
  <cp:version/>
  <cp:contentType/>
  <cp:contentStatus/>
</cp:coreProperties>
</file>