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65461" windowWidth="21600" windowHeight="12510" tabRatio="935" activeTab="0"/>
  </bookViews>
  <sheets>
    <sheet name="Cover Sheet " sheetId="1" r:id="rId1"/>
    <sheet name="1 In School Youth Part" sheetId="2" r:id="rId2"/>
    <sheet name="2 Out of School Youth Part" sheetId="3" r:id="rId3"/>
    <sheet name="3 Total Youth Part" sheetId="4" r:id="rId4"/>
    <sheet name="4 In School Youth Exits" sheetId="5" r:id="rId5"/>
    <sheet name="5 Out School Youth Exits" sheetId="6" r:id="rId6"/>
    <sheet name="6 Total Youth Exits" sheetId="7" r:id="rId7"/>
    <sheet name="7 In School Characteristic" sheetId="8" r:id="rId8"/>
    <sheet name="8 Out School Characteristics" sheetId="9" r:id="rId9"/>
    <sheet name="9 Total Characteristics" sheetId="10" r:id="rId10"/>
  </sheets>
  <definedNames>
    <definedName name="_xlnm.Print_Area" localSheetId="1">'1 In School Youth Part'!$A$1:$N$23</definedName>
    <definedName name="_xlnm.Print_Area" localSheetId="2">'2 Out of School Youth Part'!$A$1:$N$23</definedName>
    <definedName name="_xlnm.Print_Area" localSheetId="3">'3 Total Youth Part'!$A$1:$N$23</definedName>
    <definedName name="_xlnm.Print_Area" localSheetId="4">'4 In School Youth Exits'!$A$1:$O$26</definedName>
    <definedName name="_xlnm.Print_Area" localSheetId="5">'5 Out School Youth Exits'!$A$1:$O$26</definedName>
    <definedName name="_xlnm.Print_Area" localSheetId="6">'6 Total Youth Exits'!$A$1:$O$26</definedName>
    <definedName name="_xlnm.Print_Area" localSheetId="7">'7 In School Characteristic'!$A$1:$T$22</definedName>
    <definedName name="_xlnm.Print_Area" localSheetId="8">'8 Out School Characteristics'!$A$1:$T$22</definedName>
    <definedName name="_xlnm.Print_Area" localSheetId="9">'9 Total Characteristics'!$A$1:$T$22</definedName>
    <definedName name="_xlnm.Print_Area" localSheetId="0">'Cover Sheet '!$A$1:$C$31</definedName>
  </definedNames>
  <calcPr fullCalcOnLoad="1"/>
</workbook>
</file>

<file path=xl/sharedStrings.xml><?xml version="1.0" encoding="utf-8"?>
<sst xmlns="http://schemas.openxmlformats.org/spreadsheetml/2006/main" count="316" uniqueCount="92">
  <si>
    <t>STATE TOTALS</t>
  </si>
  <si>
    <t>Pct.</t>
  </si>
  <si>
    <t>PARTICIPANTS</t>
  </si>
  <si>
    <t>Annual
Plan</t>
  </si>
  <si>
    <t>YTD
Actual</t>
  </si>
  <si>
    <t>ENROLLMENTS BY ACTIVITY (Multiple Counts)</t>
  </si>
  <si>
    <t>TOTAL EXITS</t>
  </si>
  <si>
    <t>ENTERED EMPLOYMENTS</t>
  </si>
  <si>
    <t>ENT POST-HS TRN</t>
  </si>
  <si>
    <t>PERCENTAGES OF TOTAL PARTICIPANTS</t>
  </si>
  <si>
    <t>H.S.
Student</t>
  </si>
  <si>
    <t>H.S.
Dropout</t>
  </si>
  <si>
    <t>Pregnant/
Parenting</t>
  </si>
  <si>
    <t>Foster
Child</t>
  </si>
  <si>
    <t>YOUTH</t>
  </si>
  <si>
    <t>Berkshire</t>
  </si>
  <si>
    <t>Boston</t>
  </si>
  <si>
    <t>Bristol</t>
  </si>
  <si>
    <t>Brockton</t>
  </si>
  <si>
    <t>Cape Cod &amp; Islands</t>
  </si>
  <si>
    <t>Central Mass</t>
  </si>
  <si>
    <t>Franklin/Hampshire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</si>
  <si>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</si>
  <si>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</si>
  <si>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</si>
  <si>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</si>
  <si>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</si>
  <si>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</si>
  <si>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 Mass</t>
  </si>
  <si>
    <t>North Shore</t>
  </si>
  <si>
    <t xml:space="preserve">TABLE 6 - TOTAL YOUTH EXIT AND OUTCOME SUMMARY </t>
  </si>
  <si>
    <t>Exit and Outcome Summary</t>
  </si>
  <si>
    <t>Participant Characteristics</t>
  </si>
  <si>
    <t xml:space="preserve">  Table 6 - Total Youth</t>
  </si>
  <si>
    <t xml:space="preserve">  Table 3 - Total Youth</t>
  </si>
  <si>
    <t>Participant Activities</t>
  </si>
  <si>
    <t>TABLE 3 - TOTAL YOUTH PARTICIPANT ACTIVITIES</t>
  </si>
  <si>
    <t xml:space="preserve">TABLE 9 - TOTAL YOUTH PARTICIPANT CHARACTERISTICS </t>
  </si>
  <si>
    <t>% of   Plan</t>
  </si>
  <si>
    <t xml:space="preserve">  Table 9 - Total Youth</t>
  </si>
  <si>
    <t>Female</t>
  </si>
  <si>
    <t>Math or
Reading
Level &lt; 9.0</t>
  </si>
  <si>
    <t>Asian or
Pacific
Islander</t>
  </si>
  <si>
    <t>South Shore</t>
  </si>
  <si>
    <t xml:space="preserve">Compiled by Massachusetts Department of Career Services </t>
  </si>
  <si>
    <t xml:space="preserve">  Table 1 - In School Youth </t>
  </si>
  <si>
    <t xml:space="preserve">  Table 2 - Out of School Youth </t>
  </si>
  <si>
    <t xml:space="preserve">  Table 4 - In School Youth </t>
  </si>
  <si>
    <t xml:space="preserve">  Table 5 - Out of School Youth </t>
  </si>
  <si>
    <t xml:space="preserve">  Table 7 - In School Youth </t>
  </si>
  <si>
    <t xml:space="preserve">  Table 8 - Out of School Youth </t>
  </si>
  <si>
    <t>TABLE 1 - IN SCHOOL YOUTH PARTICIPANT ACTIVITIES</t>
  </si>
  <si>
    <t>TABLE 2 - OUT OF SCHOOL YOUTH PARTICIPANT ACTIVITIES</t>
  </si>
  <si>
    <t xml:space="preserve">TABLE 8 - OUT OF SCHOOL YOUTH PARTICIPANT CHARACTERISTICS </t>
  </si>
  <si>
    <t xml:space="preserve">TABLE 4 - IN SCHOOL YOUTH EXIT AND OUTCOME SUMMARY </t>
  </si>
  <si>
    <t xml:space="preserve">TABLE 7 - IN SCHOOL YOUTH PARTICIPANT CHARACTERISTICS </t>
  </si>
  <si>
    <t xml:space="preserve">TABLE 5 - OUT OF SCHOOL YOUTH EXIT AND OUTCOME SUMMARY </t>
  </si>
  <si>
    <t>DEG/CERT</t>
  </si>
  <si>
    <t>Age
14-18</t>
  </si>
  <si>
    <t>Total
Enrs</t>
  </si>
  <si>
    <t>Reqs
Addtl      Asst</t>
  </si>
  <si>
    <t>(4)
Summer
Empl                        Opp</t>
  </si>
  <si>
    <t>(5)
Work              Exp
/ OJT</t>
  </si>
  <si>
    <t>(6)
Occup
Skills</t>
  </si>
  <si>
    <t>(7)
Leadership
CommSvc</t>
  </si>
  <si>
    <t>(8)
Mentor</t>
  </si>
  <si>
    <t>(9)
Guide/
Counsel</t>
  </si>
  <si>
    <t>(10)
Other*</t>
  </si>
  <si>
    <t>(1)
Educ Trng
&amp; Tutoring</t>
  </si>
  <si>
    <t>(2)
ABE/GED
Alternative</t>
  </si>
  <si>
    <t xml:space="preserve">Exclusions:  Exiters who leave the program for any exlusionary reason are not counted in the placed in employment/education rate.  </t>
  </si>
  <si>
    <t>Home-less/Run-away</t>
  </si>
  <si>
    <t>Offend</t>
  </si>
  <si>
    <t>PLACED EMP/
ED RATE</t>
  </si>
  <si>
    <t>Exclusions</t>
  </si>
  <si>
    <t>AVG
WAGE</t>
  </si>
  <si>
    <t>Data Source:  Crystal Reports/MOSES Database</t>
  </si>
  <si>
    <t xml:space="preserve"> TAB 7 - WIOA TITLE I PARTICIPANT SUMMARY</t>
  </si>
  <si>
    <t>TAB 7 - WIOA TITLE I PARTICIPANT SUMMARY</t>
  </si>
  <si>
    <t>FY17 QUARTER ENDING MARCH 31, 2017</t>
  </si>
  <si>
    <t>Age
19-21</t>
  </si>
  <si>
    <t>Age
22-24</t>
  </si>
  <si>
    <t>WORKFORCE AREA</t>
  </si>
  <si>
    <t>Hisp
or Latino</t>
  </si>
  <si>
    <t>Limit-
ed Engl</t>
  </si>
  <si>
    <t>Wel-
fare</t>
  </si>
  <si>
    <t>Black or
African</t>
  </si>
  <si>
    <t>Dis-
abled</t>
  </si>
  <si>
    <t>Age
16-18</t>
  </si>
  <si>
    <t>Crystal Report Date: 05/25/2017</t>
  </si>
  <si>
    <t>(3)
Finan-
cial Lit</t>
  </si>
  <si>
    <t xml:space="preserve">Activities  1: Educational training, tutoring and dropout prevention; 2: ABE, GED preparation, alternative school; 3: Financial Literacy; 4: Summer Employment Opportunities; 5: Work Experience and OJT; 6: Occupational Skills Training, including job readiness, customized training, workplace training and cooperative education; 7: Leadership Development and Community Service; 8: Mentoring; 9: Guidance and Comprehensive Counseling; 10: Activities counted in the "Other" column are non program related activities. (Supportive services and follow-up services are not included on this table.) For some youth contracts providing multiple activities, only the primary activity has been recorded on MOSES. 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</si>
</sst>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###,000"/>
    <numFmt numFmtId="170" formatCode="#,##0__\)"/>
    <numFmt numFmtId="171" formatCode="_(#,##0__\)"/>
    <numFmt numFmtId="172" formatCode="_(*#\,##0__\)"/>
    <numFmt numFmtId="173" formatCode="_#\,##0__"/>
    <numFmt numFmtId="174" formatCode="#,##0__"/>
    <numFmt numFmtId="175" formatCode="_(* #,##0_);_(* \(#,##0\);_(* &quot;-&quot;??_);_(@_)"/>
    <numFmt numFmtId="176" formatCode="mmmm\ d\,\ yyyy"/>
    <numFmt numFmtId="177" formatCode="[$-409]dddd\,\ mmmm\ dd\,\ yyyy"/>
    <numFmt numFmtId="178" formatCode="mmmm\ dd\,\ yyyy"/>
    <numFmt numFmtId="179" formatCode="[$-409]mmmm\ d\,\ yyyy;@"/>
    <numFmt numFmtId="180" formatCode="_(* #,##0.0_);_(* \(#,##0.0\);_(* &quot;-&quot;??_);_(@_)"/>
    <numFmt numFmtId="181" formatCode="m/d/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[$%-409]"/>
    <numFmt numFmtId="187" formatCode="0;\-0;\-"/>
    <numFmt numFmtId="188" formatCode="0[$%-409];\-0[$%-409];\-"/>
    <numFmt numFmtId="189" formatCode="[$$-409]0.00"/>
    <numFmt numFmtId="190" formatCode="#,##0[$%-409]"/>
    <numFmt numFmtId="191" formatCode="#,##0;\-#,##0;\-"/>
  </numFmts>
  <fonts count="5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0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 vertical="center"/>
    </xf>
    <xf numFmtId="0" fontId="1" fillId="0" borderId="13" xfId="0" applyFont="1" applyBorder="1" applyAlignment="1">
      <alignment horizontal="center" wrapText="1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 wrapText="1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right"/>
    </xf>
    <xf numFmtId="9" fontId="1" fillId="0" borderId="12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indent="2"/>
    </xf>
    <xf numFmtId="0" fontId="10" fillId="0" borderId="0" xfId="0" applyFont="1" applyFill="1" applyBorder="1" applyAlignment="1">
      <alignment horizontal="left" indent="2"/>
    </xf>
    <xf numFmtId="0" fontId="11" fillId="0" borderId="0" xfId="0" applyFont="1" applyFill="1" applyBorder="1" applyAlignment="1">
      <alignment horizontal="left" indent="2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4" fillId="0" borderId="16" xfId="0" applyFont="1" applyBorder="1" applyAlignment="1">
      <alignment horizontal="center" vertical="center"/>
    </xf>
    <xf numFmtId="3" fontId="14" fillId="33" borderId="17" xfId="0" applyNumberFormat="1" applyFont="1" applyFill="1" applyBorder="1" applyAlignment="1">
      <alignment horizontal="center" vertical="center"/>
    </xf>
    <xf numFmtId="9" fontId="14" fillId="33" borderId="18" xfId="0" applyNumberFormat="1" applyFont="1" applyFill="1" applyBorder="1" applyAlignment="1">
      <alignment horizontal="center" vertical="center"/>
    </xf>
    <xf numFmtId="3" fontId="14" fillId="33" borderId="19" xfId="0" applyNumberFormat="1" applyFont="1" applyFill="1" applyBorder="1" applyAlignment="1">
      <alignment horizontal="center" vertical="center"/>
    </xf>
    <xf numFmtId="3" fontId="14" fillId="33" borderId="16" xfId="0" applyNumberFormat="1" applyFont="1" applyFill="1" applyBorder="1" applyAlignment="1">
      <alignment horizontal="center" vertical="center"/>
    </xf>
    <xf numFmtId="1" fontId="14" fillId="33" borderId="19" xfId="0" applyNumberFormat="1" applyFont="1" applyFill="1" applyBorder="1" applyAlignment="1">
      <alignment horizontal="center" vertical="center"/>
    </xf>
    <xf numFmtId="3" fontId="14" fillId="33" borderId="20" xfId="0" applyNumberFormat="1" applyFont="1" applyFill="1" applyBorder="1" applyAlignment="1">
      <alignment horizontal="center" vertical="center"/>
    </xf>
    <xf numFmtId="3" fontId="14" fillId="33" borderId="21" xfId="0" applyNumberFormat="1" applyFont="1" applyFill="1" applyBorder="1" applyAlignment="1">
      <alignment horizontal="center" vertical="center"/>
    </xf>
    <xf numFmtId="166" fontId="14" fillId="33" borderId="18" xfId="0" applyNumberFormat="1" applyFont="1" applyFill="1" applyBorder="1" applyAlignment="1">
      <alignment horizontal="center" vertical="center"/>
    </xf>
    <xf numFmtId="3" fontId="14" fillId="33" borderId="18" xfId="0" applyNumberFormat="1" applyFont="1" applyFill="1" applyBorder="1" applyAlignment="1">
      <alignment horizontal="center" vertical="center"/>
    </xf>
    <xf numFmtId="9" fontId="14" fillId="33" borderId="22" xfId="0" applyNumberFormat="1" applyFont="1" applyFill="1" applyBorder="1" applyAlignment="1">
      <alignment horizontal="center" vertical="center"/>
    </xf>
    <xf numFmtId="3" fontId="14" fillId="33" borderId="23" xfId="0" applyNumberFormat="1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3" fontId="14" fillId="33" borderId="25" xfId="0" applyNumberFormat="1" applyFont="1" applyFill="1" applyBorder="1" applyAlignment="1">
      <alignment horizontal="center" vertical="center"/>
    </xf>
    <xf numFmtId="9" fontId="14" fillId="33" borderId="26" xfId="0" applyNumberFormat="1" applyFont="1" applyFill="1" applyBorder="1" applyAlignment="1">
      <alignment horizontal="center" vertical="center"/>
    </xf>
    <xf numFmtId="3" fontId="14" fillId="33" borderId="27" xfId="0" applyNumberFormat="1" applyFont="1" applyFill="1" applyBorder="1" applyAlignment="1">
      <alignment horizontal="center" vertical="center"/>
    </xf>
    <xf numFmtId="3" fontId="14" fillId="33" borderId="24" xfId="0" applyNumberFormat="1" applyFont="1" applyFill="1" applyBorder="1" applyAlignment="1">
      <alignment horizontal="center" vertical="center"/>
    </xf>
    <xf numFmtId="1" fontId="14" fillId="33" borderId="28" xfId="0" applyNumberFormat="1" applyFont="1" applyFill="1" applyBorder="1" applyAlignment="1">
      <alignment horizontal="center" vertical="center"/>
    </xf>
    <xf numFmtId="3" fontId="14" fillId="33" borderId="29" xfId="0" applyNumberFormat="1" applyFont="1" applyFill="1" applyBorder="1" applyAlignment="1">
      <alignment horizontal="center" vertical="center"/>
    </xf>
    <xf numFmtId="3" fontId="14" fillId="33" borderId="30" xfId="0" applyNumberFormat="1" applyFont="1" applyFill="1" applyBorder="1" applyAlignment="1">
      <alignment horizontal="center" vertical="center"/>
    </xf>
    <xf numFmtId="166" fontId="14" fillId="33" borderId="26" xfId="0" applyNumberFormat="1" applyFont="1" applyFill="1" applyBorder="1" applyAlignment="1">
      <alignment horizontal="center" vertical="center"/>
    </xf>
    <xf numFmtId="3" fontId="14" fillId="33" borderId="26" xfId="0" applyNumberFormat="1" applyFont="1" applyFill="1" applyBorder="1" applyAlignment="1">
      <alignment horizontal="center" vertical="center"/>
    </xf>
    <xf numFmtId="1" fontId="14" fillId="33" borderId="27" xfId="0" applyNumberFormat="1" applyFont="1" applyFill="1" applyBorder="1" applyAlignment="1">
      <alignment horizontal="center" vertical="center"/>
    </xf>
    <xf numFmtId="3" fontId="14" fillId="33" borderId="31" xfId="0" applyNumberFormat="1" applyFont="1" applyFill="1" applyBorder="1" applyAlignment="1">
      <alignment horizontal="center" vertical="center"/>
    </xf>
    <xf numFmtId="9" fontId="14" fillId="33" borderId="32" xfId="0" applyNumberFormat="1" applyFont="1" applyFill="1" applyBorder="1" applyAlignment="1">
      <alignment horizontal="center" vertical="center"/>
    </xf>
    <xf numFmtId="1" fontId="14" fillId="33" borderId="33" xfId="0" applyNumberFormat="1" applyFont="1" applyFill="1" applyBorder="1" applyAlignment="1">
      <alignment horizontal="center" vertical="center"/>
    </xf>
    <xf numFmtId="3" fontId="14" fillId="33" borderId="34" xfId="0" applyNumberFormat="1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3" fontId="14" fillId="33" borderId="36" xfId="0" applyNumberFormat="1" applyFont="1" applyFill="1" applyBorder="1" applyAlignment="1">
      <alignment horizontal="center" vertical="center"/>
    </xf>
    <xf numFmtId="9" fontId="14" fillId="33" borderId="37" xfId="0" applyNumberFormat="1" applyFont="1" applyFill="1" applyBorder="1" applyAlignment="1">
      <alignment horizontal="center" vertical="center"/>
    </xf>
    <xf numFmtId="3" fontId="14" fillId="33" borderId="33" xfId="0" applyNumberFormat="1" applyFont="1" applyFill="1" applyBorder="1" applyAlignment="1">
      <alignment horizontal="center" vertical="center"/>
    </xf>
    <xf numFmtId="3" fontId="14" fillId="33" borderId="35" xfId="0" applyNumberFormat="1" applyFont="1" applyFill="1" applyBorder="1" applyAlignment="1">
      <alignment horizontal="center" vertical="center"/>
    </xf>
    <xf numFmtId="166" fontId="14" fillId="33" borderId="32" xfId="0" applyNumberFormat="1" applyFont="1" applyFill="1" applyBorder="1" applyAlignment="1">
      <alignment horizontal="center" vertical="center"/>
    </xf>
    <xf numFmtId="3" fontId="14" fillId="33" borderId="32" xfId="0" applyNumberFormat="1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3" fontId="14" fillId="33" borderId="39" xfId="0" applyNumberFormat="1" applyFont="1" applyFill="1" applyBorder="1" applyAlignment="1">
      <alignment horizontal="center" vertical="center"/>
    </xf>
    <xf numFmtId="9" fontId="14" fillId="33" borderId="40" xfId="0" applyNumberFormat="1" applyFont="1" applyFill="1" applyBorder="1" applyAlignment="1">
      <alignment horizontal="center" vertical="center"/>
    </xf>
    <xf numFmtId="3" fontId="14" fillId="33" borderId="41" xfId="0" applyNumberFormat="1" applyFont="1" applyFill="1" applyBorder="1" applyAlignment="1">
      <alignment horizontal="center" vertical="center"/>
    </xf>
    <xf numFmtId="3" fontId="14" fillId="33" borderId="42" xfId="0" applyNumberFormat="1" applyFont="1" applyFill="1" applyBorder="1" applyAlignment="1">
      <alignment horizontal="center" vertical="center"/>
    </xf>
    <xf numFmtId="1" fontId="14" fillId="33" borderId="41" xfId="0" applyNumberFormat="1" applyFont="1" applyFill="1" applyBorder="1" applyAlignment="1">
      <alignment horizontal="center" vertical="center"/>
    </xf>
    <xf numFmtId="3" fontId="14" fillId="33" borderId="43" xfId="0" applyNumberFormat="1" applyFont="1" applyFill="1" applyBorder="1" applyAlignment="1">
      <alignment horizontal="center" vertical="center"/>
    </xf>
    <xf numFmtId="3" fontId="14" fillId="33" borderId="44" xfId="0" applyNumberFormat="1" applyFont="1" applyFill="1" applyBorder="1" applyAlignment="1">
      <alignment horizontal="center" vertical="center"/>
    </xf>
    <xf numFmtId="166" fontId="14" fillId="33" borderId="40" xfId="0" applyNumberFormat="1" applyFont="1" applyFill="1" applyBorder="1" applyAlignment="1">
      <alignment horizontal="center" vertical="center"/>
    </xf>
    <xf numFmtId="3" fontId="14" fillId="33" borderId="40" xfId="0" applyNumberFormat="1" applyFont="1" applyFill="1" applyBorder="1" applyAlignment="1">
      <alignment horizontal="center" vertical="center"/>
    </xf>
    <xf numFmtId="0" fontId="14" fillId="0" borderId="3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3" fontId="14" fillId="33" borderId="47" xfId="0" applyNumberFormat="1" applyFont="1" applyFill="1" applyBorder="1" applyAlignment="1">
      <alignment horizontal="center" vertical="center"/>
    </xf>
    <xf numFmtId="3" fontId="14" fillId="33" borderId="48" xfId="0" applyNumberFormat="1" applyFont="1" applyFill="1" applyBorder="1" applyAlignment="1">
      <alignment horizontal="center" vertical="center"/>
    </xf>
    <xf numFmtId="9" fontId="14" fillId="33" borderId="49" xfId="0" applyNumberFormat="1" applyFont="1" applyFill="1" applyBorder="1" applyAlignment="1">
      <alignment horizontal="center" vertical="center"/>
    </xf>
    <xf numFmtId="3" fontId="14" fillId="33" borderId="50" xfId="0" applyNumberFormat="1" applyFont="1" applyFill="1" applyBorder="1" applyAlignment="1">
      <alignment horizontal="center" vertical="center"/>
    </xf>
    <xf numFmtId="3" fontId="14" fillId="33" borderId="51" xfId="0" applyNumberFormat="1" applyFont="1" applyFill="1" applyBorder="1" applyAlignment="1">
      <alignment horizontal="center" vertical="center"/>
    </xf>
    <xf numFmtId="3" fontId="14" fillId="33" borderId="52" xfId="0" applyNumberFormat="1" applyFont="1" applyFill="1" applyBorder="1" applyAlignment="1">
      <alignment horizontal="center" vertical="center"/>
    </xf>
    <xf numFmtId="3" fontId="14" fillId="33" borderId="53" xfId="0" applyNumberFormat="1" applyFont="1" applyFill="1" applyBorder="1" applyAlignment="1">
      <alignment horizontal="center" vertical="center"/>
    </xf>
    <xf numFmtId="3" fontId="14" fillId="33" borderId="54" xfId="0" applyNumberFormat="1" applyFont="1" applyFill="1" applyBorder="1" applyAlignment="1">
      <alignment horizontal="center" vertical="center"/>
    </xf>
    <xf numFmtId="3" fontId="14" fillId="33" borderId="55" xfId="0" applyNumberFormat="1" applyFont="1" applyFill="1" applyBorder="1" applyAlignment="1">
      <alignment horizontal="center" vertical="center"/>
    </xf>
    <xf numFmtId="3" fontId="14" fillId="33" borderId="56" xfId="0" applyNumberFormat="1" applyFont="1" applyFill="1" applyBorder="1" applyAlignment="1">
      <alignment horizontal="center" vertical="center"/>
    </xf>
    <xf numFmtId="3" fontId="14" fillId="33" borderId="49" xfId="0" applyNumberFormat="1" applyFont="1" applyFill="1" applyBorder="1" applyAlignment="1">
      <alignment horizontal="center" vertical="center"/>
    </xf>
    <xf numFmtId="3" fontId="14" fillId="33" borderId="57" xfId="0" applyNumberFormat="1" applyFont="1" applyFill="1" applyBorder="1" applyAlignment="1">
      <alignment horizontal="center" vertical="center"/>
    </xf>
    <xf numFmtId="1" fontId="14" fillId="33" borderId="47" xfId="0" applyNumberFormat="1" applyFont="1" applyFill="1" applyBorder="1" applyAlignment="1">
      <alignment horizontal="center" vertical="center"/>
    </xf>
    <xf numFmtId="9" fontId="14" fillId="33" borderId="47" xfId="0" applyNumberFormat="1" applyFont="1" applyFill="1" applyBorder="1" applyAlignment="1">
      <alignment horizontal="center" vertical="center"/>
    </xf>
    <xf numFmtId="9" fontId="14" fillId="33" borderId="41" xfId="0" applyNumberFormat="1" applyFont="1" applyFill="1" applyBorder="1" applyAlignment="1">
      <alignment horizontal="center" vertical="center"/>
    </xf>
    <xf numFmtId="1" fontId="14" fillId="33" borderId="50" xfId="0" applyNumberFormat="1" applyFont="1" applyFill="1" applyBorder="1" applyAlignment="1">
      <alignment horizontal="center" vertical="center"/>
    </xf>
    <xf numFmtId="1" fontId="14" fillId="33" borderId="25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3" fontId="14" fillId="33" borderId="0" xfId="0" applyNumberFormat="1" applyFont="1" applyFill="1" applyBorder="1" applyAlignment="1">
      <alignment horizontal="center" vertical="center"/>
    </xf>
    <xf numFmtId="1" fontId="14" fillId="33" borderId="54" xfId="0" applyNumberFormat="1" applyFont="1" applyFill="1" applyBorder="1" applyAlignment="1">
      <alignment horizontal="center" vertical="center"/>
    </xf>
    <xf numFmtId="1" fontId="14" fillId="33" borderId="48" xfId="0" applyNumberFormat="1" applyFont="1" applyFill="1" applyBorder="1" applyAlignment="1">
      <alignment horizontal="center" vertical="center"/>
    </xf>
    <xf numFmtId="1" fontId="14" fillId="33" borderId="52" xfId="0" applyNumberFormat="1" applyFont="1" applyFill="1" applyBorder="1" applyAlignment="1">
      <alignment horizontal="center" vertical="center"/>
    </xf>
    <xf numFmtId="1" fontId="14" fillId="33" borderId="53" xfId="0" applyNumberFormat="1" applyFont="1" applyFill="1" applyBorder="1" applyAlignment="1">
      <alignment horizontal="center" vertical="center"/>
    </xf>
    <xf numFmtId="1" fontId="14" fillId="33" borderId="55" xfId="0" applyNumberFormat="1" applyFont="1" applyFill="1" applyBorder="1" applyAlignment="1">
      <alignment horizontal="center" vertical="center"/>
    </xf>
    <xf numFmtId="1" fontId="14" fillId="33" borderId="17" xfId="0" applyNumberFormat="1" applyFont="1" applyFill="1" applyBorder="1" applyAlignment="1">
      <alignment horizontal="center" vertical="center"/>
    </xf>
    <xf numFmtId="1" fontId="14" fillId="33" borderId="58" xfId="0" applyNumberFormat="1" applyFont="1" applyFill="1" applyBorder="1" applyAlignment="1">
      <alignment horizontal="center" vertical="center"/>
    </xf>
    <xf numFmtId="1" fontId="14" fillId="33" borderId="16" xfId="0" applyNumberFormat="1" applyFont="1" applyFill="1" applyBorder="1" applyAlignment="1">
      <alignment horizontal="center" vertical="center"/>
    </xf>
    <xf numFmtId="1" fontId="14" fillId="33" borderId="24" xfId="0" applyNumberFormat="1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1" fontId="14" fillId="33" borderId="59" xfId="0" applyNumberFormat="1" applyFont="1" applyFill="1" applyBorder="1" applyAlignment="1">
      <alignment horizontal="center" vertical="center"/>
    </xf>
    <xf numFmtId="1" fontId="14" fillId="33" borderId="20" xfId="0" applyNumberFormat="1" applyFont="1" applyFill="1" applyBorder="1" applyAlignment="1">
      <alignment horizontal="center" vertical="center"/>
    </xf>
    <xf numFmtId="1" fontId="14" fillId="33" borderId="31" xfId="0" applyNumberFormat="1" applyFont="1" applyFill="1" applyBorder="1" applyAlignment="1">
      <alignment horizontal="center" vertical="center"/>
    </xf>
    <xf numFmtId="1" fontId="14" fillId="33" borderId="1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60" xfId="0" applyFont="1" applyBorder="1" applyAlignment="1">
      <alignment vertical="center"/>
    </xf>
    <xf numFmtId="9" fontId="14" fillId="33" borderId="0" xfId="0" applyNumberFormat="1" applyFont="1" applyFill="1" applyBorder="1" applyAlignment="1">
      <alignment horizontal="center" vertical="center"/>
    </xf>
    <xf numFmtId="1" fontId="14" fillId="33" borderId="0" xfId="0" applyNumberFormat="1" applyFont="1" applyFill="1" applyBorder="1" applyAlignment="1">
      <alignment horizontal="center" vertical="center"/>
    </xf>
    <xf numFmtId="166" fontId="14" fillId="33" borderId="0" xfId="0" applyNumberFormat="1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55" xfId="0" applyFont="1" applyBorder="1" applyAlignment="1">
      <alignment horizontal="center" wrapText="1"/>
    </xf>
    <xf numFmtId="0" fontId="5" fillId="0" borderId="58" xfId="0" applyFont="1" applyBorder="1" applyAlignment="1">
      <alignment horizontal="center" wrapText="1"/>
    </xf>
    <xf numFmtId="9" fontId="5" fillId="0" borderId="58" xfId="0" applyNumberFormat="1" applyFont="1" applyBorder="1" applyAlignment="1">
      <alignment horizontal="center" wrapText="1"/>
    </xf>
    <xf numFmtId="188" fontId="18" fillId="0" borderId="41" xfId="0" applyNumberFormat="1" applyFont="1" applyBorder="1" applyAlignment="1">
      <alignment horizontal="center" vertical="center"/>
    </xf>
    <xf numFmtId="188" fontId="18" fillId="0" borderId="39" xfId="0" applyNumberFormat="1" applyFont="1" applyBorder="1" applyAlignment="1">
      <alignment horizontal="center" vertical="center"/>
    </xf>
    <xf numFmtId="188" fontId="18" fillId="0" borderId="4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188" fontId="18" fillId="0" borderId="57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3" fontId="14" fillId="33" borderId="63" xfId="0" applyNumberFormat="1" applyFont="1" applyFill="1" applyBorder="1" applyAlignment="1">
      <alignment horizontal="center" vertical="center"/>
    </xf>
    <xf numFmtId="3" fontId="14" fillId="33" borderId="64" xfId="0" applyNumberFormat="1" applyFont="1" applyFill="1" applyBorder="1" applyAlignment="1">
      <alignment horizontal="center" vertical="center"/>
    </xf>
    <xf numFmtId="3" fontId="14" fillId="33" borderId="38" xfId="0" applyNumberFormat="1" applyFont="1" applyFill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9" fontId="14" fillId="33" borderId="27" xfId="0" applyNumberFormat="1" applyFont="1" applyFill="1" applyBorder="1" applyAlignment="1">
      <alignment horizontal="center" vertical="center"/>
    </xf>
    <xf numFmtId="166" fontId="14" fillId="0" borderId="18" xfId="0" applyNumberFormat="1" applyFont="1" applyBorder="1" applyAlignment="1">
      <alignment horizontal="center" vertical="center"/>
    </xf>
    <xf numFmtId="166" fontId="14" fillId="0" borderId="22" xfId="0" applyNumberFormat="1" applyFont="1" applyBorder="1" applyAlignment="1">
      <alignment horizontal="center" vertical="center"/>
    </xf>
    <xf numFmtId="9" fontId="14" fillId="33" borderId="33" xfId="0" applyNumberFormat="1" applyFont="1" applyFill="1" applyBorder="1" applyAlignment="1">
      <alignment horizontal="center" vertical="center"/>
    </xf>
    <xf numFmtId="9" fontId="14" fillId="33" borderId="67" xfId="0" applyNumberFormat="1" applyFont="1" applyFill="1" applyBorder="1" applyAlignment="1">
      <alignment horizontal="center" vertical="center"/>
    </xf>
    <xf numFmtId="175" fontId="14" fillId="0" borderId="38" xfId="42" applyNumberFormat="1" applyFont="1" applyBorder="1" applyAlignment="1">
      <alignment horizontal="center" vertical="center"/>
    </xf>
    <xf numFmtId="3" fontId="14" fillId="33" borderId="37" xfId="0" applyNumberFormat="1" applyFont="1" applyFill="1" applyBorder="1" applyAlignment="1">
      <alignment horizontal="center" vertical="center"/>
    </xf>
    <xf numFmtId="166" fontId="14" fillId="0" borderId="44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190" fontId="18" fillId="0" borderId="47" xfId="0" applyNumberFormat="1" applyFont="1" applyBorder="1" applyAlignment="1">
      <alignment horizontal="center" vertical="center"/>
    </xf>
    <xf numFmtId="190" fontId="18" fillId="0" borderId="50" xfId="0" applyNumberFormat="1" applyFont="1" applyBorder="1" applyAlignment="1">
      <alignment horizontal="center" vertical="center"/>
    </xf>
    <xf numFmtId="190" fontId="18" fillId="0" borderId="50" xfId="59" applyNumberFormat="1" applyFont="1" applyBorder="1" applyAlignment="1">
      <alignment horizontal="center" vertical="center"/>
    </xf>
    <xf numFmtId="190" fontId="18" fillId="0" borderId="27" xfId="0" applyNumberFormat="1" applyFont="1" applyBorder="1" applyAlignment="1">
      <alignment horizontal="center" vertical="center"/>
    </xf>
    <xf numFmtId="190" fontId="18" fillId="0" borderId="25" xfId="0" applyNumberFormat="1" applyFont="1" applyBorder="1" applyAlignment="1">
      <alignment horizontal="center" vertical="center"/>
    </xf>
    <xf numFmtId="190" fontId="18" fillId="0" borderId="25" xfId="59" applyNumberFormat="1" applyFont="1" applyBorder="1" applyAlignment="1">
      <alignment horizontal="center" vertical="center"/>
    </xf>
    <xf numFmtId="190" fontId="18" fillId="0" borderId="49" xfId="0" applyNumberFormat="1" applyFont="1" applyBorder="1" applyAlignment="1">
      <alignment horizontal="center" vertical="center"/>
    </xf>
    <xf numFmtId="190" fontId="18" fillId="0" borderId="26" xfId="0" applyNumberFormat="1" applyFont="1" applyBorder="1" applyAlignment="1">
      <alignment horizontal="center" vertical="center"/>
    </xf>
    <xf numFmtId="190" fontId="18" fillId="0" borderId="41" xfId="0" applyNumberFormat="1" applyFont="1" applyBorder="1" applyAlignment="1">
      <alignment horizontal="center" vertical="center"/>
    </xf>
    <xf numFmtId="190" fontId="18" fillId="0" borderId="39" xfId="0" applyNumberFormat="1" applyFont="1" applyBorder="1" applyAlignment="1">
      <alignment horizontal="center" vertical="center"/>
    </xf>
    <xf numFmtId="190" fontId="18" fillId="0" borderId="40" xfId="0" applyNumberFormat="1" applyFont="1" applyBorder="1" applyAlignment="1">
      <alignment horizontal="center" vertical="center"/>
    </xf>
    <xf numFmtId="190" fontId="18" fillId="0" borderId="33" xfId="0" applyNumberFormat="1" applyFont="1" applyBorder="1" applyAlignment="1">
      <alignment horizontal="center" vertical="center"/>
    </xf>
    <xf numFmtId="190" fontId="18" fillId="0" borderId="36" xfId="0" applyNumberFormat="1" applyFont="1" applyBorder="1" applyAlignment="1">
      <alignment horizontal="center" vertical="center"/>
    </xf>
    <xf numFmtId="190" fontId="18" fillId="0" borderId="36" xfId="59" applyNumberFormat="1" applyFont="1" applyBorder="1" applyAlignment="1">
      <alignment horizontal="center" vertical="center"/>
    </xf>
    <xf numFmtId="190" fontId="18" fillId="0" borderId="32" xfId="0" applyNumberFormat="1" applyFont="1" applyBorder="1" applyAlignment="1">
      <alignment horizontal="center" vertical="center"/>
    </xf>
    <xf numFmtId="191" fontId="18" fillId="0" borderId="38" xfId="42" applyNumberFormat="1" applyFont="1" applyBorder="1" applyAlignment="1">
      <alignment horizontal="center" vertical="center"/>
    </xf>
    <xf numFmtId="190" fontId="18" fillId="0" borderId="39" xfId="59" applyNumberFormat="1" applyFont="1" applyBorder="1" applyAlignment="1">
      <alignment horizontal="center" vertical="center"/>
    </xf>
    <xf numFmtId="190" fontId="18" fillId="0" borderId="48" xfId="0" applyNumberFormat="1" applyFont="1" applyBorder="1" applyAlignment="1">
      <alignment horizontal="center" vertical="center"/>
    </xf>
    <xf numFmtId="190" fontId="18" fillId="0" borderId="48" xfId="59" applyNumberFormat="1" applyFont="1" applyBorder="1" applyAlignment="1">
      <alignment horizontal="center" vertical="center"/>
    </xf>
    <xf numFmtId="190" fontId="18" fillId="0" borderId="53" xfId="0" applyNumberFormat="1" applyFont="1" applyBorder="1" applyAlignment="1">
      <alignment horizontal="center" vertical="center"/>
    </xf>
    <xf numFmtId="190" fontId="18" fillId="0" borderId="53" xfId="59" applyNumberFormat="1" applyFont="1" applyBorder="1" applyAlignment="1">
      <alignment horizontal="center" vertical="center"/>
    </xf>
    <xf numFmtId="190" fontId="18" fillId="0" borderId="68" xfId="0" applyNumberFormat="1" applyFont="1" applyBorder="1" applyAlignment="1">
      <alignment horizontal="center" vertical="center"/>
    </xf>
    <xf numFmtId="190" fontId="18" fillId="0" borderId="68" xfId="59" applyNumberFormat="1" applyFont="1" applyBorder="1" applyAlignment="1">
      <alignment horizontal="center" vertical="center"/>
    </xf>
    <xf numFmtId="9" fontId="14" fillId="33" borderId="20" xfId="0" applyNumberFormat="1" applyFont="1" applyFill="1" applyBorder="1" applyAlignment="1">
      <alignment horizontal="center" vertical="center"/>
    </xf>
    <xf numFmtId="187" fontId="18" fillId="0" borderId="62" xfId="0" applyNumberFormat="1" applyFont="1" applyBorder="1" applyAlignment="1">
      <alignment horizontal="center" vertical="center"/>
    </xf>
    <xf numFmtId="187" fontId="18" fillId="0" borderId="30" xfId="0" applyNumberFormat="1" applyFont="1" applyBorder="1" applyAlignment="1">
      <alignment horizontal="center" vertical="center"/>
    </xf>
    <xf numFmtId="187" fontId="18" fillId="0" borderId="4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1" fillId="0" borderId="30" xfId="0" applyFont="1" applyBorder="1" applyAlignment="1">
      <alignment vertical="center"/>
    </xf>
    <xf numFmtId="187" fontId="19" fillId="0" borderId="62" xfId="0" applyNumberFormat="1" applyFont="1" applyBorder="1" applyAlignment="1">
      <alignment horizontal="center" vertical="center"/>
    </xf>
    <xf numFmtId="190" fontId="19" fillId="0" borderId="47" xfId="0" applyNumberFormat="1" applyFont="1" applyBorder="1" applyAlignment="1">
      <alignment horizontal="center" vertical="center"/>
    </xf>
    <xf numFmtId="190" fontId="19" fillId="0" borderId="69" xfId="0" applyNumberFormat="1" applyFont="1" applyBorder="1" applyAlignment="1">
      <alignment horizontal="center" vertical="center"/>
    </xf>
    <xf numFmtId="190" fontId="19" fillId="0" borderId="50" xfId="0" applyNumberFormat="1" applyFont="1" applyBorder="1" applyAlignment="1">
      <alignment horizontal="center" vertical="center"/>
    </xf>
    <xf numFmtId="190" fontId="19" fillId="0" borderId="50" xfId="59" applyNumberFormat="1" applyFont="1" applyBorder="1" applyAlignment="1">
      <alignment horizontal="center" vertical="center"/>
    </xf>
    <xf numFmtId="190" fontId="19" fillId="0" borderId="49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1" xfId="0" applyFont="1" applyBorder="1" applyAlignment="1">
      <alignment vertical="center"/>
    </xf>
    <xf numFmtId="187" fontId="19" fillId="0" borderId="30" xfId="0" applyNumberFormat="1" applyFont="1" applyBorder="1" applyAlignment="1">
      <alignment horizontal="center" vertical="center"/>
    </xf>
    <xf numFmtId="190" fontId="19" fillId="0" borderId="27" xfId="0" applyNumberFormat="1" applyFont="1" applyBorder="1" applyAlignment="1">
      <alignment horizontal="center" vertical="center"/>
    </xf>
    <xf numFmtId="190" fontId="19" fillId="0" borderId="70" xfId="0" applyNumberFormat="1" applyFont="1" applyBorder="1" applyAlignment="1">
      <alignment horizontal="center" vertical="center"/>
    </xf>
    <xf numFmtId="190" fontId="19" fillId="0" borderId="25" xfId="0" applyNumberFormat="1" applyFont="1" applyBorder="1" applyAlignment="1">
      <alignment horizontal="center" vertical="center"/>
    </xf>
    <xf numFmtId="190" fontId="19" fillId="0" borderId="70" xfId="59" applyNumberFormat="1" applyFont="1" applyBorder="1" applyAlignment="1">
      <alignment horizontal="center" vertical="center"/>
    </xf>
    <xf numFmtId="190" fontId="19" fillId="0" borderId="26" xfId="0" applyNumberFormat="1" applyFont="1" applyBorder="1" applyAlignment="1">
      <alignment horizontal="center" vertical="center"/>
    </xf>
    <xf numFmtId="190" fontId="19" fillId="0" borderId="25" xfId="59" applyNumberFormat="1" applyFont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vertical="center"/>
    </xf>
    <xf numFmtId="187" fontId="19" fillId="0" borderId="45" xfId="0" applyNumberFormat="1" applyFont="1" applyBorder="1" applyAlignment="1">
      <alignment horizontal="center" vertical="center"/>
    </xf>
    <xf numFmtId="190" fontId="19" fillId="0" borderId="33" xfId="59" applyNumberFormat="1" applyFont="1" applyBorder="1" applyAlignment="1">
      <alignment horizontal="center" vertical="center"/>
    </xf>
    <xf numFmtId="190" fontId="19" fillId="0" borderId="71" xfId="59" applyNumberFormat="1" applyFont="1" applyBorder="1" applyAlignment="1">
      <alignment horizontal="center" vertical="center"/>
    </xf>
    <xf numFmtId="190" fontId="19" fillId="0" borderId="36" xfId="59" applyNumberFormat="1" applyFont="1" applyBorder="1" applyAlignment="1">
      <alignment horizontal="center" vertical="center"/>
    </xf>
    <xf numFmtId="190" fontId="19" fillId="0" borderId="37" xfId="59" applyNumberFormat="1" applyFont="1" applyBorder="1" applyAlignment="1">
      <alignment horizontal="center" vertical="center"/>
    </xf>
    <xf numFmtId="0" fontId="1" fillId="0" borderId="46" xfId="0" applyFont="1" applyBorder="1" applyAlignment="1">
      <alignment vertical="center"/>
    </xf>
    <xf numFmtId="191" fontId="19" fillId="0" borderId="38" xfId="0" applyNumberFormat="1" applyFont="1" applyBorder="1" applyAlignment="1">
      <alignment horizontal="center" vertical="center"/>
    </xf>
    <xf numFmtId="190" fontId="19" fillId="0" borderId="41" xfId="0" applyNumberFormat="1" applyFont="1" applyBorder="1" applyAlignment="1">
      <alignment horizontal="center" vertical="center"/>
    </xf>
    <xf numFmtId="190" fontId="19" fillId="0" borderId="72" xfId="0" applyNumberFormat="1" applyFont="1" applyBorder="1" applyAlignment="1">
      <alignment horizontal="center" vertical="center"/>
    </xf>
    <xf numFmtId="190" fontId="19" fillId="0" borderId="39" xfId="0" applyNumberFormat="1" applyFont="1" applyBorder="1" applyAlignment="1">
      <alignment horizontal="center" vertical="center"/>
    </xf>
    <xf numFmtId="190" fontId="19" fillId="0" borderId="4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90" fontId="19" fillId="0" borderId="48" xfId="0" applyNumberFormat="1" applyFont="1" applyBorder="1" applyAlignment="1">
      <alignment horizontal="center" vertical="center"/>
    </xf>
    <xf numFmtId="190" fontId="19" fillId="0" borderId="53" xfId="0" applyNumberFormat="1" applyFont="1" applyBorder="1" applyAlignment="1">
      <alignment horizontal="center" vertical="center"/>
    </xf>
    <xf numFmtId="190" fontId="19" fillId="0" borderId="35" xfId="59" applyNumberFormat="1" applyFont="1" applyBorder="1" applyAlignment="1">
      <alignment horizontal="center" vertical="center"/>
    </xf>
    <xf numFmtId="190" fontId="19" fillId="0" borderId="57" xfId="0" applyNumberFormat="1" applyFont="1" applyBorder="1" applyAlignment="1">
      <alignment horizontal="center" vertical="center"/>
    </xf>
    <xf numFmtId="0" fontId="5" fillId="0" borderId="73" xfId="0" applyFont="1" applyBorder="1" applyAlignment="1">
      <alignment horizontal="center" wrapText="1"/>
    </xf>
    <xf numFmtId="190" fontId="18" fillId="0" borderId="57" xfId="0" applyNumberFormat="1" applyFont="1" applyBorder="1" applyAlignment="1">
      <alignment horizontal="center" vertical="center"/>
    </xf>
    <xf numFmtId="187" fontId="18" fillId="0" borderId="44" xfId="0" applyNumberFormat="1" applyFont="1" applyBorder="1" applyAlignment="1">
      <alignment horizontal="center" vertical="center"/>
    </xf>
    <xf numFmtId="190" fontId="19" fillId="0" borderId="48" xfId="59" applyNumberFormat="1" applyFont="1" applyBorder="1" applyAlignment="1">
      <alignment horizontal="center" vertical="center"/>
    </xf>
    <xf numFmtId="190" fontId="19" fillId="0" borderId="53" xfId="59" applyNumberFormat="1" applyFont="1" applyBorder="1" applyAlignment="1">
      <alignment horizontal="center" vertical="center"/>
    </xf>
    <xf numFmtId="190" fontId="19" fillId="0" borderId="68" xfId="59" applyNumberFormat="1" applyFont="1" applyBorder="1" applyAlignment="1">
      <alignment horizontal="center" vertical="center"/>
    </xf>
    <xf numFmtId="190" fontId="19" fillId="0" borderId="39" xfId="59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4" fillId="0" borderId="38" xfId="0" applyNumberFormat="1" applyFont="1" applyBorder="1" applyAlignment="1">
      <alignment wrapText="1"/>
    </xf>
    <xf numFmtId="0" fontId="14" fillId="0" borderId="42" xfId="0" applyFont="1" applyBorder="1" applyAlignment="1">
      <alignment wrapText="1"/>
    </xf>
    <xf numFmtId="0" fontId="14" fillId="0" borderId="43" xfId="0" applyFont="1" applyBorder="1" applyAlignment="1">
      <alignment wrapText="1"/>
    </xf>
    <xf numFmtId="0" fontId="2" fillId="0" borderId="7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59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5" fillId="0" borderId="77" xfId="0" applyFont="1" applyBorder="1" applyAlignment="1">
      <alignment horizontal="left" vertical="center" wrapText="1"/>
    </xf>
    <xf numFmtId="0" fontId="16" fillId="0" borderId="46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9" fontId="1" fillId="0" borderId="63" xfId="0" applyNumberFormat="1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9" fontId="2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60" xfId="0" applyFont="1" applyBorder="1" applyAlignment="1">
      <alignment horizontal="left" wrapText="1" indent="1"/>
    </xf>
    <xf numFmtId="0" fontId="16" fillId="0" borderId="0" xfId="0" applyFont="1" applyAlignment="1">
      <alignment horizontal="left" wrapText="1" indent="1"/>
    </xf>
    <xf numFmtId="0" fontId="16" fillId="0" borderId="29" xfId="0" applyFont="1" applyBorder="1" applyAlignment="1">
      <alignment horizontal="left" wrapText="1" indent="1"/>
    </xf>
    <xf numFmtId="9" fontId="2" fillId="0" borderId="7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wrapText="1"/>
    </xf>
    <xf numFmtId="0" fontId="1" fillId="0" borderId="59" xfId="0" applyFont="1" applyBorder="1" applyAlignment="1">
      <alignment horizontal="center"/>
    </xf>
    <xf numFmtId="9" fontId="1" fillId="0" borderId="51" xfId="0" applyNumberFormat="1" applyFont="1" applyBorder="1" applyAlignment="1">
      <alignment horizontal="center"/>
    </xf>
    <xf numFmtId="9" fontId="1" fillId="0" borderId="59" xfId="0" applyNumberFormat="1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9" fontId="2" fillId="0" borderId="60" xfId="0" applyNumberFormat="1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/>
    </xf>
    <xf numFmtId="0" fontId="15" fillId="0" borderId="77" xfId="0" applyFont="1" applyBorder="1" applyAlignment="1">
      <alignment horizontal="left" wrapText="1"/>
    </xf>
    <xf numFmtId="0" fontId="17" fillId="0" borderId="46" xfId="0" applyFont="1" applyBorder="1" applyAlignment="1">
      <alignment horizontal="left"/>
    </xf>
    <xf numFmtId="9" fontId="5" fillId="0" borderId="63" xfId="0" applyNumberFormat="1" applyFont="1" applyBorder="1" applyAlignment="1">
      <alignment horizontal="center"/>
    </xf>
    <xf numFmtId="9" fontId="5" fillId="0" borderId="51" xfId="0" applyNumberFormat="1" applyFont="1" applyBorder="1" applyAlignment="1">
      <alignment horizontal="center"/>
    </xf>
    <xf numFmtId="0" fontId="20" fillId="0" borderId="51" xfId="0" applyFont="1" applyBorder="1" applyAlignment="1">
      <alignment/>
    </xf>
    <xf numFmtId="0" fontId="20" fillId="0" borderId="59" xfId="0" applyFont="1" applyBorder="1" applyAlignment="1">
      <alignment/>
    </xf>
    <xf numFmtId="9" fontId="2" fillId="0" borderId="15" xfId="0" applyNumberFormat="1" applyFont="1" applyBorder="1" applyAlignment="1">
      <alignment horizontal="center" vertical="center" wrapText="1"/>
    </xf>
    <xf numFmtId="9" fontId="2" fillId="0" borderId="76" xfId="0" applyNumberFormat="1" applyFont="1" applyBorder="1" applyAlignment="1">
      <alignment horizontal="center" vertical="center" wrapText="1"/>
    </xf>
    <xf numFmtId="9" fontId="2" fillId="0" borderId="60" xfId="0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29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9" fontId="2" fillId="0" borderId="12" xfId="0" applyNumberFormat="1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9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0</xdr:colOff>
      <xdr:row>28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9050" y="0"/>
          <a:ext cx="7924800" cy="6010275"/>
        </a:xfrm>
        <a:prstGeom prst="rect">
          <a:avLst/>
        </a:prstGeom>
        <a:noFill/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90" zoomScaleNormal="90" zoomScalePageLayoutView="0" workbookViewId="0" topLeftCell="A1">
      <selection activeCell="A38" sqref="A38"/>
    </sheetView>
  </sheetViews>
  <sheetFormatPr defaultColWidth="9.140625" defaultRowHeight="12.75"/>
  <cols>
    <col min="1" max="1" width="24.57421875" style="17" customWidth="1"/>
    <col min="2" max="2" width="14.57421875" style="17" customWidth="1"/>
    <col min="3" max="3" width="80.00390625" style="17" customWidth="1"/>
    <col min="4" max="4" width="16.57421875" style="2" customWidth="1"/>
    <col min="5" max="5" width="21.421875" style="2" customWidth="1"/>
    <col min="6" max="6" width="11.57421875" style="17" customWidth="1"/>
    <col min="7" max="7" width="10.421875" style="17" customWidth="1"/>
    <col min="8" max="9" width="9.140625" style="17" customWidth="1"/>
    <col min="10" max="10" width="11.00390625" style="17" customWidth="1"/>
    <col min="11" max="16384" width="9.140625" style="17" customWidth="1"/>
  </cols>
  <sheetData>
    <row r="1" spans="1:3" ht="17.25" customHeight="1">
      <c r="A1" s="239"/>
      <c r="B1" s="239"/>
      <c r="C1" s="239"/>
    </row>
    <row r="2" spans="1:3" ht="17.25" customHeight="1">
      <c r="A2" s="242"/>
      <c r="B2" s="243"/>
      <c r="C2" s="243"/>
    </row>
    <row r="3" spans="1:3" ht="17.25" customHeight="1">
      <c r="A3" s="240"/>
      <c r="B3" s="240"/>
      <c r="C3" s="240"/>
    </row>
    <row r="4" spans="1:4" ht="17.25" customHeight="1">
      <c r="A4" s="244" t="s">
        <v>77</v>
      </c>
      <c r="B4" s="245"/>
      <c r="C4" s="245"/>
      <c r="D4" s="39"/>
    </row>
    <row r="5" spans="1:3" ht="16.5" customHeight="1">
      <c r="A5" s="242" t="s">
        <v>79</v>
      </c>
      <c r="B5" s="242"/>
      <c r="C5" s="242"/>
    </row>
    <row r="6" spans="1:3" ht="17.25" customHeight="1">
      <c r="A6" s="30"/>
      <c r="B6" s="30"/>
      <c r="C6" s="30"/>
    </row>
    <row r="7" spans="1:3" ht="17.25" customHeight="1">
      <c r="A7" s="241" t="s">
        <v>14</v>
      </c>
      <c r="B7" s="241"/>
      <c r="C7" s="241"/>
    </row>
    <row r="8" spans="1:15" ht="17.25" customHeight="1">
      <c r="A8" s="29"/>
      <c r="B8" s="29"/>
      <c r="C8" s="29"/>
      <c r="N8" s="19"/>
      <c r="O8" s="19"/>
    </row>
    <row r="9" spans="3:15" ht="17.25" customHeight="1">
      <c r="C9" s="37" t="s">
        <v>35</v>
      </c>
      <c r="D9" s="37"/>
      <c r="E9" s="37"/>
      <c r="N9" s="19"/>
      <c r="O9" s="19"/>
    </row>
    <row r="10" spans="1:3" ht="7.5" customHeight="1">
      <c r="A10" s="26"/>
      <c r="B10" s="26"/>
      <c r="C10" s="34"/>
    </row>
    <row r="11" spans="1:3" ht="20.25" customHeight="1">
      <c r="A11" s="35"/>
      <c r="B11" s="26"/>
      <c r="C11" s="36" t="s">
        <v>45</v>
      </c>
    </row>
    <row r="12" spans="1:3" ht="20.25" customHeight="1">
      <c r="A12" s="35"/>
      <c r="B12" s="27"/>
      <c r="C12" s="36" t="s">
        <v>46</v>
      </c>
    </row>
    <row r="13" spans="1:3" ht="20.25" customHeight="1">
      <c r="A13" s="35"/>
      <c r="B13" s="26"/>
      <c r="C13" s="36" t="s">
        <v>34</v>
      </c>
    </row>
    <row r="14" spans="1:3" ht="17.25" customHeight="1">
      <c r="A14" s="35"/>
      <c r="B14" s="26"/>
      <c r="C14" s="37"/>
    </row>
    <row r="15" spans="1:3" ht="17.25" customHeight="1">
      <c r="A15" s="35"/>
      <c r="B15" s="26"/>
      <c r="C15" s="37" t="s">
        <v>31</v>
      </c>
    </row>
    <row r="16" spans="1:3" ht="6.75" customHeight="1">
      <c r="A16" s="26"/>
      <c r="B16" s="26"/>
      <c r="C16" s="38"/>
    </row>
    <row r="17" spans="1:3" ht="20.25" customHeight="1">
      <c r="A17" s="35"/>
      <c r="B17" s="27"/>
      <c r="C17" s="36" t="s">
        <v>47</v>
      </c>
    </row>
    <row r="18" spans="1:3" ht="20.25" customHeight="1">
      <c r="A18" s="35"/>
      <c r="B18" s="27"/>
      <c r="C18" s="36" t="s">
        <v>48</v>
      </c>
    </row>
    <row r="19" spans="1:3" ht="20.25" customHeight="1">
      <c r="A19" s="26"/>
      <c r="B19" s="26"/>
      <c r="C19" s="36" t="s">
        <v>33</v>
      </c>
    </row>
    <row r="20" spans="1:3" ht="17.25" customHeight="1">
      <c r="A20" s="26"/>
      <c r="B20" s="26"/>
      <c r="C20" s="37"/>
    </row>
    <row r="21" spans="1:3" ht="17.25" customHeight="1">
      <c r="A21" s="26"/>
      <c r="B21" s="26"/>
      <c r="C21" s="37" t="s">
        <v>32</v>
      </c>
    </row>
    <row r="22" spans="1:3" ht="6" customHeight="1">
      <c r="A22" s="26"/>
      <c r="B22" s="26"/>
      <c r="C22" s="38"/>
    </row>
    <row r="23" spans="1:3" ht="20.25" customHeight="1">
      <c r="A23" s="26"/>
      <c r="B23" s="26"/>
      <c r="C23" s="36" t="s">
        <v>49</v>
      </c>
    </row>
    <row r="24" spans="1:3" ht="20.25" customHeight="1">
      <c r="A24" s="26"/>
      <c r="B24" s="26"/>
      <c r="C24" s="36" t="s">
        <v>50</v>
      </c>
    </row>
    <row r="25" spans="1:3" ht="20.25" customHeight="1">
      <c r="A25" s="26"/>
      <c r="B25" s="26"/>
      <c r="C25" s="36" t="s">
        <v>39</v>
      </c>
    </row>
    <row r="26" spans="1:3" ht="17.25" customHeight="1">
      <c r="A26" s="26"/>
      <c r="B26" s="26"/>
      <c r="C26" s="27"/>
    </row>
    <row r="27" spans="1:3" ht="17.25" customHeight="1">
      <c r="A27" s="28"/>
      <c r="B27" s="28"/>
      <c r="C27" s="28"/>
    </row>
    <row r="28" spans="1:3" ht="12.75" customHeight="1">
      <c r="A28" s="25"/>
      <c r="B28" s="2"/>
      <c r="C28" s="2"/>
    </row>
    <row r="29" spans="2:3" ht="16.5" customHeight="1">
      <c r="B29" s="2"/>
      <c r="C29" s="2"/>
    </row>
    <row r="30" spans="1:3" ht="11.25" customHeight="1">
      <c r="A30" s="17" t="s">
        <v>76</v>
      </c>
      <c r="B30" s="2"/>
      <c r="C30" s="40" t="s">
        <v>89</v>
      </c>
    </row>
    <row r="31" spans="1:3" ht="12.75">
      <c r="A31" s="2" t="s">
        <v>44</v>
      </c>
      <c r="B31" s="2"/>
      <c r="C31" s="2"/>
    </row>
  </sheetData>
  <sheetProtection/>
  <mergeCells count="6">
    <mergeCell ref="A1:C1"/>
    <mergeCell ref="A3:C3"/>
    <mergeCell ref="A7:C7"/>
    <mergeCell ref="A2:C2"/>
    <mergeCell ref="A4:C4"/>
    <mergeCell ref="A5:C5"/>
  </mergeCells>
  <printOptions horizontalCentered="1" verticalCentered="1"/>
  <pageMargins left="0.7" right="0.7" top="0.55" bottom="0.47" header="0.28" footer="0.31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19.421875" style="0" customWidth="1"/>
    <col min="2" max="2" width="6.140625" style="0" customWidth="1"/>
    <col min="3" max="5" width="5.00390625" style="0" bestFit="1" customWidth="1"/>
    <col min="6" max="6" width="5.8515625" style="0" customWidth="1"/>
    <col min="7" max="7" width="6.8515625" style="0" customWidth="1"/>
    <col min="8" max="8" width="7.28125" style="0" customWidth="1"/>
    <col min="9" max="9" width="6.421875" style="0" customWidth="1"/>
    <col min="10" max="10" width="6.8515625" style="0" customWidth="1"/>
    <col min="11" max="11" width="6.421875" style="18" customWidth="1"/>
    <col min="12" max="12" width="6.8515625" style="0" customWidth="1"/>
    <col min="13" max="13" width="6.28125" style="0" customWidth="1"/>
    <col min="14" max="14" width="7.00390625" style="0" customWidth="1"/>
    <col min="15" max="15" width="5.57421875" style="0" customWidth="1"/>
    <col min="16" max="16" width="6.421875" style="0" customWidth="1"/>
    <col min="17" max="17" width="5.8515625" style="0" customWidth="1"/>
    <col min="18" max="18" width="6.8515625" style="0" customWidth="1"/>
    <col min="19" max="19" width="7.28125" style="0" customWidth="1"/>
    <col min="20" max="20" width="6.7109375" style="0" customWidth="1"/>
  </cols>
  <sheetData>
    <row r="1" spans="1:29" ht="19.5" customHeight="1">
      <c r="A1" s="278" t="s">
        <v>78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5"/>
      <c r="U1" s="1"/>
      <c r="V1" s="1"/>
      <c r="W1" s="1"/>
      <c r="X1" s="1"/>
      <c r="Y1" s="1"/>
      <c r="Z1" s="1"/>
      <c r="AA1" s="1"/>
      <c r="AB1" s="1"/>
      <c r="AC1" s="1"/>
    </row>
    <row r="2" spans="1:29" ht="19.5" customHeight="1">
      <c r="A2" s="296" t="str">
        <f>'1 In School Youth Part'!A2:N2</f>
        <v>FY17 QUARTER ENDING MARCH 31, 2017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8"/>
      <c r="U2" s="1"/>
      <c r="V2" s="1"/>
      <c r="W2" s="1"/>
      <c r="X2" s="1"/>
      <c r="Y2" s="1"/>
      <c r="Z2" s="1"/>
      <c r="AA2" s="1"/>
      <c r="AB2" s="1"/>
      <c r="AC2" s="1"/>
    </row>
    <row r="3" spans="1:29" ht="19.5" customHeight="1" thickBot="1">
      <c r="A3" s="299" t="s">
        <v>37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1"/>
      <c r="U3" s="1"/>
      <c r="V3" s="1"/>
      <c r="W3" s="1"/>
      <c r="X3" s="1"/>
      <c r="Y3" s="1"/>
      <c r="Z3" s="1"/>
      <c r="AA3" s="1"/>
      <c r="AB3" s="1"/>
      <c r="AC3" s="1"/>
    </row>
    <row r="4" spans="1:29" ht="15" customHeight="1">
      <c r="A4" s="288" t="str">
        <f>'1 In School Youth Part'!$A$4</f>
        <v>WORKFORCE AREA</v>
      </c>
      <c r="B4" s="271" t="s">
        <v>9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302"/>
      <c r="S4" s="302"/>
      <c r="T4" s="303"/>
      <c r="U4" s="1"/>
      <c r="V4" s="1"/>
      <c r="W4" s="1"/>
      <c r="X4" s="1"/>
      <c r="Y4" s="1"/>
      <c r="Z4" s="1"/>
      <c r="AA4" s="1"/>
      <c r="AB4" s="1"/>
      <c r="AC4" s="1"/>
    </row>
    <row r="5" spans="1:33" ht="50.25" customHeight="1" thickBot="1">
      <c r="A5" s="289"/>
      <c r="B5" s="128" t="s">
        <v>59</v>
      </c>
      <c r="C5" s="128" t="s">
        <v>58</v>
      </c>
      <c r="D5" s="131" t="s">
        <v>80</v>
      </c>
      <c r="E5" s="130" t="s">
        <v>81</v>
      </c>
      <c r="F5" s="130" t="s">
        <v>40</v>
      </c>
      <c r="G5" s="130" t="s">
        <v>83</v>
      </c>
      <c r="H5" s="131" t="s">
        <v>86</v>
      </c>
      <c r="I5" s="131" t="s">
        <v>42</v>
      </c>
      <c r="J5" s="131" t="s">
        <v>87</v>
      </c>
      <c r="K5" s="131" t="s">
        <v>10</v>
      </c>
      <c r="L5" s="131" t="s">
        <v>11</v>
      </c>
      <c r="M5" s="130" t="s">
        <v>84</v>
      </c>
      <c r="N5" s="130" t="s">
        <v>41</v>
      </c>
      <c r="O5" s="132" t="s">
        <v>72</v>
      </c>
      <c r="P5" s="131" t="s">
        <v>85</v>
      </c>
      <c r="Q5" s="131" t="s">
        <v>13</v>
      </c>
      <c r="R5" s="130" t="s">
        <v>71</v>
      </c>
      <c r="S5" s="130" t="s">
        <v>12</v>
      </c>
      <c r="T5" s="129" t="s">
        <v>60</v>
      </c>
      <c r="U5" s="1"/>
      <c r="V5" s="1"/>
      <c r="W5" s="10"/>
      <c r="X5" s="10"/>
      <c r="Y5" s="1"/>
      <c r="Z5" s="1"/>
      <c r="AA5" s="1"/>
      <c r="AB5" s="1"/>
      <c r="AC5" s="1"/>
      <c r="AD5" s="1"/>
      <c r="AE5" s="1"/>
      <c r="AF5" s="1"/>
      <c r="AG5" s="1"/>
    </row>
    <row r="6" spans="1:33" s="4" customFormat="1" ht="21.75" customHeight="1">
      <c r="A6" s="85" t="s">
        <v>15</v>
      </c>
      <c r="B6" s="187">
        <f>'3 Total Youth Part'!C6</f>
        <v>59</v>
      </c>
      <c r="C6" s="163">
        <v>67.79661016949153</v>
      </c>
      <c r="D6" s="164">
        <v>22.033898305084744</v>
      </c>
      <c r="E6" s="180">
        <v>10.169491525423728</v>
      </c>
      <c r="F6" s="180">
        <v>62.71186440677966</v>
      </c>
      <c r="G6" s="164">
        <v>15.254237288135593</v>
      </c>
      <c r="H6" s="164">
        <v>23.728813559322035</v>
      </c>
      <c r="I6" s="165">
        <v>0</v>
      </c>
      <c r="J6" s="164">
        <v>18.64406779661017</v>
      </c>
      <c r="K6" s="164">
        <v>27.11864406779661</v>
      </c>
      <c r="L6" s="164">
        <v>71.1864406779661</v>
      </c>
      <c r="M6" s="181">
        <v>1.694915254237288</v>
      </c>
      <c r="N6" s="164">
        <v>13.559322033898304</v>
      </c>
      <c r="O6" s="164">
        <v>3.389830508474576</v>
      </c>
      <c r="P6" s="164">
        <v>32.20338983050848</v>
      </c>
      <c r="Q6" s="164">
        <v>6.779661016949152</v>
      </c>
      <c r="R6" s="164">
        <v>1.694915254237288</v>
      </c>
      <c r="S6" s="164">
        <v>25.423728813559322</v>
      </c>
      <c r="T6" s="169">
        <v>1.694915254237288</v>
      </c>
      <c r="U6" s="1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s="4" customFormat="1" ht="21.75" customHeight="1">
      <c r="A7" s="86" t="s">
        <v>16</v>
      </c>
      <c r="B7" s="188">
        <f>'3 Total Youth Part'!C7</f>
        <v>138</v>
      </c>
      <c r="C7" s="166">
        <v>39.568345323741006</v>
      </c>
      <c r="D7" s="167">
        <v>40.28776978417266</v>
      </c>
      <c r="E7" s="182">
        <v>20.14388489208633</v>
      </c>
      <c r="F7" s="182">
        <v>46.76258992805755</v>
      </c>
      <c r="G7" s="167">
        <v>44.60431654676259</v>
      </c>
      <c r="H7" s="167">
        <v>48.20143884892086</v>
      </c>
      <c r="I7" s="167">
        <v>4.316546762589928</v>
      </c>
      <c r="J7" s="167">
        <v>5.755395683453237</v>
      </c>
      <c r="K7" s="167">
        <v>9.352517985611511</v>
      </c>
      <c r="L7" s="167">
        <v>55.39568345323741</v>
      </c>
      <c r="M7" s="182">
        <v>2.158273381294964</v>
      </c>
      <c r="N7" s="167">
        <v>84.1726618705036</v>
      </c>
      <c r="O7" s="167">
        <v>13.669064748201437</v>
      </c>
      <c r="P7" s="167">
        <v>21.58273381294964</v>
      </c>
      <c r="Q7" s="167">
        <v>3.597122302158273</v>
      </c>
      <c r="R7" s="167">
        <v>11.510791366906474</v>
      </c>
      <c r="S7" s="167">
        <v>14.388489208633093</v>
      </c>
      <c r="T7" s="170">
        <v>21.58273381294964</v>
      </c>
      <c r="U7" s="1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s="4" customFormat="1" ht="21.75" customHeight="1">
      <c r="A8" s="85" t="s">
        <v>17</v>
      </c>
      <c r="B8" s="188">
        <f>'3 Total Youth Part'!C8</f>
        <v>154</v>
      </c>
      <c r="C8" s="166">
        <v>61.03896103896104</v>
      </c>
      <c r="D8" s="167">
        <v>29.22077922077922</v>
      </c>
      <c r="E8" s="182">
        <v>9.74025974025974</v>
      </c>
      <c r="F8" s="182">
        <v>49.35064935064935</v>
      </c>
      <c r="G8" s="167">
        <v>19.48051948051948</v>
      </c>
      <c r="H8" s="167">
        <v>17.532467532467532</v>
      </c>
      <c r="I8" s="167">
        <v>1.2987012987012987</v>
      </c>
      <c r="J8" s="167">
        <v>39.61038961038961</v>
      </c>
      <c r="K8" s="167">
        <v>33.116883116883116</v>
      </c>
      <c r="L8" s="167">
        <v>45.45454545454545</v>
      </c>
      <c r="M8" s="183">
        <v>0</v>
      </c>
      <c r="N8" s="167">
        <v>44.15584415584415</v>
      </c>
      <c r="O8" s="167">
        <v>6.493506493506494</v>
      </c>
      <c r="P8" s="167">
        <v>12.337662337662337</v>
      </c>
      <c r="Q8" s="167">
        <v>3.246753246753247</v>
      </c>
      <c r="R8" s="167">
        <v>1.9480519480519483</v>
      </c>
      <c r="S8" s="167">
        <v>10.38961038961039</v>
      </c>
      <c r="T8" s="170">
        <v>2.5974025974025974</v>
      </c>
      <c r="U8" s="1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s="4" customFormat="1" ht="21.75" customHeight="1">
      <c r="A9" s="85" t="s">
        <v>18</v>
      </c>
      <c r="B9" s="188">
        <f>'3 Total Youth Part'!C9</f>
        <v>17</v>
      </c>
      <c r="C9" s="166">
        <v>47.05882352941177</v>
      </c>
      <c r="D9" s="167">
        <v>23.529411764705884</v>
      </c>
      <c r="E9" s="182">
        <v>29.41176470588235</v>
      </c>
      <c r="F9" s="182">
        <v>47.05882352941177</v>
      </c>
      <c r="G9" s="167">
        <v>23.529411764705884</v>
      </c>
      <c r="H9" s="167">
        <v>35.294117647058826</v>
      </c>
      <c r="I9" s="167">
        <v>5.882352941176471</v>
      </c>
      <c r="J9" s="167">
        <v>5.882352941176471</v>
      </c>
      <c r="K9" s="167">
        <v>17.647058823529413</v>
      </c>
      <c r="L9" s="167">
        <v>64.70588235294117</v>
      </c>
      <c r="M9" s="182">
        <v>0</v>
      </c>
      <c r="N9" s="167">
        <v>0</v>
      </c>
      <c r="O9" s="167">
        <v>11.764705882352942</v>
      </c>
      <c r="P9" s="167">
        <v>5.882352941176471</v>
      </c>
      <c r="Q9" s="167">
        <v>5.882352941176471</v>
      </c>
      <c r="R9" s="167">
        <v>0</v>
      </c>
      <c r="S9" s="167">
        <v>0</v>
      </c>
      <c r="T9" s="170">
        <v>0</v>
      </c>
      <c r="U9" s="1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s="4" customFormat="1" ht="21.75" customHeight="1">
      <c r="A10" s="85" t="s">
        <v>19</v>
      </c>
      <c r="B10" s="188">
        <f>'3 Total Youth Part'!C10</f>
        <v>62</v>
      </c>
      <c r="C10" s="166">
        <v>33.87096774193548</v>
      </c>
      <c r="D10" s="167">
        <v>37.096774193548384</v>
      </c>
      <c r="E10" s="182">
        <v>29.032258064516128</v>
      </c>
      <c r="F10" s="182">
        <v>64.51612903225806</v>
      </c>
      <c r="G10" s="167">
        <v>19.35483870967742</v>
      </c>
      <c r="H10" s="167">
        <v>12.903225806451612</v>
      </c>
      <c r="I10" s="168">
        <v>6.451612903225806</v>
      </c>
      <c r="J10" s="167">
        <v>56.45161290322581</v>
      </c>
      <c r="K10" s="167">
        <v>0</v>
      </c>
      <c r="L10" s="167">
        <v>56.45161290322581</v>
      </c>
      <c r="M10" s="183">
        <v>4.838709677419355</v>
      </c>
      <c r="N10" s="167">
        <v>3.225806451612903</v>
      </c>
      <c r="O10" s="167">
        <v>6.451612903225806</v>
      </c>
      <c r="P10" s="167">
        <v>16.129032258064516</v>
      </c>
      <c r="Q10" s="167">
        <v>1.6129032258064515</v>
      </c>
      <c r="R10" s="167">
        <v>1.6129032258064515</v>
      </c>
      <c r="S10" s="167">
        <v>25.806451612903224</v>
      </c>
      <c r="T10" s="170">
        <v>0</v>
      </c>
      <c r="U10" s="1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s="4" customFormat="1" ht="21.75" customHeight="1">
      <c r="A11" s="85" t="s">
        <v>20</v>
      </c>
      <c r="B11" s="188">
        <f>'3 Total Youth Part'!C11</f>
        <v>161</v>
      </c>
      <c r="C11" s="166">
        <v>47.82608695652174</v>
      </c>
      <c r="D11" s="167">
        <v>27.950310559006212</v>
      </c>
      <c r="E11" s="182">
        <v>24.22360248447205</v>
      </c>
      <c r="F11" s="182">
        <v>56.52173913043478</v>
      </c>
      <c r="G11" s="167">
        <v>36.64596273291926</v>
      </c>
      <c r="H11" s="167">
        <v>13.664596273291925</v>
      </c>
      <c r="I11" s="167">
        <v>1.2422360248447206</v>
      </c>
      <c r="J11" s="167">
        <v>26.08695652173913</v>
      </c>
      <c r="K11" s="167">
        <v>0</v>
      </c>
      <c r="L11" s="167">
        <v>75.15527950310559</v>
      </c>
      <c r="M11" s="182">
        <v>0</v>
      </c>
      <c r="N11" s="167">
        <v>68.94409937888199</v>
      </c>
      <c r="O11" s="167">
        <v>0</v>
      </c>
      <c r="P11" s="167">
        <v>10.559006211180124</v>
      </c>
      <c r="Q11" s="167">
        <v>1.2422360248447206</v>
      </c>
      <c r="R11" s="167">
        <v>4.9689440993788825</v>
      </c>
      <c r="S11" s="167">
        <v>21.11801242236025</v>
      </c>
      <c r="T11" s="170">
        <v>4.9689440993788825</v>
      </c>
      <c r="U11" s="1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s="4" customFormat="1" ht="21.75" customHeight="1">
      <c r="A12" s="85" t="s">
        <v>21</v>
      </c>
      <c r="B12" s="188">
        <f>'3 Total Youth Part'!C12</f>
        <v>59</v>
      </c>
      <c r="C12" s="166">
        <v>30.508474576271187</v>
      </c>
      <c r="D12" s="167">
        <v>57.62711864406779</v>
      </c>
      <c r="E12" s="182">
        <v>11.864406779661017</v>
      </c>
      <c r="F12" s="182">
        <v>62.71186440677966</v>
      </c>
      <c r="G12" s="167">
        <v>20.338983050847457</v>
      </c>
      <c r="H12" s="167">
        <v>20.338983050847457</v>
      </c>
      <c r="I12" s="167">
        <v>1.694915254237288</v>
      </c>
      <c r="J12" s="167">
        <v>50.847457627118644</v>
      </c>
      <c r="K12" s="167">
        <v>5.084745762711864</v>
      </c>
      <c r="L12" s="167">
        <v>30.508474576271187</v>
      </c>
      <c r="M12" s="183">
        <v>0</v>
      </c>
      <c r="N12" s="167">
        <v>62.71186440677966</v>
      </c>
      <c r="O12" s="167">
        <v>22.033898305084744</v>
      </c>
      <c r="P12" s="167">
        <v>20.338983050847457</v>
      </c>
      <c r="Q12" s="167">
        <v>1.694915254237288</v>
      </c>
      <c r="R12" s="167">
        <v>22.033898305084744</v>
      </c>
      <c r="S12" s="167">
        <v>18.64406779661017</v>
      </c>
      <c r="T12" s="170">
        <v>15.254237288135593</v>
      </c>
      <c r="U12" s="1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s="4" customFormat="1" ht="21.75" customHeight="1">
      <c r="A13" s="85" t="s">
        <v>22</v>
      </c>
      <c r="B13" s="188">
        <f>'3 Total Youth Part'!C13</f>
        <v>103</v>
      </c>
      <c r="C13" s="166">
        <v>74.75728155339806</v>
      </c>
      <c r="D13" s="167">
        <v>21.359223300970875</v>
      </c>
      <c r="E13" s="182">
        <v>3.883495145631068</v>
      </c>
      <c r="F13" s="182">
        <v>66.01941747572816</v>
      </c>
      <c r="G13" s="167">
        <v>39.80582524271845</v>
      </c>
      <c r="H13" s="167">
        <v>17.475728155339805</v>
      </c>
      <c r="I13" s="167">
        <v>25.242718446601945</v>
      </c>
      <c r="J13" s="167">
        <v>11.650485436893204</v>
      </c>
      <c r="K13" s="167">
        <v>61.165048543689316</v>
      </c>
      <c r="L13" s="167">
        <v>31.067961165048544</v>
      </c>
      <c r="M13" s="182">
        <v>9.70873786407767</v>
      </c>
      <c r="N13" s="167">
        <v>12.621359223300972</v>
      </c>
      <c r="O13" s="168">
        <v>0.970873786407767</v>
      </c>
      <c r="P13" s="167">
        <v>12.621359223300972</v>
      </c>
      <c r="Q13" s="167">
        <v>6.7961165048543695</v>
      </c>
      <c r="R13" s="167">
        <v>2.912621359223301</v>
      </c>
      <c r="S13" s="167">
        <v>4.854368932038835</v>
      </c>
      <c r="T13" s="170">
        <v>51.456310679611654</v>
      </c>
      <c r="U13" s="1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s="4" customFormat="1" ht="21.75" customHeight="1">
      <c r="A14" s="85" t="s">
        <v>23</v>
      </c>
      <c r="B14" s="188">
        <f>'3 Total Youth Part'!C14</f>
        <v>75</v>
      </c>
      <c r="C14" s="166">
        <v>61.33333333333333</v>
      </c>
      <c r="D14" s="167">
        <v>24</v>
      </c>
      <c r="E14" s="182">
        <v>14.666666666666668</v>
      </c>
      <c r="F14" s="182">
        <v>45.33333333333333</v>
      </c>
      <c r="G14" s="167">
        <v>33.333333333333336</v>
      </c>
      <c r="H14" s="167">
        <v>17.333333333333332</v>
      </c>
      <c r="I14" s="167">
        <v>4</v>
      </c>
      <c r="J14" s="167">
        <v>17.333333333333332</v>
      </c>
      <c r="K14" s="167">
        <v>12</v>
      </c>
      <c r="L14" s="167">
        <v>73.33333333333333</v>
      </c>
      <c r="M14" s="183">
        <v>0</v>
      </c>
      <c r="N14" s="167">
        <v>89.33333333333334</v>
      </c>
      <c r="O14" s="167">
        <v>2.666666666666667</v>
      </c>
      <c r="P14" s="167">
        <v>10.666666666666668</v>
      </c>
      <c r="Q14" s="167">
        <v>4</v>
      </c>
      <c r="R14" s="167">
        <v>5.333333333333334</v>
      </c>
      <c r="S14" s="167">
        <v>8</v>
      </c>
      <c r="T14" s="170">
        <v>8</v>
      </c>
      <c r="U14" s="1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s="4" customFormat="1" ht="21.75" customHeight="1">
      <c r="A15" s="85" t="s">
        <v>24</v>
      </c>
      <c r="B15" s="188">
        <f>'3 Total Youth Part'!C15</f>
        <v>350</v>
      </c>
      <c r="C15" s="166">
        <v>60</v>
      </c>
      <c r="D15" s="167">
        <v>27.428571428571427</v>
      </c>
      <c r="E15" s="182">
        <v>12.571428571428571</v>
      </c>
      <c r="F15" s="182">
        <v>62</v>
      </c>
      <c r="G15" s="167">
        <v>60.857142857142854</v>
      </c>
      <c r="H15" s="167">
        <v>14</v>
      </c>
      <c r="I15" s="167">
        <v>2</v>
      </c>
      <c r="J15" s="167">
        <v>16.857142857142858</v>
      </c>
      <c r="K15" s="167">
        <v>35.14285714285714</v>
      </c>
      <c r="L15" s="167">
        <v>58.285714285714285</v>
      </c>
      <c r="M15" s="182">
        <v>0</v>
      </c>
      <c r="N15" s="167">
        <v>58.57142857142857</v>
      </c>
      <c r="O15" s="167">
        <v>3.142857142857143</v>
      </c>
      <c r="P15" s="167">
        <v>19.71428571428571</v>
      </c>
      <c r="Q15" s="167">
        <v>2</v>
      </c>
      <c r="R15" s="167">
        <v>34</v>
      </c>
      <c r="S15" s="167">
        <v>12.285714285714286</v>
      </c>
      <c r="T15" s="170">
        <v>2</v>
      </c>
      <c r="U15" s="1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s="4" customFormat="1" ht="21.75" customHeight="1">
      <c r="A16" s="85" t="s">
        <v>25</v>
      </c>
      <c r="B16" s="188">
        <f>'3 Total Youth Part'!C16</f>
        <v>52</v>
      </c>
      <c r="C16" s="166">
        <v>5.769230769230769</v>
      </c>
      <c r="D16" s="167">
        <v>57.69230769230769</v>
      </c>
      <c r="E16" s="182">
        <v>36.53846153846154</v>
      </c>
      <c r="F16" s="182">
        <v>73.07692307692308</v>
      </c>
      <c r="G16" s="167">
        <v>86.53846153846155</v>
      </c>
      <c r="H16" s="167">
        <v>11.538461538461538</v>
      </c>
      <c r="I16" s="167">
        <v>0</v>
      </c>
      <c r="J16" s="167">
        <v>0</v>
      </c>
      <c r="K16" s="167">
        <v>0</v>
      </c>
      <c r="L16" s="167">
        <v>3.8461538461538463</v>
      </c>
      <c r="M16" s="182">
        <v>1.9230769230769231</v>
      </c>
      <c r="N16" s="167">
        <v>55.769230769230774</v>
      </c>
      <c r="O16" s="167">
        <v>1.9230769230769231</v>
      </c>
      <c r="P16" s="167">
        <v>17.307692307692307</v>
      </c>
      <c r="Q16" s="168">
        <v>0</v>
      </c>
      <c r="R16" s="167">
        <v>0</v>
      </c>
      <c r="S16" s="167">
        <v>38.46153846153846</v>
      </c>
      <c r="T16" s="170">
        <v>84.61538461538461</v>
      </c>
      <c r="U16" s="1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s="4" customFormat="1" ht="21.75" customHeight="1">
      <c r="A17" s="85" t="s">
        <v>26</v>
      </c>
      <c r="B17" s="188">
        <f>'3 Total Youth Part'!C17</f>
        <v>118</v>
      </c>
      <c r="C17" s="166">
        <v>64.40677966101696</v>
      </c>
      <c r="D17" s="167">
        <v>27.966101694915256</v>
      </c>
      <c r="E17" s="182">
        <v>7.627118644067797</v>
      </c>
      <c r="F17" s="182">
        <v>41.52542372881356</v>
      </c>
      <c r="G17" s="167">
        <v>40.67796610169491</v>
      </c>
      <c r="H17" s="167">
        <v>33.898305084745765</v>
      </c>
      <c r="I17" s="167">
        <v>4.237288135593221</v>
      </c>
      <c r="J17" s="167">
        <v>38.13559322033898</v>
      </c>
      <c r="K17" s="167">
        <v>38.983050847457626</v>
      </c>
      <c r="L17" s="167">
        <v>50.847457627118644</v>
      </c>
      <c r="M17" s="182">
        <v>9.322033898305085</v>
      </c>
      <c r="N17" s="167">
        <v>27.966101694915256</v>
      </c>
      <c r="O17" s="167">
        <v>0</v>
      </c>
      <c r="P17" s="167">
        <v>11.864406779661017</v>
      </c>
      <c r="Q17" s="168">
        <v>0.847457627118644</v>
      </c>
      <c r="R17" s="167">
        <v>0</v>
      </c>
      <c r="S17" s="167">
        <v>11.864406779661017</v>
      </c>
      <c r="T17" s="170">
        <v>5.932203389830509</v>
      </c>
      <c r="U17" s="1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s="4" customFormat="1" ht="21.75" customHeight="1">
      <c r="A18" s="85" t="s">
        <v>27</v>
      </c>
      <c r="B18" s="188">
        <f>'3 Total Youth Part'!C18</f>
        <v>93</v>
      </c>
      <c r="C18" s="166">
        <v>60.215053763440864</v>
      </c>
      <c r="D18" s="167">
        <v>24.731182795698924</v>
      </c>
      <c r="E18" s="182">
        <v>15.053763440860216</v>
      </c>
      <c r="F18" s="182">
        <v>58.064516129032256</v>
      </c>
      <c r="G18" s="167">
        <v>44.08602150537635</v>
      </c>
      <c r="H18" s="167">
        <v>9.67741935483871</v>
      </c>
      <c r="I18" s="167">
        <v>4.301075268817204</v>
      </c>
      <c r="J18" s="167">
        <v>56.98924731182796</v>
      </c>
      <c r="K18" s="167">
        <v>52.68817204301075</v>
      </c>
      <c r="L18" s="167">
        <v>11.827956989247312</v>
      </c>
      <c r="M18" s="182">
        <v>2.150537634408602</v>
      </c>
      <c r="N18" s="167">
        <v>10.75268817204301</v>
      </c>
      <c r="O18" s="168">
        <v>1.075268817204301</v>
      </c>
      <c r="P18" s="167">
        <v>12.903225806451612</v>
      </c>
      <c r="Q18" s="167">
        <v>0</v>
      </c>
      <c r="R18" s="167">
        <v>3.225806451612903</v>
      </c>
      <c r="S18" s="167">
        <v>16.129032258064516</v>
      </c>
      <c r="T18" s="170">
        <v>12.903225806451612</v>
      </c>
      <c r="U18" s="1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s="4" customFormat="1" ht="21.75" customHeight="1">
      <c r="A19" s="85" t="s">
        <v>28</v>
      </c>
      <c r="B19" s="188">
        <f>'3 Total Youth Part'!C19</f>
        <v>51</v>
      </c>
      <c r="C19" s="166">
        <v>39.21568627450981</v>
      </c>
      <c r="D19" s="167">
        <v>35.294117647058826</v>
      </c>
      <c r="E19" s="182">
        <v>25.49019607843137</v>
      </c>
      <c r="F19" s="182">
        <v>58.8235294117647</v>
      </c>
      <c r="G19" s="167">
        <v>33.333333333333336</v>
      </c>
      <c r="H19" s="167">
        <v>9.803921568627452</v>
      </c>
      <c r="I19" s="168">
        <v>1.9607843137254903</v>
      </c>
      <c r="J19" s="167">
        <v>13.72549019607843</v>
      </c>
      <c r="K19" s="167">
        <v>3.9215686274509807</v>
      </c>
      <c r="L19" s="167">
        <v>47.05882352941177</v>
      </c>
      <c r="M19" s="183">
        <v>0</v>
      </c>
      <c r="N19" s="167">
        <v>9.803921568627452</v>
      </c>
      <c r="O19" s="167">
        <v>9.803921568627452</v>
      </c>
      <c r="P19" s="167">
        <v>7.843137254901961</v>
      </c>
      <c r="Q19" s="167">
        <v>1.9607843137254903</v>
      </c>
      <c r="R19" s="168">
        <v>27.45098039215686</v>
      </c>
      <c r="S19" s="167">
        <v>35.294117647058826</v>
      </c>
      <c r="T19" s="170">
        <v>3.9215686274509807</v>
      </c>
      <c r="U19" s="1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s="4" customFormat="1" ht="21.75" customHeight="1">
      <c r="A20" s="85" t="s">
        <v>29</v>
      </c>
      <c r="B20" s="188">
        <f>'3 Total Youth Part'!C20</f>
        <v>81</v>
      </c>
      <c r="C20" s="166">
        <v>70.37037037037038</v>
      </c>
      <c r="D20" s="167">
        <v>22.22222222222222</v>
      </c>
      <c r="E20" s="182">
        <v>7.407407407407407</v>
      </c>
      <c r="F20" s="182">
        <v>70.37037037037038</v>
      </c>
      <c r="G20" s="167">
        <v>34.567901234567906</v>
      </c>
      <c r="H20" s="167">
        <v>34.567901234567906</v>
      </c>
      <c r="I20" s="167">
        <v>3.7037037037037037</v>
      </c>
      <c r="J20" s="167">
        <v>40.74074074074074</v>
      </c>
      <c r="K20" s="167">
        <v>24.691358024691358</v>
      </c>
      <c r="L20" s="167">
        <v>74.07407407407408</v>
      </c>
      <c r="M20" s="182">
        <v>0</v>
      </c>
      <c r="N20" s="167">
        <v>76.5432098765432</v>
      </c>
      <c r="O20" s="167">
        <v>0</v>
      </c>
      <c r="P20" s="167">
        <v>14.814814814814815</v>
      </c>
      <c r="Q20" s="167">
        <v>0</v>
      </c>
      <c r="R20" s="167">
        <v>2.4691358024691357</v>
      </c>
      <c r="S20" s="167">
        <v>1.2345679012345678</v>
      </c>
      <c r="T20" s="170">
        <v>4.938271604938271</v>
      </c>
      <c r="U20" s="1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s="4" customFormat="1" ht="21.75" customHeight="1" thickBot="1">
      <c r="A21" s="87" t="s">
        <v>43</v>
      </c>
      <c r="B21" s="189">
        <f>'3 Total Youth Part'!C21</f>
        <v>104</v>
      </c>
      <c r="C21" s="174">
        <v>76.69902912621359</v>
      </c>
      <c r="D21" s="175">
        <v>18.446601941747574</v>
      </c>
      <c r="E21" s="184">
        <v>4.854368932038835</v>
      </c>
      <c r="F21" s="184">
        <v>45.631067961165044</v>
      </c>
      <c r="G21" s="175">
        <v>7.766990291262136</v>
      </c>
      <c r="H21" s="175">
        <v>9.70873786407767</v>
      </c>
      <c r="I21" s="176">
        <v>3.883495145631068</v>
      </c>
      <c r="J21" s="175">
        <v>45.631067961165044</v>
      </c>
      <c r="K21" s="175">
        <v>45.631067961165044</v>
      </c>
      <c r="L21" s="175">
        <v>49.51456310679611</v>
      </c>
      <c r="M21" s="185">
        <v>1.941747572815534</v>
      </c>
      <c r="N21" s="175">
        <v>4.854368932038835</v>
      </c>
      <c r="O21" s="175">
        <v>0.970873786407767</v>
      </c>
      <c r="P21" s="175">
        <v>10.679611650485437</v>
      </c>
      <c r="Q21" s="175">
        <v>3.883495145631068</v>
      </c>
      <c r="R21" s="175">
        <v>6.7961165048543695</v>
      </c>
      <c r="S21" s="176">
        <v>7.766990291262136</v>
      </c>
      <c r="T21" s="177">
        <v>43.689320388349515</v>
      </c>
      <c r="U21" s="1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s="4" customFormat="1" ht="21.75" customHeight="1" thickBot="1">
      <c r="A22" s="89" t="s">
        <v>0</v>
      </c>
      <c r="B22" s="234">
        <f>SUM(B6:B21)</f>
        <v>1677</v>
      </c>
      <c r="C22" s="133">
        <v>55.87358378056052</v>
      </c>
      <c r="D22" s="134">
        <v>29.636255217650568</v>
      </c>
      <c r="E22" s="137">
        <v>14.490161001788909</v>
      </c>
      <c r="F22" s="137">
        <v>56.529516994633276</v>
      </c>
      <c r="G22" s="134">
        <v>100</v>
      </c>
      <c r="H22" s="134">
        <v>19.916517590936195</v>
      </c>
      <c r="I22" s="134">
        <v>4.114490161001789</v>
      </c>
      <c r="J22" s="134">
        <v>27.251043530113296</v>
      </c>
      <c r="K22" s="134">
        <v>26.535480023852116</v>
      </c>
      <c r="L22" s="134">
        <v>52.0572450805009</v>
      </c>
      <c r="M22" s="137">
        <v>1.9677996422182469</v>
      </c>
      <c r="N22" s="134">
        <v>46.03458556946929</v>
      </c>
      <c r="O22" s="134">
        <v>4.293381037567084</v>
      </c>
      <c r="P22" s="134">
        <v>15.503875968992247</v>
      </c>
      <c r="Q22" s="134">
        <v>2.5044722719141324</v>
      </c>
      <c r="R22" s="134">
        <v>11.568276684555753</v>
      </c>
      <c r="S22" s="134">
        <v>14.430530709600477</v>
      </c>
      <c r="T22" s="135">
        <v>13.83422778771616</v>
      </c>
      <c r="U22" s="13"/>
      <c r="V22" s="3"/>
      <c r="W22" s="11"/>
      <c r="X22" s="5"/>
      <c r="Y22" s="5"/>
      <c r="Z22" s="5"/>
      <c r="AA22" s="5"/>
      <c r="AB22" s="5"/>
      <c r="AC22" s="3"/>
      <c r="AD22" s="3"/>
      <c r="AE22" s="3"/>
      <c r="AF22" s="3"/>
      <c r="AG22" s="3"/>
    </row>
    <row r="23" ht="12.75">
      <c r="P23" s="21"/>
    </row>
  </sheetData>
  <sheetProtection/>
  <mergeCells count="5">
    <mergeCell ref="A4:A5"/>
    <mergeCell ref="B4:T4"/>
    <mergeCell ref="A1:T1"/>
    <mergeCell ref="A2:T2"/>
    <mergeCell ref="A3:T3"/>
  </mergeCells>
  <printOptions horizontalCentered="1" verticalCentered="1"/>
  <pageMargins left="0.25" right="0.25" top="1" bottom="0.57" header="0.12" footer="0.13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4"/>
  <sheetViews>
    <sheetView zoomScale="90" zoomScaleNormal="90" zoomScalePageLayoutView="0" workbookViewId="0" topLeftCell="A1">
      <selection activeCell="A38" sqref="A38"/>
    </sheetView>
  </sheetViews>
  <sheetFormatPr defaultColWidth="9.140625" defaultRowHeight="12.75"/>
  <cols>
    <col min="1" max="1" width="20.7109375" style="0" customWidth="1"/>
    <col min="2" max="2" width="8.421875" style="0" customWidth="1"/>
    <col min="3" max="3" width="8.00390625" style="0" customWidth="1"/>
    <col min="4" max="4" width="7.28125" style="0" customWidth="1"/>
    <col min="5" max="5" width="9.7109375" style="0" customWidth="1"/>
    <col min="6" max="6" width="9.421875" style="0" customWidth="1"/>
    <col min="7" max="7" width="6.8515625" style="0" customWidth="1"/>
    <col min="8" max="8" width="9.57421875" style="0" customWidth="1"/>
    <col min="9" max="9" width="9.28125" style="0" customWidth="1"/>
    <col min="10" max="10" width="8.140625" style="0" customWidth="1"/>
    <col min="11" max="11" width="9.7109375" style="0" customWidth="1"/>
    <col min="12" max="12" width="7.421875" style="0" customWidth="1"/>
    <col min="13" max="13" width="8.421875" style="0" customWidth="1"/>
    <col min="14" max="14" width="6.8515625" style="0" customWidth="1"/>
    <col min="17" max="17" width="8.8515625" style="0" customWidth="1"/>
  </cols>
  <sheetData>
    <row r="1" spans="1:27" ht="19.5" customHeight="1">
      <c r="A1" s="249" t="s">
        <v>78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1"/>
      <c r="O1" s="31"/>
      <c r="P1" s="31"/>
      <c r="Q1" s="15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59" t="s">
        <v>79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1"/>
      <c r="O2" s="15"/>
      <c r="P2" s="15"/>
      <c r="Q2" s="15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9.5" customHeight="1" thickBot="1">
      <c r="A3" s="256" t="s">
        <v>51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8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6.5" customHeight="1">
      <c r="A4" s="262" t="s">
        <v>82</v>
      </c>
      <c r="B4" s="252" t="s">
        <v>2</v>
      </c>
      <c r="C4" s="253"/>
      <c r="D4" s="254"/>
      <c r="E4" s="252" t="s">
        <v>5</v>
      </c>
      <c r="F4" s="255"/>
      <c r="G4" s="255"/>
      <c r="H4" s="255"/>
      <c r="I4" s="253"/>
      <c r="J4" s="253"/>
      <c r="K4" s="253"/>
      <c r="L4" s="253"/>
      <c r="M4" s="253"/>
      <c r="N4" s="25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54" customHeight="1" thickBot="1">
      <c r="A5" s="263"/>
      <c r="B5" s="7" t="s">
        <v>3</v>
      </c>
      <c r="C5" s="8" t="s">
        <v>4</v>
      </c>
      <c r="D5" s="9" t="s">
        <v>1</v>
      </c>
      <c r="E5" s="8" t="s">
        <v>68</v>
      </c>
      <c r="F5" s="8" t="s">
        <v>69</v>
      </c>
      <c r="G5" s="8" t="s">
        <v>90</v>
      </c>
      <c r="H5" s="8" t="s">
        <v>61</v>
      </c>
      <c r="I5" s="12" t="s">
        <v>62</v>
      </c>
      <c r="J5" s="8" t="s">
        <v>63</v>
      </c>
      <c r="K5" s="12" t="s">
        <v>64</v>
      </c>
      <c r="L5" s="8" t="s">
        <v>65</v>
      </c>
      <c r="M5" s="12" t="s">
        <v>66</v>
      </c>
      <c r="N5" s="9" t="s">
        <v>67</v>
      </c>
      <c r="O5" s="1"/>
      <c r="P5" s="1"/>
      <c r="Q5" s="10"/>
      <c r="R5" s="10"/>
      <c r="S5" s="1"/>
      <c r="T5" s="1"/>
      <c r="U5" s="1"/>
      <c r="V5" s="1"/>
      <c r="W5" s="1"/>
      <c r="X5" s="1"/>
      <c r="Y5" s="1"/>
      <c r="Z5" s="1"/>
      <c r="AA5" s="1"/>
    </row>
    <row r="6" spans="1:27" s="4" customFormat="1" ht="19.5" customHeight="1">
      <c r="A6" s="85" t="s">
        <v>15</v>
      </c>
      <c r="B6" s="90">
        <v>18</v>
      </c>
      <c r="C6" s="91">
        <v>16</v>
      </c>
      <c r="D6" s="92">
        <f aca="true" t="shared" si="0" ref="D6:D22">(C6/B6)</f>
        <v>0.8888888888888888</v>
      </c>
      <c r="E6" s="102">
        <v>15</v>
      </c>
      <c r="F6" s="110">
        <v>2</v>
      </c>
      <c r="G6" s="91">
        <v>16</v>
      </c>
      <c r="H6" s="91">
        <v>0</v>
      </c>
      <c r="I6" s="105">
        <v>11</v>
      </c>
      <c r="J6" s="110">
        <v>0</v>
      </c>
      <c r="K6" s="93">
        <v>0</v>
      </c>
      <c r="L6" s="94">
        <v>0</v>
      </c>
      <c r="M6" s="105">
        <v>16</v>
      </c>
      <c r="N6" s="119">
        <v>0</v>
      </c>
      <c r="O6" s="1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s="4" customFormat="1" ht="19.5" customHeight="1">
      <c r="A7" s="86" t="s">
        <v>16</v>
      </c>
      <c r="B7" s="44">
        <v>52</v>
      </c>
      <c r="C7" s="95">
        <v>14</v>
      </c>
      <c r="D7" s="43">
        <f t="shared" si="0"/>
        <v>0.2692307692307692</v>
      </c>
      <c r="E7" s="46">
        <v>9</v>
      </c>
      <c r="F7" s="111">
        <v>8</v>
      </c>
      <c r="G7" s="95">
        <v>0</v>
      </c>
      <c r="H7" s="95">
        <v>3</v>
      </c>
      <c r="I7" s="114">
        <v>10</v>
      </c>
      <c r="J7" s="111">
        <v>4</v>
      </c>
      <c r="K7" s="114">
        <v>10</v>
      </c>
      <c r="L7" s="116">
        <v>6</v>
      </c>
      <c r="M7" s="114">
        <v>11</v>
      </c>
      <c r="N7" s="120">
        <v>0</v>
      </c>
      <c r="O7" s="1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s="4" customFormat="1" ht="19.5" customHeight="1">
      <c r="A8" s="85" t="s">
        <v>17</v>
      </c>
      <c r="B8" s="56">
        <v>47</v>
      </c>
      <c r="C8" s="96">
        <v>53</v>
      </c>
      <c r="D8" s="55">
        <f t="shared" si="0"/>
        <v>1.127659574468085</v>
      </c>
      <c r="E8" s="63">
        <v>50</v>
      </c>
      <c r="F8" s="112">
        <v>41</v>
      </c>
      <c r="G8" s="96">
        <v>26</v>
      </c>
      <c r="H8" s="112">
        <v>50</v>
      </c>
      <c r="I8" s="106">
        <v>50</v>
      </c>
      <c r="J8" s="112">
        <v>52</v>
      </c>
      <c r="K8" s="106">
        <v>36</v>
      </c>
      <c r="L8" s="117">
        <v>36</v>
      </c>
      <c r="M8" s="106">
        <v>50</v>
      </c>
      <c r="N8" s="121">
        <v>0</v>
      </c>
      <c r="O8" s="1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s="4" customFormat="1" ht="19.5" customHeight="1">
      <c r="A9" s="85" t="s">
        <v>18</v>
      </c>
      <c r="B9" s="56">
        <v>0</v>
      </c>
      <c r="C9" s="96">
        <v>3</v>
      </c>
      <c r="D9" s="55">
        <f>IF(B9&gt;0,C9/B9,0)</f>
        <v>0</v>
      </c>
      <c r="E9" s="63">
        <v>2</v>
      </c>
      <c r="F9" s="112">
        <v>2</v>
      </c>
      <c r="G9" s="96">
        <v>2</v>
      </c>
      <c r="H9" s="112">
        <v>2</v>
      </c>
      <c r="I9" s="106">
        <v>2</v>
      </c>
      <c r="J9" s="112">
        <v>2</v>
      </c>
      <c r="K9" s="106">
        <v>2</v>
      </c>
      <c r="L9" s="117">
        <v>2</v>
      </c>
      <c r="M9" s="106">
        <v>2</v>
      </c>
      <c r="N9" s="121">
        <v>2</v>
      </c>
      <c r="O9" s="1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s="4" customFormat="1" ht="19.5" customHeight="1">
      <c r="A10" s="85" t="s">
        <v>19</v>
      </c>
      <c r="B10" s="56">
        <v>25</v>
      </c>
      <c r="C10" s="96">
        <v>0</v>
      </c>
      <c r="D10" s="55">
        <f t="shared" si="0"/>
        <v>0</v>
      </c>
      <c r="E10" s="63">
        <v>0</v>
      </c>
      <c r="F10" s="112">
        <v>0</v>
      </c>
      <c r="G10" s="96">
        <v>0</v>
      </c>
      <c r="H10" s="112">
        <v>0</v>
      </c>
      <c r="I10" s="106">
        <v>0</v>
      </c>
      <c r="J10" s="112">
        <v>0</v>
      </c>
      <c r="K10" s="106">
        <v>0</v>
      </c>
      <c r="L10" s="117">
        <v>0</v>
      </c>
      <c r="M10" s="106">
        <v>0</v>
      </c>
      <c r="N10" s="121">
        <v>0</v>
      </c>
      <c r="O10" s="1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s="4" customFormat="1" ht="19.5" customHeight="1">
      <c r="A11" s="85" t="s">
        <v>20</v>
      </c>
      <c r="B11" s="56">
        <v>0</v>
      </c>
      <c r="C11" s="96">
        <v>0</v>
      </c>
      <c r="D11" s="55">
        <f>IF(B11&gt;0,C11/B11,0)</f>
        <v>0</v>
      </c>
      <c r="E11" s="63">
        <v>0</v>
      </c>
      <c r="F11" s="112">
        <v>0</v>
      </c>
      <c r="G11" s="96">
        <v>0</v>
      </c>
      <c r="H11" s="112">
        <v>0</v>
      </c>
      <c r="I11" s="106">
        <v>0</v>
      </c>
      <c r="J11" s="112">
        <v>0</v>
      </c>
      <c r="K11" s="106">
        <v>0</v>
      </c>
      <c r="L11" s="117">
        <v>0</v>
      </c>
      <c r="M11" s="106">
        <v>0</v>
      </c>
      <c r="N11" s="121">
        <v>0</v>
      </c>
      <c r="O11" s="1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s="4" customFormat="1" ht="19.5" customHeight="1">
      <c r="A12" s="85" t="s">
        <v>21</v>
      </c>
      <c r="B12" s="56">
        <v>15</v>
      </c>
      <c r="C12" s="96">
        <v>5</v>
      </c>
      <c r="D12" s="55">
        <f t="shared" si="0"/>
        <v>0.3333333333333333</v>
      </c>
      <c r="E12" s="56">
        <v>5</v>
      </c>
      <c r="F12" s="112">
        <v>0</v>
      </c>
      <c r="G12" s="96">
        <v>5</v>
      </c>
      <c r="H12" s="112">
        <v>3</v>
      </c>
      <c r="I12" s="106">
        <v>5</v>
      </c>
      <c r="J12" s="96">
        <v>2</v>
      </c>
      <c r="K12" s="54">
        <v>4</v>
      </c>
      <c r="L12" s="117">
        <v>0</v>
      </c>
      <c r="M12" s="106">
        <v>5</v>
      </c>
      <c r="N12" s="64">
        <v>0</v>
      </c>
      <c r="O12" s="1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s="4" customFormat="1" ht="19.5" customHeight="1">
      <c r="A13" s="85" t="s">
        <v>22</v>
      </c>
      <c r="B13" s="56">
        <v>34</v>
      </c>
      <c r="C13" s="96">
        <v>64</v>
      </c>
      <c r="D13" s="55">
        <f t="shared" si="0"/>
        <v>1.8823529411764706</v>
      </c>
      <c r="E13" s="63">
        <v>52</v>
      </c>
      <c r="F13" s="112">
        <v>0</v>
      </c>
      <c r="G13" s="96">
        <v>0</v>
      </c>
      <c r="H13" s="112">
        <v>32</v>
      </c>
      <c r="I13" s="106">
        <v>2</v>
      </c>
      <c r="J13" s="112">
        <v>18</v>
      </c>
      <c r="K13" s="106">
        <v>52</v>
      </c>
      <c r="L13" s="117">
        <v>52</v>
      </c>
      <c r="M13" s="106">
        <v>20</v>
      </c>
      <c r="N13" s="121">
        <v>0</v>
      </c>
      <c r="O13" s="1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s="4" customFormat="1" ht="19.5" customHeight="1">
      <c r="A14" s="85" t="s">
        <v>23</v>
      </c>
      <c r="B14" s="56">
        <v>0</v>
      </c>
      <c r="C14" s="96">
        <v>9</v>
      </c>
      <c r="D14" s="55">
        <f>IF(B14&gt;0,C14/B14,0)</f>
        <v>0</v>
      </c>
      <c r="E14" s="63">
        <v>5</v>
      </c>
      <c r="F14" s="112">
        <v>3</v>
      </c>
      <c r="G14" s="96">
        <v>0</v>
      </c>
      <c r="H14" s="112">
        <v>6</v>
      </c>
      <c r="I14" s="106">
        <v>6</v>
      </c>
      <c r="J14" s="112">
        <v>4</v>
      </c>
      <c r="K14" s="106">
        <v>0</v>
      </c>
      <c r="L14" s="117">
        <v>8</v>
      </c>
      <c r="M14" s="106">
        <v>5</v>
      </c>
      <c r="N14" s="121">
        <v>1</v>
      </c>
      <c r="O14" s="1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s="4" customFormat="1" ht="19.5" customHeight="1">
      <c r="A15" s="85" t="s">
        <v>24</v>
      </c>
      <c r="B15" s="56">
        <v>116</v>
      </c>
      <c r="C15" s="96">
        <v>124</v>
      </c>
      <c r="D15" s="55">
        <f t="shared" si="0"/>
        <v>1.0689655172413792</v>
      </c>
      <c r="E15" s="63">
        <v>117</v>
      </c>
      <c r="F15" s="112">
        <v>3</v>
      </c>
      <c r="G15" s="96">
        <v>102</v>
      </c>
      <c r="H15" s="112">
        <v>105</v>
      </c>
      <c r="I15" s="106">
        <v>93</v>
      </c>
      <c r="J15" s="112">
        <v>110</v>
      </c>
      <c r="K15" s="106">
        <v>32</v>
      </c>
      <c r="L15" s="117">
        <v>123</v>
      </c>
      <c r="M15" s="106">
        <v>123</v>
      </c>
      <c r="N15" s="121">
        <v>0</v>
      </c>
      <c r="O15" s="1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4" customFormat="1" ht="19.5" customHeight="1">
      <c r="A16" s="85" t="s">
        <v>25</v>
      </c>
      <c r="B16" s="56">
        <v>0</v>
      </c>
      <c r="C16" s="96">
        <v>1</v>
      </c>
      <c r="D16" s="55">
        <f>IF(B16&gt;0,C16/B16,0)</f>
        <v>0</v>
      </c>
      <c r="E16" s="63">
        <v>0</v>
      </c>
      <c r="F16" s="112">
        <v>0</v>
      </c>
      <c r="G16" s="96">
        <v>0</v>
      </c>
      <c r="H16" s="112">
        <v>0</v>
      </c>
      <c r="I16" s="106">
        <v>1</v>
      </c>
      <c r="J16" s="112">
        <v>1</v>
      </c>
      <c r="K16" s="106">
        <v>0</v>
      </c>
      <c r="L16" s="117">
        <v>0</v>
      </c>
      <c r="M16" s="106">
        <v>1</v>
      </c>
      <c r="N16" s="121">
        <v>0</v>
      </c>
      <c r="O16" s="1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4" customFormat="1" ht="19.5" customHeight="1">
      <c r="A17" s="85" t="s">
        <v>26</v>
      </c>
      <c r="B17" s="56">
        <v>49</v>
      </c>
      <c r="C17" s="96">
        <v>47</v>
      </c>
      <c r="D17" s="55">
        <f t="shared" si="0"/>
        <v>0.9591836734693877</v>
      </c>
      <c r="E17" s="63">
        <v>35</v>
      </c>
      <c r="F17" s="112">
        <v>7</v>
      </c>
      <c r="G17" s="96">
        <v>0</v>
      </c>
      <c r="H17" s="112">
        <v>34</v>
      </c>
      <c r="I17" s="106">
        <v>35</v>
      </c>
      <c r="J17" s="112">
        <v>38</v>
      </c>
      <c r="K17" s="106">
        <v>35</v>
      </c>
      <c r="L17" s="117">
        <v>34</v>
      </c>
      <c r="M17" s="106">
        <v>35</v>
      </c>
      <c r="N17" s="121">
        <v>14</v>
      </c>
      <c r="O17" s="1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4" customFormat="1" ht="19.5" customHeight="1">
      <c r="A18" s="85" t="s">
        <v>27</v>
      </c>
      <c r="B18" s="56">
        <v>95</v>
      </c>
      <c r="C18" s="96">
        <v>51</v>
      </c>
      <c r="D18" s="55">
        <f t="shared" si="0"/>
        <v>0.5368421052631579</v>
      </c>
      <c r="E18" s="63">
        <v>27</v>
      </c>
      <c r="F18" s="112">
        <v>27</v>
      </c>
      <c r="G18" s="96">
        <v>10</v>
      </c>
      <c r="H18" s="112">
        <v>28</v>
      </c>
      <c r="I18" s="106">
        <v>33</v>
      </c>
      <c r="J18" s="112">
        <v>3</v>
      </c>
      <c r="K18" s="106">
        <v>12</v>
      </c>
      <c r="L18" s="117">
        <v>36</v>
      </c>
      <c r="M18" s="106">
        <v>48</v>
      </c>
      <c r="N18" s="121">
        <v>0</v>
      </c>
      <c r="O18" s="1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s="4" customFormat="1" ht="19.5" customHeight="1">
      <c r="A19" s="85" t="s">
        <v>28</v>
      </c>
      <c r="B19" s="56">
        <v>0</v>
      </c>
      <c r="C19" s="96">
        <v>2</v>
      </c>
      <c r="D19" s="55">
        <f>IF(B19&gt;0,C19/B19,0)</f>
        <v>0</v>
      </c>
      <c r="E19" s="63">
        <v>2</v>
      </c>
      <c r="F19" s="112">
        <v>0</v>
      </c>
      <c r="G19" s="96">
        <v>2</v>
      </c>
      <c r="H19" s="112">
        <v>2</v>
      </c>
      <c r="I19" s="106">
        <v>2</v>
      </c>
      <c r="J19" s="112">
        <v>1</v>
      </c>
      <c r="K19" s="106">
        <v>2</v>
      </c>
      <c r="L19" s="117">
        <v>2</v>
      </c>
      <c r="M19" s="106">
        <v>0</v>
      </c>
      <c r="N19" s="121">
        <v>2</v>
      </c>
      <c r="O19" s="1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s="4" customFormat="1" ht="19.5" customHeight="1">
      <c r="A20" s="85" t="s">
        <v>29</v>
      </c>
      <c r="B20" s="56">
        <v>24</v>
      </c>
      <c r="C20" s="96">
        <v>20</v>
      </c>
      <c r="D20" s="55">
        <f t="shared" si="0"/>
        <v>0.8333333333333334</v>
      </c>
      <c r="E20" s="63">
        <v>20</v>
      </c>
      <c r="F20" s="112">
        <v>20</v>
      </c>
      <c r="G20" s="96">
        <v>19</v>
      </c>
      <c r="H20" s="112">
        <v>20</v>
      </c>
      <c r="I20" s="106">
        <v>19</v>
      </c>
      <c r="J20" s="112">
        <v>1</v>
      </c>
      <c r="K20" s="106">
        <v>20</v>
      </c>
      <c r="L20" s="117">
        <v>17</v>
      </c>
      <c r="M20" s="106">
        <v>20</v>
      </c>
      <c r="N20" s="121">
        <v>0</v>
      </c>
      <c r="O20" s="1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s="4" customFormat="1" ht="19.5" customHeight="1" thickBot="1">
      <c r="A21" s="87" t="s">
        <v>43</v>
      </c>
      <c r="B21" s="97">
        <v>56</v>
      </c>
      <c r="C21" s="98">
        <v>48</v>
      </c>
      <c r="D21" s="70">
        <f>IF(B21&gt;0,C21/B21,0)</f>
        <v>0.8571428571428571</v>
      </c>
      <c r="E21" s="109">
        <v>47</v>
      </c>
      <c r="F21" s="113">
        <v>47</v>
      </c>
      <c r="G21" s="98">
        <v>0</v>
      </c>
      <c r="H21" s="113">
        <v>0</v>
      </c>
      <c r="I21" s="115">
        <v>47</v>
      </c>
      <c r="J21" s="113">
        <v>0</v>
      </c>
      <c r="K21" s="115">
        <v>47</v>
      </c>
      <c r="L21" s="118">
        <v>47</v>
      </c>
      <c r="M21" s="115">
        <v>47</v>
      </c>
      <c r="N21" s="122">
        <v>0</v>
      </c>
      <c r="O21" s="1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s="4" customFormat="1" ht="19.5" customHeight="1" thickBot="1">
      <c r="A22" s="88" t="s">
        <v>0</v>
      </c>
      <c r="B22" s="78">
        <f>SUM(B6:B21)</f>
        <v>531</v>
      </c>
      <c r="C22" s="101">
        <f>SUM(C6:C21)</f>
        <v>457</v>
      </c>
      <c r="D22" s="77">
        <f t="shared" si="0"/>
        <v>0.8606403013182674</v>
      </c>
      <c r="E22" s="101">
        <f>SUM(E6:E21)</f>
        <v>386</v>
      </c>
      <c r="F22" s="101">
        <f aca="true" t="shared" si="1" ref="F22:N22">SUM(F6:F21)</f>
        <v>160</v>
      </c>
      <c r="G22" s="101">
        <f t="shared" si="1"/>
        <v>182</v>
      </c>
      <c r="H22" s="101">
        <f t="shared" si="1"/>
        <v>285</v>
      </c>
      <c r="I22" s="101">
        <f t="shared" si="1"/>
        <v>316</v>
      </c>
      <c r="J22" s="101">
        <f t="shared" si="1"/>
        <v>236</v>
      </c>
      <c r="K22" s="101">
        <f t="shared" si="1"/>
        <v>252</v>
      </c>
      <c r="L22" s="101">
        <f t="shared" si="1"/>
        <v>363</v>
      </c>
      <c r="M22" s="101">
        <f t="shared" si="1"/>
        <v>383</v>
      </c>
      <c r="N22" s="84">
        <f t="shared" si="1"/>
        <v>19</v>
      </c>
      <c r="O22" s="13"/>
      <c r="P22" s="3"/>
      <c r="Q22" s="11"/>
      <c r="R22" s="5"/>
      <c r="S22" s="5"/>
      <c r="T22" s="5"/>
      <c r="U22" s="5"/>
      <c r="V22" s="5"/>
      <c r="W22" s="3"/>
      <c r="X22" s="3"/>
      <c r="Y22" s="3"/>
      <c r="Z22" s="3"/>
      <c r="AA22" s="3"/>
    </row>
    <row r="23" spans="1:15" ht="77.25" customHeight="1" thickBot="1">
      <c r="A23" s="246" t="s">
        <v>91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8"/>
      <c r="O23" s="1"/>
    </row>
    <row r="24" ht="15">
      <c r="A24" s="123"/>
    </row>
  </sheetData>
  <sheetProtection/>
  <mergeCells count="7">
    <mergeCell ref="A23:N23"/>
    <mergeCell ref="A1:N1"/>
    <mergeCell ref="B4:D4"/>
    <mergeCell ref="E4:N4"/>
    <mergeCell ref="A3:N3"/>
    <mergeCell ref="A2:N2"/>
    <mergeCell ref="A4:A5"/>
  </mergeCells>
  <printOptions horizontalCentered="1" verticalCentered="1"/>
  <pageMargins left="0.51" right="0.5" top="0.5" bottom="0.32" header="0.12" footer="0.1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3"/>
  <sheetViews>
    <sheetView zoomScale="90" zoomScaleNormal="90" zoomScalePageLayoutView="0" workbookViewId="0" topLeftCell="A1">
      <selection activeCell="A38" sqref="A38"/>
    </sheetView>
  </sheetViews>
  <sheetFormatPr defaultColWidth="9.140625" defaultRowHeight="12.75"/>
  <cols>
    <col min="1" max="1" width="19.7109375" style="0" customWidth="1"/>
    <col min="2" max="3" width="7.57421875" style="0" customWidth="1"/>
    <col min="4" max="4" width="7.28125" style="0" customWidth="1"/>
    <col min="5" max="6" width="9.7109375" style="0" customWidth="1"/>
    <col min="7" max="7" width="7.8515625" style="0" customWidth="1"/>
    <col min="8" max="8" width="8.57421875" style="0" customWidth="1"/>
    <col min="9" max="9" width="8.8515625" style="0" customWidth="1"/>
    <col min="10" max="10" width="8.7109375" style="0" customWidth="1"/>
    <col min="11" max="11" width="9.7109375" style="0" customWidth="1"/>
    <col min="12" max="12" width="8.00390625" style="0" customWidth="1"/>
    <col min="14" max="14" width="7.57421875" style="0" customWidth="1"/>
    <col min="17" max="17" width="8.8515625" style="0" customWidth="1"/>
    <col min="28" max="28" width="9.140625" style="1" customWidth="1"/>
  </cols>
  <sheetData>
    <row r="1" spans="1:28" s="33" customFormat="1" ht="21" customHeight="1">
      <c r="A1" s="249" t="str">
        <f>+'1 In School Youth Part'!A1:N1</f>
        <v>TAB 7 - WIOA TITLE I PARTICIPANT SUMMARY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5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s="33" customFormat="1" ht="21" customHeight="1">
      <c r="A2" s="259" t="str">
        <f>'1 In School Youth Part'!$A$2</f>
        <v>FY17 QUARTER ENDING MARCH 31, 2017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7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s="33" customFormat="1" ht="18.75" customHeight="1" thickBot="1">
      <c r="A3" s="256" t="s">
        <v>52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8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7" ht="16.5" customHeight="1">
      <c r="A4" s="262" t="s">
        <v>82</v>
      </c>
      <c r="B4" s="252" t="s">
        <v>2</v>
      </c>
      <c r="C4" s="253"/>
      <c r="D4" s="254"/>
      <c r="E4" s="252" t="s">
        <v>5</v>
      </c>
      <c r="F4" s="255"/>
      <c r="G4" s="255"/>
      <c r="H4" s="255"/>
      <c r="I4" s="253"/>
      <c r="J4" s="253"/>
      <c r="K4" s="253"/>
      <c r="L4" s="253"/>
      <c r="M4" s="253"/>
      <c r="N4" s="25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56.25" customHeight="1" thickBot="1">
      <c r="A5" s="263"/>
      <c r="B5" s="7" t="s">
        <v>3</v>
      </c>
      <c r="C5" s="8" t="s">
        <v>4</v>
      </c>
      <c r="D5" s="9" t="s">
        <v>1</v>
      </c>
      <c r="E5" s="8" t="s">
        <v>68</v>
      </c>
      <c r="F5" s="8" t="s">
        <v>69</v>
      </c>
      <c r="G5" s="8" t="s">
        <v>90</v>
      </c>
      <c r="H5" s="8" t="s">
        <v>61</v>
      </c>
      <c r="I5" s="12" t="s">
        <v>62</v>
      </c>
      <c r="J5" s="8" t="s">
        <v>63</v>
      </c>
      <c r="K5" s="12" t="s">
        <v>64</v>
      </c>
      <c r="L5" s="8" t="s">
        <v>65</v>
      </c>
      <c r="M5" s="12" t="s">
        <v>66</v>
      </c>
      <c r="N5" s="9" t="s">
        <v>67</v>
      </c>
      <c r="O5" s="1"/>
      <c r="P5" s="1"/>
      <c r="Q5" s="10"/>
      <c r="R5" s="10"/>
      <c r="S5" s="1"/>
      <c r="T5" s="1"/>
      <c r="U5" s="1"/>
      <c r="V5" s="1"/>
      <c r="W5" s="1"/>
      <c r="X5" s="1"/>
      <c r="Y5" s="1"/>
      <c r="Z5" s="1"/>
      <c r="AA5" s="1"/>
    </row>
    <row r="6" spans="1:28" s="4" customFormat="1" ht="19.5" customHeight="1">
      <c r="A6" s="85" t="s">
        <v>15</v>
      </c>
      <c r="B6" s="90">
        <v>66</v>
      </c>
      <c r="C6" s="91">
        <v>43</v>
      </c>
      <c r="D6" s="92">
        <f aca="true" t="shared" si="0" ref="D6:D22">(C6/B6)</f>
        <v>0.6515151515151515</v>
      </c>
      <c r="E6" s="102">
        <v>2</v>
      </c>
      <c r="F6" s="110">
        <v>39</v>
      </c>
      <c r="G6" s="91">
        <v>42</v>
      </c>
      <c r="H6" s="91">
        <v>12</v>
      </c>
      <c r="I6" s="105">
        <v>8</v>
      </c>
      <c r="J6" s="110">
        <v>2</v>
      </c>
      <c r="K6" s="93">
        <v>0</v>
      </c>
      <c r="L6" s="94">
        <v>0</v>
      </c>
      <c r="M6" s="105">
        <v>42</v>
      </c>
      <c r="N6" s="119">
        <v>0</v>
      </c>
      <c r="O6" s="1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s="4" customFormat="1" ht="19.5" customHeight="1">
      <c r="A7" s="86" t="s">
        <v>16</v>
      </c>
      <c r="B7" s="44">
        <v>155</v>
      </c>
      <c r="C7" s="95">
        <v>124</v>
      </c>
      <c r="D7" s="43">
        <f t="shared" si="0"/>
        <v>0.8</v>
      </c>
      <c r="E7" s="46">
        <v>63</v>
      </c>
      <c r="F7" s="111">
        <v>55</v>
      </c>
      <c r="G7" s="95">
        <v>0</v>
      </c>
      <c r="H7" s="95">
        <v>26</v>
      </c>
      <c r="I7" s="114">
        <v>82</v>
      </c>
      <c r="J7" s="111">
        <v>38</v>
      </c>
      <c r="K7" s="114">
        <v>64</v>
      </c>
      <c r="L7" s="116">
        <v>47</v>
      </c>
      <c r="M7" s="114">
        <v>107</v>
      </c>
      <c r="N7" s="120">
        <v>1</v>
      </c>
      <c r="O7" s="1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s="4" customFormat="1" ht="19.5" customHeight="1">
      <c r="A8" s="85" t="s">
        <v>17</v>
      </c>
      <c r="B8" s="56">
        <v>80</v>
      </c>
      <c r="C8" s="96">
        <v>101</v>
      </c>
      <c r="D8" s="55">
        <f t="shared" si="0"/>
        <v>1.2625</v>
      </c>
      <c r="E8" s="63">
        <v>7</v>
      </c>
      <c r="F8" s="112">
        <v>67</v>
      </c>
      <c r="G8" s="96">
        <v>0</v>
      </c>
      <c r="H8" s="112">
        <v>13</v>
      </c>
      <c r="I8" s="106">
        <v>11</v>
      </c>
      <c r="J8" s="112">
        <v>41</v>
      </c>
      <c r="K8" s="106">
        <v>1</v>
      </c>
      <c r="L8" s="117">
        <v>1</v>
      </c>
      <c r="M8" s="106">
        <v>1</v>
      </c>
      <c r="N8" s="121">
        <v>7</v>
      </c>
      <c r="O8" s="1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s="4" customFormat="1" ht="19.5" customHeight="1">
      <c r="A9" s="85" t="s">
        <v>18</v>
      </c>
      <c r="B9" s="56">
        <v>77</v>
      </c>
      <c r="C9" s="96">
        <v>14</v>
      </c>
      <c r="D9" s="55">
        <f t="shared" si="0"/>
        <v>0.18181818181818182</v>
      </c>
      <c r="E9" s="63">
        <v>14</v>
      </c>
      <c r="F9" s="112">
        <v>14</v>
      </c>
      <c r="G9" s="96">
        <v>14</v>
      </c>
      <c r="H9" s="112">
        <v>14</v>
      </c>
      <c r="I9" s="106">
        <v>14</v>
      </c>
      <c r="J9" s="112">
        <v>14</v>
      </c>
      <c r="K9" s="106">
        <v>14</v>
      </c>
      <c r="L9" s="117">
        <v>14</v>
      </c>
      <c r="M9" s="106">
        <v>14</v>
      </c>
      <c r="N9" s="121">
        <v>12</v>
      </c>
      <c r="O9" s="1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s="4" customFormat="1" ht="19.5" customHeight="1">
      <c r="A10" s="85" t="s">
        <v>19</v>
      </c>
      <c r="B10" s="56">
        <v>75</v>
      </c>
      <c r="C10" s="96">
        <v>62</v>
      </c>
      <c r="D10" s="55">
        <f t="shared" si="0"/>
        <v>0.8266666666666667</v>
      </c>
      <c r="E10" s="63">
        <v>60</v>
      </c>
      <c r="F10" s="112">
        <v>61</v>
      </c>
      <c r="G10" s="96">
        <v>60</v>
      </c>
      <c r="H10" s="112">
        <v>60</v>
      </c>
      <c r="I10" s="106">
        <v>60</v>
      </c>
      <c r="J10" s="112">
        <v>61</v>
      </c>
      <c r="K10" s="106">
        <v>60</v>
      </c>
      <c r="L10" s="117">
        <v>60</v>
      </c>
      <c r="M10" s="106">
        <v>61</v>
      </c>
      <c r="N10" s="121">
        <v>60</v>
      </c>
      <c r="O10" s="1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s="4" customFormat="1" ht="19.5" customHeight="1">
      <c r="A11" s="85" t="s">
        <v>20</v>
      </c>
      <c r="B11" s="56">
        <v>174</v>
      </c>
      <c r="C11" s="96">
        <v>161</v>
      </c>
      <c r="D11" s="55">
        <f t="shared" si="0"/>
        <v>0.9252873563218391</v>
      </c>
      <c r="E11" s="63">
        <v>146</v>
      </c>
      <c r="F11" s="112">
        <v>2</v>
      </c>
      <c r="G11" s="96">
        <v>78</v>
      </c>
      <c r="H11" s="112">
        <v>4</v>
      </c>
      <c r="I11" s="106">
        <v>43</v>
      </c>
      <c r="J11" s="112">
        <v>160</v>
      </c>
      <c r="K11" s="106">
        <v>138</v>
      </c>
      <c r="L11" s="117">
        <v>0</v>
      </c>
      <c r="M11" s="106">
        <v>146</v>
      </c>
      <c r="N11" s="121">
        <v>110</v>
      </c>
      <c r="O11" s="1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s="4" customFormat="1" ht="19.5" customHeight="1">
      <c r="A12" s="85" t="s">
        <v>21</v>
      </c>
      <c r="B12" s="56">
        <v>47</v>
      </c>
      <c r="C12" s="96">
        <v>54</v>
      </c>
      <c r="D12" s="55">
        <f t="shared" si="0"/>
        <v>1.148936170212766</v>
      </c>
      <c r="E12" s="56">
        <v>54</v>
      </c>
      <c r="F12" s="112">
        <v>10</v>
      </c>
      <c r="G12" s="96">
        <v>54</v>
      </c>
      <c r="H12" s="112">
        <v>13</v>
      </c>
      <c r="I12" s="106">
        <v>19</v>
      </c>
      <c r="J12" s="96">
        <v>11</v>
      </c>
      <c r="K12" s="54">
        <v>21</v>
      </c>
      <c r="L12" s="117">
        <v>0</v>
      </c>
      <c r="M12" s="106">
        <v>54</v>
      </c>
      <c r="N12" s="64">
        <v>0</v>
      </c>
      <c r="O12" s="1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s="4" customFormat="1" ht="19.5" customHeight="1">
      <c r="A13" s="85" t="s">
        <v>22</v>
      </c>
      <c r="B13" s="56">
        <v>65</v>
      </c>
      <c r="C13" s="96">
        <v>39</v>
      </c>
      <c r="D13" s="55">
        <f t="shared" si="0"/>
        <v>0.6</v>
      </c>
      <c r="E13" s="63">
        <v>32</v>
      </c>
      <c r="F13" s="112">
        <v>31</v>
      </c>
      <c r="G13" s="96">
        <v>31</v>
      </c>
      <c r="H13" s="112">
        <v>1</v>
      </c>
      <c r="I13" s="106">
        <v>0</v>
      </c>
      <c r="J13" s="112">
        <v>31</v>
      </c>
      <c r="K13" s="106">
        <v>1</v>
      </c>
      <c r="L13" s="117">
        <v>1</v>
      </c>
      <c r="M13" s="106">
        <v>10</v>
      </c>
      <c r="N13" s="121">
        <v>0</v>
      </c>
      <c r="O13" s="1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s="4" customFormat="1" ht="19.5" customHeight="1">
      <c r="A14" s="85" t="s">
        <v>23</v>
      </c>
      <c r="B14" s="56">
        <v>130</v>
      </c>
      <c r="C14" s="96">
        <v>66</v>
      </c>
      <c r="D14" s="55">
        <f t="shared" si="0"/>
        <v>0.5076923076923077</v>
      </c>
      <c r="E14" s="63">
        <v>3</v>
      </c>
      <c r="F14" s="112">
        <v>52</v>
      </c>
      <c r="G14" s="96">
        <v>0</v>
      </c>
      <c r="H14" s="112">
        <v>32</v>
      </c>
      <c r="I14" s="106">
        <v>26</v>
      </c>
      <c r="J14" s="112">
        <v>31</v>
      </c>
      <c r="K14" s="106">
        <v>0</v>
      </c>
      <c r="L14" s="117">
        <v>46</v>
      </c>
      <c r="M14" s="106">
        <v>3</v>
      </c>
      <c r="N14" s="121">
        <v>22</v>
      </c>
      <c r="O14" s="1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s="4" customFormat="1" ht="19.5" customHeight="1">
      <c r="A15" s="85" t="s">
        <v>24</v>
      </c>
      <c r="B15" s="56">
        <v>284</v>
      </c>
      <c r="C15" s="96">
        <v>226</v>
      </c>
      <c r="D15" s="55">
        <f t="shared" si="0"/>
        <v>0.795774647887324</v>
      </c>
      <c r="E15" s="63">
        <v>177</v>
      </c>
      <c r="F15" s="112">
        <v>215</v>
      </c>
      <c r="G15" s="96">
        <v>21</v>
      </c>
      <c r="H15" s="112">
        <v>83</v>
      </c>
      <c r="I15" s="106">
        <v>121</v>
      </c>
      <c r="J15" s="112">
        <v>93</v>
      </c>
      <c r="K15" s="106">
        <v>21</v>
      </c>
      <c r="L15" s="117">
        <v>196</v>
      </c>
      <c r="M15" s="106">
        <v>208</v>
      </c>
      <c r="N15" s="121">
        <v>0</v>
      </c>
      <c r="O15" s="1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s="4" customFormat="1" ht="19.5" customHeight="1">
      <c r="A16" s="85" t="s">
        <v>25</v>
      </c>
      <c r="B16" s="56">
        <v>51</v>
      </c>
      <c r="C16" s="96">
        <v>51</v>
      </c>
      <c r="D16" s="55">
        <f t="shared" si="0"/>
        <v>1</v>
      </c>
      <c r="E16" s="63">
        <v>0</v>
      </c>
      <c r="F16" s="112">
        <v>5</v>
      </c>
      <c r="G16" s="96">
        <v>0</v>
      </c>
      <c r="H16" s="112">
        <v>0</v>
      </c>
      <c r="I16" s="106">
        <v>5</v>
      </c>
      <c r="J16" s="112">
        <v>50</v>
      </c>
      <c r="K16" s="106">
        <v>5</v>
      </c>
      <c r="L16" s="117">
        <v>0</v>
      </c>
      <c r="M16" s="106">
        <v>0</v>
      </c>
      <c r="N16" s="121">
        <v>3</v>
      </c>
      <c r="O16" s="1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s="4" customFormat="1" ht="19.5" customHeight="1">
      <c r="A17" s="85" t="s">
        <v>26</v>
      </c>
      <c r="B17" s="56">
        <v>75</v>
      </c>
      <c r="C17" s="96">
        <v>71</v>
      </c>
      <c r="D17" s="55">
        <f t="shared" si="0"/>
        <v>0.9466666666666667</v>
      </c>
      <c r="E17" s="63">
        <v>56</v>
      </c>
      <c r="F17" s="112">
        <v>55</v>
      </c>
      <c r="G17" s="96">
        <v>0</v>
      </c>
      <c r="H17" s="112">
        <v>1</v>
      </c>
      <c r="I17" s="106">
        <v>56</v>
      </c>
      <c r="J17" s="112">
        <v>51</v>
      </c>
      <c r="K17" s="106">
        <v>56</v>
      </c>
      <c r="L17" s="117">
        <v>46</v>
      </c>
      <c r="M17" s="106">
        <v>56</v>
      </c>
      <c r="N17" s="121">
        <v>60</v>
      </c>
      <c r="O17" s="1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s="4" customFormat="1" ht="19.5" customHeight="1">
      <c r="A18" s="85" t="s">
        <v>27</v>
      </c>
      <c r="B18" s="56">
        <v>94</v>
      </c>
      <c r="C18" s="96">
        <v>42</v>
      </c>
      <c r="D18" s="55">
        <f t="shared" si="0"/>
        <v>0.44680851063829785</v>
      </c>
      <c r="E18" s="63">
        <v>14</v>
      </c>
      <c r="F18" s="112">
        <v>17</v>
      </c>
      <c r="G18" s="96">
        <v>7</v>
      </c>
      <c r="H18" s="112">
        <v>19</v>
      </c>
      <c r="I18" s="106">
        <v>20</v>
      </c>
      <c r="J18" s="112">
        <v>15</v>
      </c>
      <c r="K18" s="106">
        <v>2</v>
      </c>
      <c r="L18" s="117">
        <v>25</v>
      </c>
      <c r="M18" s="106">
        <v>17</v>
      </c>
      <c r="N18" s="121">
        <v>0</v>
      </c>
      <c r="O18" s="1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s="4" customFormat="1" ht="19.5" customHeight="1">
      <c r="A19" s="85" t="s">
        <v>28</v>
      </c>
      <c r="B19" s="56">
        <v>62</v>
      </c>
      <c r="C19" s="96">
        <v>49</v>
      </c>
      <c r="D19" s="55">
        <f t="shared" si="0"/>
        <v>0.7903225806451613</v>
      </c>
      <c r="E19" s="63">
        <v>8</v>
      </c>
      <c r="F19" s="112">
        <v>26</v>
      </c>
      <c r="G19" s="96">
        <v>45</v>
      </c>
      <c r="H19" s="112">
        <v>41</v>
      </c>
      <c r="I19" s="106">
        <v>18</v>
      </c>
      <c r="J19" s="112">
        <v>44</v>
      </c>
      <c r="K19" s="106">
        <v>46</v>
      </c>
      <c r="L19" s="117">
        <v>45</v>
      </c>
      <c r="M19" s="106">
        <v>41</v>
      </c>
      <c r="N19" s="121">
        <v>42</v>
      </c>
      <c r="O19" s="1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s="4" customFormat="1" ht="19.5" customHeight="1">
      <c r="A20" s="85" t="s">
        <v>29</v>
      </c>
      <c r="B20" s="56">
        <v>85</v>
      </c>
      <c r="C20" s="96">
        <v>61</v>
      </c>
      <c r="D20" s="55">
        <f t="shared" si="0"/>
        <v>0.7176470588235294</v>
      </c>
      <c r="E20" s="63">
        <v>59</v>
      </c>
      <c r="F20" s="112">
        <v>60</v>
      </c>
      <c r="G20" s="96">
        <v>44</v>
      </c>
      <c r="H20" s="112">
        <v>26</v>
      </c>
      <c r="I20" s="106">
        <v>24</v>
      </c>
      <c r="J20" s="112">
        <v>8</v>
      </c>
      <c r="K20" s="106">
        <v>54</v>
      </c>
      <c r="L20" s="117">
        <v>31</v>
      </c>
      <c r="M20" s="106">
        <v>61</v>
      </c>
      <c r="N20" s="121">
        <v>0</v>
      </c>
      <c r="O20" s="1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s="4" customFormat="1" ht="19.5" customHeight="1" thickBot="1">
      <c r="A21" s="87" t="s">
        <v>43</v>
      </c>
      <c r="B21" s="97">
        <v>66</v>
      </c>
      <c r="C21" s="98">
        <v>56</v>
      </c>
      <c r="D21" s="70">
        <f t="shared" si="0"/>
        <v>0.8484848484848485</v>
      </c>
      <c r="E21" s="109">
        <v>35</v>
      </c>
      <c r="F21" s="113">
        <v>55</v>
      </c>
      <c r="G21" s="98">
        <v>0</v>
      </c>
      <c r="H21" s="113">
        <v>0</v>
      </c>
      <c r="I21" s="115">
        <v>0</v>
      </c>
      <c r="J21" s="113">
        <v>20</v>
      </c>
      <c r="K21" s="115">
        <v>55</v>
      </c>
      <c r="L21" s="118">
        <v>55</v>
      </c>
      <c r="M21" s="115">
        <v>55</v>
      </c>
      <c r="N21" s="122">
        <v>55</v>
      </c>
      <c r="O21" s="1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s="4" customFormat="1" ht="19.5" customHeight="1" thickBot="1">
      <c r="A22" s="88" t="s">
        <v>0</v>
      </c>
      <c r="B22" s="78">
        <f>SUM(B6:B21)</f>
        <v>1586</v>
      </c>
      <c r="C22" s="101">
        <f>SUM(C6:C21)</f>
        <v>1220</v>
      </c>
      <c r="D22" s="77">
        <f t="shared" si="0"/>
        <v>0.7692307692307693</v>
      </c>
      <c r="E22" s="101">
        <f>SUM(E6:E21)</f>
        <v>730</v>
      </c>
      <c r="F22" s="101">
        <f aca="true" t="shared" si="1" ref="F22:N22">SUM(F6:F21)</f>
        <v>764</v>
      </c>
      <c r="G22" s="101">
        <f t="shared" si="1"/>
        <v>396</v>
      </c>
      <c r="H22" s="101">
        <f t="shared" si="1"/>
        <v>345</v>
      </c>
      <c r="I22" s="101">
        <f t="shared" si="1"/>
        <v>507</v>
      </c>
      <c r="J22" s="101">
        <f t="shared" si="1"/>
        <v>670</v>
      </c>
      <c r="K22" s="101">
        <f t="shared" si="1"/>
        <v>538</v>
      </c>
      <c r="L22" s="101">
        <f t="shared" si="1"/>
        <v>567</v>
      </c>
      <c r="M22" s="101">
        <f t="shared" si="1"/>
        <v>876</v>
      </c>
      <c r="N22" s="84">
        <f t="shared" si="1"/>
        <v>372</v>
      </c>
      <c r="O22" s="13"/>
      <c r="P22" s="3"/>
      <c r="Q22" s="11"/>
      <c r="R22" s="5"/>
      <c r="S22" s="5"/>
      <c r="T22" s="5"/>
      <c r="U22" s="5"/>
      <c r="V22" s="5"/>
      <c r="W22" s="3"/>
      <c r="X22" s="3"/>
      <c r="Y22" s="3"/>
      <c r="Z22" s="3"/>
      <c r="AA22" s="3"/>
      <c r="AB22" s="3"/>
    </row>
    <row r="23" spans="1:14" ht="76.5" customHeight="1" thickBot="1">
      <c r="A23" s="246" t="s">
        <v>91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8"/>
    </row>
  </sheetData>
  <sheetProtection/>
  <mergeCells count="7">
    <mergeCell ref="A23:N23"/>
    <mergeCell ref="A1:N1"/>
    <mergeCell ref="B4:D4"/>
    <mergeCell ref="E4:N4"/>
    <mergeCell ref="A3:N3"/>
    <mergeCell ref="A2:N2"/>
    <mergeCell ref="A4:A5"/>
  </mergeCells>
  <printOptions horizontalCentered="1"/>
  <pageMargins left="0.51" right="0.5" top="0.5" bottom="0.57" header="0.12" footer="0.1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4"/>
  <sheetViews>
    <sheetView zoomScale="90" zoomScaleNormal="90" zoomScalePageLayoutView="0" workbookViewId="0" topLeftCell="A1">
      <selection activeCell="A38" sqref="A38"/>
    </sheetView>
  </sheetViews>
  <sheetFormatPr defaultColWidth="9.140625" defaultRowHeight="12.75"/>
  <cols>
    <col min="1" max="1" width="20.28125" style="0" customWidth="1"/>
    <col min="2" max="2" width="8.8515625" style="0" customWidth="1"/>
    <col min="3" max="3" width="8.57421875" style="0" customWidth="1"/>
    <col min="4" max="4" width="8.28125" style="0" customWidth="1"/>
    <col min="5" max="6" width="9.7109375" style="0" customWidth="1"/>
    <col min="7" max="7" width="6.140625" style="0" customWidth="1"/>
    <col min="8" max="8" width="8.7109375" style="0" customWidth="1"/>
    <col min="9" max="9" width="6.8515625" style="0" customWidth="1"/>
    <col min="10" max="10" width="7.421875" style="0" customWidth="1"/>
    <col min="11" max="11" width="10.57421875" style="0" customWidth="1"/>
    <col min="12" max="12" width="8.57421875" style="0" customWidth="1"/>
    <col min="13" max="13" width="8.421875" style="0" customWidth="1"/>
    <col min="14" max="14" width="7.28125" style="0" customWidth="1"/>
    <col min="17" max="17" width="8.8515625" style="0" customWidth="1"/>
    <col min="28" max="28" width="9.140625" style="1" customWidth="1"/>
  </cols>
  <sheetData>
    <row r="1" spans="1:27" ht="19.5" customHeight="1">
      <c r="A1" s="249" t="str">
        <f>+'1 In School Youth Part'!A1:N1</f>
        <v>TAB 7 - WIOA TITLE I PARTICIPANT SUMMARY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59" t="str">
        <f>'1 In School Youth Part'!$A$2</f>
        <v>FY17 QUARTER ENDING MARCH 31, 2017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>
      <c r="A3" s="256" t="s">
        <v>36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8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 customHeight="1">
      <c r="A4" s="262" t="s">
        <v>82</v>
      </c>
      <c r="B4" s="252" t="s">
        <v>2</v>
      </c>
      <c r="C4" s="253"/>
      <c r="D4" s="254"/>
      <c r="E4" s="252" t="s">
        <v>5</v>
      </c>
      <c r="F4" s="255"/>
      <c r="G4" s="255"/>
      <c r="H4" s="255"/>
      <c r="I4" s="253"/>
      <c r="J4" s="253"/>
      <c r="K4" s="253"/>
      <c r="L4" s="253"/>
      <c r="M4" s="253"/>
      <c r="N4" s="25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54.75" customHeight="1" thickBot="1">
      <c r="A5" s="263"/>
      <c r="B5" s="7" t="s">
        <v>3</v>
      </c>
      <c r="C5" s="8" t="s">
        <v>4</v>
      </c>
      <c r="D5" s="9" t="s">
        <v>1</v>
      </c>
      <c r="E5" s="8" t="s">
        <v>68</v>
      </c>
      <c r="F5" s="8" t="s">
        <v>69</v>
      </c>
      <c r="G5" s="8" t="s">
        <v>90</v>
      </c>
      <c r="H5" s="8" t="s">
        <v>61</v>
      </c>
      <c r="I5" s="12" t="s">
        <v>62</v>
      </c>
      <c r="J5" s="8" t="s">
        <v>63</v>
      </c>
      <c r="K5" s="12" t="s">
        <v>64</v>
      </c>
      <c r="L5" s="8" t="s">
        <v>65</v>
      </c>
      <c r="M5" s="12" t="s">
        <v>66</v>
      </c>
      <c r="N5" s="9" t="s">
        <v>67</v>
      </c>
      <c r="O5" s="1"/>
      <c r="P5" s="1"/>
      <c r="Q5" s="10"/>
      <c r="R5" s="10"/>
      <c r="S5" s="1"/>
      <c r="T5" s="1"/>
      <c r="U5" s="1"/>
      <c r="V5" s="1"/>
      <c r="W5" s="1"/>
      <c r="X5" s="1"/>
      <c r="Y5" s="1"/>
      <c r="Z5" s="1"/>
      <c r="AA5" s="1"/>
    </row>
    <row r="6" spans="1:43" s="4" customFormat="1" ht="19.5" customHeight="1">
      <c r="A6" s="85" t="s">
        <v>15</v>
      </c>
      <c r="B6" s="90">
        <f>+'1 In School Youth Part'!B6+'2 Out of School Youth Part'!B6</f>
        <v>84</v>
      </c>
      <c r="C6" s="91">
        <f>+'1 In School Youth Part'!C6+'2 Out of School Youth Part'!C6</f>
        <v>59</v>
      </c>
      <c r="D6" s="92">
        <f aca="true" t="shared" si="0" ref="D6:D22">(C6/B6)</f>
        <v>0.7023809523809523</v>
      </c>
      <c r="E6" s="140">
        <f>+'1 In School Youth Part'!E6+'2 Out of School Youth Part'!E6</f>
        <v>17</v>
      </c>
      <c r="F6" s="93">
        <f>+'1 In School Youth Part'!F6+'2 Out of School Youth Part'!F6</f>
        <v>41</v>
      </c>
      <c r="G6" s="54">
        <f>+'1 In School Youth Part'!G6+'2 Out of School Youth Part'!G6</f>
        <v>58</v>
      </c>
      <c r="H6" s="54">
        <f>+'1 In School Youth Part'!H6+'2 Out of School Youth Part'!H6</f>
        <v>12</v>
      </c>
      <c r="I6" s="54">
        <f>+'1 In School Youth Part'!I6+'2 Out of School Youth Part'!I6</f>
        <v>19</v>
      </c>
      <c r="J6" s="54">
        <f>+'1 In School Youth Part'!J6+'2 Out of School Youth Part'!J6</f>
        <v>2</v>
      </c>
      <c r="K6" s="54">
        <f>+'1 In School Youth Part'!K6+'2 Out of School Youth Part'!K6</f>
        <v>0</v>
      </c>
      <c r="L6" s="54">
        <f>+'1 In School Youth Part'!L6+'2 Out of School Youth Part'!L6</f>
        <v>0</v>
      </c>
      <c r="M6" s="54">
        <f>+'1 In School Youth Part'!M6+'2 Out of School Youth Part'!M6</f>
        <v>58</v>
      </c>
      <c r="N6" s="100">
        <f>+'1 In School Youth Part'!N6+'2 Out of School Youth Part'!N6</f>
        <v>0</v>
      </c>
      <c r="O6" s="3"/>
      <c r="P6" s="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s="4" customFormat="1" ht="19.5" customHeight="1">
      <c r="A7" s="86" t="s">
        <v>16</v>
      </c>
      <c r="B7" s="44">
        <f>+'1 In School Youth Part'!B7+'2 Out of School Youth Part'!B7</f>
        <v>207</v>
      </c>
      <c r="C7" s="95">
        <f>+'1 In School Youth Part'!C7+'2 Out of School Youth Part'!C7</f>
        <v>138</v>
      </c>
      <c r="D7" s="43">
        <f t="shared" si="0"/>
        <v>0.6666666666666666</v>
      </c>
      <c r="E7" s="141">
        <f>+'1 In School Youth Part'!E7+'2 Out of School Youth Part'!E7</f>
        <v>72</v>
      </c>
      <c r="F7" s="54">
        <f>+'1 In School Youth Part'!F7+'2 Out of School Youth Part'!F7</f>
        <v>63</v>
      </c>
      <c r="G7" s="54">
        <f>+'1 In School Youth Part'!G7+'2 Out of School Youth Part'!G7</f>
        <v>0</v>
      </c>
      <c r="H7" s="54">
        <f>+'1 In School Youth Part'!H7+'2 Out of School Youth Part'!H7</f>
        <v>29</v>
      </c>
      <c r="I7" s="54">
        <f>+'1 In School Youth Part'!I7+'2 Out of School Youth Part'!I7</f>
        <v>92</v>
      </c>
      <c r="J7" s="54">
        <f>+'1 In School Youth Part'!J7+'2 Out of School Youth Part'!J7</f>
        <v>42</v>
      </c>
      <c r="K7" s="54">
        <f>+'1 In School Youth Part'!K7+'2 Out of School Youth Part'!K7</f>
        <v>74</v>
      </c>
      <c r="L7" s="54">
        <f>+'1 In School Youth Part'!L7+'2 Out of School Youth Part'!L7</f>
        <v>53</v>
      </c>
      <c r="M7" s="54">
        <f>+'1 In School Youth Part'!M7+'2 Out of School Youth Part'!M7</f>
        <v>118</v>
      </c>
      <c r="N7" s="62">
        <f>+'1 In School Youth Part'!N7+'2 Out of School Youth Part'!N7</f>
        <v>1</v>
      </c>
      <c r="O7" s="3"/>
      <c r="P7" s="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s="4" customFormat="1" ht="19.5" customHeight="1">
      <c r="A8" s="85" t="s">
        <v>17</v>
      </c>
      <c r="B8" s="44">
        <f>+'1 In School Youth Part'!B8+'2 Out of School Youth Part'!B8</f>
        <v>127</v>
      </c>
      <c r="C8" s="96">
        <f>+'1 In School Youth Part'!C8+'2 Out of School Youth Part'!C8</f>
        <v>154</v>
      </c>
      <c r="D8" s="55">
        <f t="shared" si="0"/>
        <v>1.2125984251968505</v>
      </c>
      <c r="E8" s="141">
        <f>+'1 In School Youth Part'!E8+'2 Out of School Youth Part'!E8</f>
        <v>57</v>
      </c>
      <c r="F8" s="54">
        <f>+'1 In School Youth Part'!F8+'2 Out of School Youth Part'!F8</f>
        <v>108</v>
      </c>
      <c r="G8" s="54">
        <f>+'1 In School Youth Part'!G8+'2 Out of School Youth Part'!G8</f>
        <v>26</v>
      </c>
      <c r="H8" s="54">
        <f>+'1 In School Youth Part'!H8+'2 Out of School Youth Part'!H8</f>
        <v>63</v>
      </c>
      <c r="I8" s="54">
        <f>+'1 In School Youth Part'!I8+'2 Out of School Youth Part'!I8</f>
        <v>61</v>
      </c>
      <c r="J8" s="54">
        <f>+'1 In School Youth Part'!J8+'2 Out of School Youth Part'!J8</f>
        <v>93</v>
      </c>
      <c r="K8" s="54">
        <f>+'1 In School Youth Part'!K8+'2 Out of School Youth Part'!K8</f>
        <v>37</v>
      </c>
      <c r="L8" s="54">
        <f>+'1 In School Youth Part'!L8+'2 Out of School Youth Part'!L8</f>
        <v>37</v>
      </c>
      <c r="M8" s="54">
        <f>+'1 In School Youth Part'!M8+'2 Out of School Youth Part'!M8</f>
        <v>51</v>
      </c>
      <c r="N8" s="62">
        <f>+'1 In School Youth Part'!N8+'2 Out of School Youth Part'!N8</f>
        <v>7</v>
      </c>
      <c r="O8" s="3"/>
      <c r="P8" s="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s="4" customFormat="1" ht="19.5" customHeight="1">
      <c r="A9" s="85" t="s">
        <v>18</v>
      </c>
      <c r="B9" s="44">
        <f>+'1 In School Youth Part'!B9+'2 Out of School Youth Part'!B9</f>
        <v>77</v>
      </c>
      <c r="C9" s="96">
        <f>+'1 In School Youth Part'!C9+'2 Out of School Youth Part'!C9</f>
        <v>17</v>
      </c>
      <c r="D9" s="55">
        <f t="shared" si="0"/>
        <v>0.22077922077922077</v>
      </c>
      <c r="E9" s="141">
        <f>+'1 In School Youth Part'!E9+'2 Out of School Youth Part'!E9</f>
        <v>16</v>
      </c>
      <c r="F9" s="54">
        <f>+'1 In School Youth Part'!F9+'2 Out of School Youth Part'!F9</f>
        <v>16</v>
      </c>
      <c r="G9" s="54">
        <f>+'1 In School Youth Part'!G9+'2 Out of School Youth Part'!G9</f>
        <v>16</v>
      </c>
      <c r="H9" s="54">
        <f>+'1 In School Youth Part'!H9+'2 Out of School Youth Part'!H9</f>
        <v>16</v>
      </c>
      <c r="I9" s="54">
        <f>+'1 In School Youth Part'!I9+'2 Out of School Youth Part'!I9</f>
        <v>16</v>
      </c>
      <c r="J9" s="54">
        <f>+'1 In School Youth Part'!J9+'2 Out of School Youth Part'!J9</f>
        <v>16</v>
      </c>
      <c r="K9" s="54">
        <f>+'1 In School Youth Part'!K9+'2 Out of School Youth Part'!K9</f>
        <v>16</v>
      </c>
      <c r="L9" s="54">
        <f>+'1 In School Youth Part'!L9+'2 Out of School Youth Part'!L9</f>
        <v>16</v>
      </c>
      <c r="M9" s="54">
        <f>+'1 In School Youth Part'!M9+'2 Out of School Youth Part'!M9</f>
        <v>16</v>
      </c>
      <c r="N9" s="62">
        <f>+'1 In School Youth Part'!N9+'2 Out of School Youth Part'!N9</f>
        <v>14</v>
      </c>
      <c r="O9" s="3"/>
      <c r="P9" s="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s="4" customFormat="1" ht="19.5" customHeight="1">
      <c r="A10" s="85" t="s">
        <v>19</v>
      </c>
      <c r="B10" s="44">
        <f>+'1 In School Youth Part'!B10+'2 Out of School Youth Part'!B10</f>
        <v>100</v>
      </c>
      <c r="C10" s="96">
        <f>+'1 In School Youth Part'!C10+'2 Out of School Youth Part'!C10</f>
        <v>62</v>
      </c>
      <c r="D10" s="55">
        <f t="shared" si="0"/>
        <v>0.62</v>
      </c>
      <c r="E10" s="141">
        <f>+'1 In School Youth Part'!E10+'2 Out of School Youth Part'!E10</f>
        <v>60</v>
      </c>
      <c r="F10" s="54">
        <f>+'1 In School Youth Part'!F10+'2 Out of School Youth Part'!F10</f>
        <v>61</v>
      </c>
      <c r="G10" s="54">
        <f>+'1 In School Youth Part'!G10+'2 Out of School Youth Part'!G10</f>
        <v>60</v>
      </c>
      <c r="H10" s="54">
        <f>+'1 In School Youth Part'!H10+'2 Out of School Youth Part'!H10</f>
        <v>60</v>
      </c>
      <c r="I10" s="54">
        <f>+'1 In School Youth Part'!I10+'2 Out of School Youth Part'!I10</f>
        <v>60</v>
      </c>
      <c r="J10" s="54">
        <f>+'1 In School Youth Part'!J10+'2 Out of School Youth Part'!J10</f>
        <v>61</v>
      </c>
      <c r="K10" s="54">
        <f>+'1 In School Youth Part'!K10+'2 Out of School Youth Part'!K10</f>
        <v>60</v>
      </c>
      <c r="L10" s="54">
        <f>+'1 In School Youth Part'!L10+'2 Out of School Youth Part'!L10</f>
        <v>60</v>
      </c>
      <c r="M10" s="54">
        <f>+'1 In School Youth Part'!M10+'2 Out of School Youth Part'!M10</f>
        <v>61</v>
      </c>
      <c r="N10" s="62">
        <f>+'1 In School Youth Part'!N10+'2 Out of School Youth Part'!N10</f>
        <v>60</v>
      </c>
      <c r="O10" s="3"/>
      <c r="P10" s="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s="4" customFormat="1" ht="19.5" customHeight="1">
      <c r="A11" s="85" t="s">
        <v>20</v>
      </c>
      <c r="B11" s="44">
        <f>+'1 In School Youth Part'!B11+'2 Out of School Youth Part'!B11</f>
        <v>174</v>
      </c>
      <c r="C11" s="96">
        <f>+'1 In School Youth Part'!C11+'2 Out of School Youth Part'!C11</f>
        <v>161</v>
      </c>
      <c r="D11" s="55">
        <f t="shared" si="0"/>
        <v>0.9252873563218391</v>
      </c>
      <c r="E11" s="141">
        <f>+'1 In School Youth Part'!E11+'2 Out of School Youth Part'!E11</f>
        <v>146</v>
      </c>
      <c r="F11" s="54">
        <f>+'1 In School Youth Part'!F11+'2 Out of School Youth Part'!F11</f>
        <v>2</v>
      </c>
      <c r="G11" s="54">
        <f>+'1 In School Youth Part'!G11+'2 Out of School Youth Part'!G11</f>
        <v>78</v>
      </c>
      <c r="H11" s="54">
        <f>+'1 In School Youth Part'!H11+'2 Out of School Youth Part'!H11</f>
        <v>4</v>
      </c>
      <c r="I11" s="54">
        <f>+'1 In School Youth Part'!I11+'2 Out of School Youth Part'!I11</f>
        <v>43</v>
      </c>
      <c r="J11" s="54">
        <f>+'1 In School Youth Part'!J11+'2 Out of School Youth Part'!J11</f>
        <v>160</v>
      </c>
      <c r="K11" s="54">
        <f>+'1 In School Youth Part'!K11+'2 Out of School Youth Part'!K11</f>
        <v>138</v>
      </c>
      <c r="L11" s="54">
        <f>+'1 In School Youth Part'!L11+'2 Out of School Youth Part'!L11</f>
        <v>0</v>
      </c>
      <c r="M11" s="54">
        <f>+'1 In School Youth Part'!M11+'2 Out of School Youth Part'!M11</f>
        <v>146</v>
      </c>
      <c r="N11" s="62">
        <f>+'1 In School Youth Part'!N11+'2 Out of School Youth Part'!N11</f>
        <v>110</v>
      </c>
      <c r="O11" s="3"/>
      <c r="P11" s="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s="4" customFormat="1" ht="19.5" customHeight="1">
      <c r="A12" s="85" t="s">
        <v>21</v>
      </c>
      <c r="B12" s="44">
        <f>+'1 In School Youth Part'!B12+'2 Out of School Youth Part'!B12</f>
        <v>62</v>
      </c>
      <c r="C12" s="96">
        <f>+'1 In School Youth Part'!C12+'2 Out of School Youth Part'!C12</f>
        <v>59</v>
      </c>
      <c r="D12" s="55">
        <f t="shared" si="0"/>
        <v>0.9516129032258065</v>
      </c>
      <c r="E12" s="141">
        <f>+'1 In School Youth Part'!E12+'2 Out of School Youth Part'!E12</f>
        <v>59</v>
      </c>
      <c r="F12" s="54">
        <f>+'1 In School Youth Part'!F12+'2 Out of School Youth Part'!F12</f>
        <v>10</v>
      </c>
      <c r="G12" s="54">
        <f>+'1 In School Youth Part'!G12+'2 Out of School Youth Part'!G12</f>
        <v>59</v>
      </c>
      <c r="H12" s="54">
        <f>+'1 In School Youth Part'!H12+'2 Out of School Youth Part'!H12</f>
        <v>16</v>
      </c>
      <c r="I12" s="54">
        <f>+'1 In School Youth Part'!I12+'2 Out of School Youth Part'!I12</f>
        <v>24</v>
      </c>
      <c r="J12" s="54">
        <f>+'1 In School Youth Part'!J12+'2 Out of School Youth Part'!J12</f>
        <v>13</v>
      </c>
      <c r="K12" s="54">
        <f>+'1 In School Youth Part'!K12+'2 Out of School Youth Part'!K12</f>
        <v>25</v>
      </c>
      <c r="L12" s="54">
        <f>+'1 In School Youth Part'!L12+'2 Out of School Youth Part'!L12</f>
        <v>0</v>
      </c>
      <c r="M12" s="54">
        <f>+'1 In School Youth Part'!M12+'2 Out of School Youth Part'!M12</f>
        <v>59</v>
      </c>
      <c r="N12" s="62">
        <f>+'1 In School Youth Part'!N12+'2 Out of School Youth Part'!N12</f>
        <v>0</v>
      </c>
      <c r="O12" s="3"/>
      <c r="P12" s="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s="4" customFormat="1" ht="19.5" customHeight="1">
      <c r="A13" s="85" t="s">
        <v>22</v>
      </c>
      <c r="B13" s="44">
        <f>+'1 In School Youth Part'!B13+'2 Out of School Youth Part'!B13</f>
        <v>99</v>
      </c>
      <c r="C13" s="96">
        <f>+'1 In School Youth Part'!C13+'2 Out of School Youth Part'!C13</f>
        <v>103</v>
      </c>
      <c r="D13" s="55">
        <f t="shared" si="0"/>
        <v>1.0404040404040404</v>
      </c>
      <c r="E13" s="141">
        <f>+'1 In School Youth Part'!E13+'2 Out of School Youth Part'!E13</f>
        <v>84</v>
      </c>
      <c r="F13" s="54">
        <f>+'1 In School Youth Part'!F13+'2 Out of School Youth Part'!F13</f>
        <v>31</v>
      </c>
      <c r="G13" s="54">
        <f>+'1 In School Youth Part'!G13+'2 Out of School Youth Part'!G13</f>
        <v>31</v>
      </c>
      <c r="H13" s="54">
        <f>+'1 In School Youth Part'!H13+'2 Out of School Youth Part'!H13</f>
        <v>33</v>
      </c>
      <c r="I13" s="54">
        <f>+'1 In School Youth Part'!I13+'2 Out of School Youth Part'!I13</f>
        <v>2</v>
      </c>
      <c r="J13" s="54">
        <f>+'1 In School Youth Part'!J13+'2 Out of School Youth Part'!J13</f>
        <v>49</v>
      </c>
      <c r="K13" s="54">
        <f>+'1 In School Youth Part'!K13+'2 Out of School Youth Part'!K13</f>
        <v>53</v>
      </c>
      <c r="L13" s="54">
        <f>+'1 In School Youth Part'!L13+'2 Out of School Youth Part'!L13</f>
        <v>53</v>
      </c>
      <c r="M13" s="54">
        <f>+'1 In School Youth Part'!M13+'2 Out of School Youth Part'!M13</f>
        <v>30</v>
      </c>
      <c r="N13" s="62">
        <f>+'1 In School Youth Part'!N13+'2 Out of School Youth Part'!N13</f>
        <v>0</v>
      </c>
      <c r="O13" s="3"/>
      <c r="P13" s="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s="4" customFormat="1" ht="19.5" customHeight="1">
      <c r="A14" s="85" t="s">
        <v>23</v>
      </c>
      <c r="B14" s="44">
        <f>+'1 In School Youth Part'!B14+'2 Out of School Youth Part'!B14</f>
        <v>130</v>
      </c>
      <c r="C14" s="96">
        <f>+'1 In School Youth Part'!C14+'2 Out of School Youth Part'!C14</f>
        <v>75</v>
      </c>
      <c r="D14" s="55">
        <f t="shared" si="0"/>
        <v>0.5769230769230769</v>
      </c>
      <c r="E14" s="141">
        <f>+'1 In School Youth Part'!E14+'2 Out of School Youth Part'!E14</f>
        <v>8</v>
      </c>
      <c r="F14" s="54">
        <f>+'1 In School Youth Part'!F14+'2 Out of School Youth Part'!F14</f>
        <v>55</v>
      </c>
      <c r="G14" s="54">
        <f>+'1 In School Youth Part'!G14+'2 Out of School Youth Part'!G14</f>
        <v>0</v>
      </c>
      <c r="H14" s="54">
        <f>+'1 In School Youth Part'!H14+'2 Out of School Youth Part'!H14</f>
        <v>38</v>
      </c>
      <c r="I14" s="54">
        <f>+'1 In School Youth Part'!I14+'2 Out of School Youth Part'!I14</f>
        <v>32</v>
      </c>
      <c r="J14" s="54">
        <f>+'1 In School Youth Part'!J14+'2 Out of School Youth Part'!J14</f>
        <v>35</v>
      </c>
      <c r="K14" s="54">
        <f>+'1 In School Youth Part'!K14+'2 Out of School Youth Part'!K14</f>
        <v>0</v>
      </c>
      <c r="L14" s="54">
        <f>+'1 In School Youth Part'!L14+'2 Out of School Youth Part'!L14</f>
        <v>54</v>
      </c>
      <c r="M14" s="54">
        <f>+'1 In School Youth Part'!M14+'2 Out of School Youth Part'!M14</f>
        <v>8</v>
      </c>
      <c r="N14" s="62">
        <f>+'1 In School Youth Part'!N14+'2 Out of School Youth Part'!N14</f>
        <v>23</v>
      </c>
      <c r="O14" s="3"/>
      <c r="P14" s="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s="4" customFormat="1" ht="19.5" customHeight="1">
      <c r="A15" s="85" t="s">
        <v>24</v>
      </c>
      <c r="B15" s="44">
        <f>+'1 In School Youth Part'!B15+'2 Out of School Youth Part'!B15</f>
        <v>400</v>
      </c>
      <c r="C15" s="96">
        <f>+'1 In School Youth Part'!C15+'2 Out of School Youth Part'!C15</f>
        <v>350</v>
      </c>
      <c r="D15" s="55">
        <f t="shared" si="0"/>
        <v>0.875</v>
      </c>
      <c r="E15" s="141">
        <f>+'1 In School Youth Part'!E15+'2 Out of School Youth Part'!E15</f>
        <v>294</v>
      </c>
      <c r="F15" s="54">
        <f>+'1 In School Youth Part'!F15+'2 Out of School Youth Part'!F15</f>
        <v>218</v>
      </c>
      <c r="G15" s="54">
        <f>+'1 In School Youth Part'!G15+'2 Out of School Youth Part'!G15</f>
        <v>123</v>
      </c>
      <c r="H15" s="54">
        <f>+'1 In School Youth Part'!H15+'2 Out of School Youth Part'!H15</f>
        <v>188</v>
      </c>
      <c r="I15" s="54">
        <f>+'1 In School Youth Part'!I15+'2 Out of School Youth Part'!I15</f>
        <v>214</v>
      </c>
      <c r="J15" s="54">
        <f>+'1 In School Youth Part'!J15+'2 Out of School Youth Part'!J15</f>
        <v>203</v>
      </c>
      <c r="K15" s="54">
        <f>+'1 In School Youth Part'!K15+'2 Out of School Youth Part'!K15</f>
        <v>53</v>
      </c>
      <c r="L15" s="54">
        <f>+'1 In School Youth Part'!L15+'2 Out of School Youth Part'!L15</f>
        <v>319</v>
      </c>
      <c r="M15" s="54">
        <f>+'1 In School Youth Part'!M15+'2 Out of School Youth Part'!M15</f>
        <v>331</v>
      </c>
      <c r="N15" s="62">
        <f>+'1 In School Youth Part'!N15+'2 Out of School Youth Part'!N15</f>
        <v>0</v>
      </c>
      <c r="O15" s="3"/>
      <c r="P15" s="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s="4" customFormat="1" ht="19.5" customHeight="1">
      <c r="A16" s="85" t="s">
        <v>25</v>
      </c>
      <c r="B16" s="44">
        <f>+'1 In School Youth Part'!B16+'2 Out of School Youth Part'!B16</f>
        <v>51</v>
      </c>
      <c r="C16" s="96">
        <f>+'1 In School Youth Part'!C16+'2 Out of School Youth Part'!C16</f>
        <v>52</v>
      </c>
      <c r="D16" s="55">
        <f t="shared" si="0"/>
        <v>1.0196078431372548</v>
      </c>
      <c r="E16" s="141">
        <f>+'1 In School Youth Part'!E16+'2 Out of School Youth Part'!E16</f>
        <v>0</v>
      </c>
      <c r="F16" s="54">
        <f>+'1 In School Youth Part'!F16+'2 Out of School Youth Part'!F16</f>
        <v>5</v>
      </c>
      <c r="G16" s="54">
        <f>+'1 In School Youth Part'!G16+'2 Out of School Youth Part'!G16</f>
        <v>0</v>
      </c>
      <c r="H16" s="54">
        <f>+'1 In School Youth Part'!H16+'2 Out of School Youth Part'!H16</f>
        <v>0</v>
      </c>
      <c r="I16" s="54">
        <f>+'1 In School Youth Part'!I16+'2 Out of School Youth Part'!I16</f>
        <v>6</v>
      </c>
      <c r="J16" s="54">
        <f>+'1 In School Youth Part'!J16+'2 Out of School Youth Part'!J16</f>
        <v>51</v>
      </c>
      <c r="K16" s="54">
        <f>+'1 In School Youth Part'!K16+'2 Out of School Youth Part'!K16</f>
        <v>5</v>
      </c>
      <c r="L16" s="54">
        <f>+'1 In School Youth Part'!L16+'2 Out of School Youth Part'!L16</f>
        <v>0</v>
      </c>
      <c r="M16" s="54">
        <f>+'1 In School Youth Part'!M16+'2 Out of School Youth Part'!M16</f>
        <v>1</v>
      </c>
      <c r="N16" s="62">
        <f>+'1 In School Youth Part'!N16+'2 Out of School Youth Part'!N16</f>
        <v>3</v>
      </c>
      <c r="O16" s="3"/>
      <c r="P16" s="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s="4" customFormat="1" ht="19.5" customHeight="1">
      <c r="A17" s="85" t="s">
        <v>26</v>
      </c>
      <c r="B17" s="44">
        <f>+'1 In School Youth Part'!B17+'2 Out of School Youth Part'!B17</f>
        <v>124</v>
      </c>
      <c r="C17" s="96">
        <f>+'1 In School Youth Part'!C17+'2 Out of School Youth Part'!C17</f>
        <v>118</v>
      </c>
      <c r="D17" s="55">
        <f t="shared" si="0"/>
        <v>0.9516129032258065</v>
      </c>
      <c r="E17" s="141">
        <f>+'1 In School Youth Part'!E17+'2 Out of School Youth Part'!E17</f>
        <v>91</v>
      </c>
      <c r="F17" s="54">
        <f>+'1 In School Youth Part'!F17+'2 Out of School Youth Part'!F17</f>
        <v>62</v>
      </c>
      <c r="G17" s="54">
        <f>+'1 In School Youth Part'!G17+'2 Out of School Youth Part'!G17</f>
        <v>0</v>
      </c>
      <c r="H17" s="54">
        <f>+'1 In School Youth Part'!H17+'2 Out of School Youth Part'!H17</f>
        <v>35</v>
      </c>
      <c r="I17" s="54">
        <f>+'1 In School Youth Part'!I17+'2 Out of School Youth Part'!I17</f>
        <v>91</v>
      </c>
      <c r="J17" s="54">
        <f>+'1 In School Youth Part'!J17+'2 Out of School Youth Part'!J17</f>
        <v>89</v>
      </c>
      <c r="K17" s="54">
        <f>+'1 In School Youth Part'!K17+'2 Out of School Youth Part'!K17</f>
        <v>91</v>
      </c>
      <c r="L17" s="54">
        <f>+'1 In School Youth Part'!L17+'2 Out of School Youth Part'!L17</f>
        <v>80</v>
      </c>
      <c r="M17" s="54">
        <f>+'1 In School Youth Part'!M17+'2 Out of School Youth Part'!M17</f>
        <v>91</v>
      </c>
      <c r="N17" s="62">
        <f>+'1 In School Youth Part'!N17+'2 Out of School Youth Part'!N17</f>
        <v>74</v>
      </c>
      <c r="O17" s="3"/>
      <c r="P17" s="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s="4" customFormat="1" ht="19.5" customHeight="1">
      <c r="A18" s="85" t="s">
        <v>27</v>
      </c>
      <c r="B18" s="44">
        <f>+'1 In School Youth Part'!B18+'2 Out of School Youth Part'!B18</f>
        <v>189</v>
      </c>
      <c r="C18" s="96">
        <f>+'1 In School Youth Part'!C18+'2 Out of School Youth Part'!C18</f>
        <v>93</v>
      </c>
      <c r="D18" s="55">
        <f t="shared" si="0"/>
        <v>0.49206349206349204</v>
      </c>
      <c r="E18" s="141">
        <f>+'1 In School Youth Part'!E18+'2 Out of School Youth Part'!E18</f>
        <v>41</v>
      </c>
      <c r="F18" s="54">
        <f>+'1 In School Youth Part'!F18+'2 Out of School Youth Part'!F18</f>
        <v>44</v>
      </c>
      <c r="G18" s="54">
        <f>+'1 In School Youth Part'!G18+'2 Out of School Youth Part'!G18</f>
        <v>17</v>
      </c>
      <c r="H18" s="54">
        <f>+'1 In School Youth Part'!H18+'2 Out of School Youth Part'!H18</f>
        <v>47</v>
      </c>
      <c r="I18" s="54">
        <f>+'1 In School Youth Part'!I18+'2 Out of School Youth Part'!I18</f>
        <v>53</v>
      </c>
      <c r="J18" s="54">
        <f>+'1 In School Youth Part'!J18+'2 Out of School Youth Part'!J18</f>
        <v>18</v>
      </c>
      <c r="K18" s="54">
        <f>+'1 In School Youth Part'!K18+'2 Out of School Youth Part'!K18</f>
        <v>14</v>
      </c>
      <c r="L18" s="54">
        <f>+'1 In School Youth Part'!L18+'2 Out of School Youth Part'!L18</f>
        <v>61</v>
      </c>
      <c r="M18" s="54">
        <f>+'1 In School Youth Part'!M18+'2 Out of School Youth Part'!M18</f>
        <v>65</v>
      </c>
      <c r="N18" s="62">
        <f>+'1 In School Youth Part'!N18+'2 Out of School Youth Part'!N18</f>
        <v>0</v>
      </c>
      <c r="O18" s="3"/>
      <c r="P18" s="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s="4" customFormat="1" ht="19.5" customHeight="1">
      <c r="A19" s="85" t="s">
        <v>28</v>
      </c>
      <c r="B19" s="44">
        <f>+'1 In School Youth Part'!B19+'2 Out of School Youth Part'!B19</f>
        <v>62</v>
      </c>
      <c r="C19" s="96">
        <f>+'1 In School Youth Part'!C19+'2 Out of School Youth Part'!C19</f>
        <v>51</v>
      </c>
      <c r="D19" s="55">
        <f t="shared" si="0"/>
        <v>0.8225806451612904</v>
      </c>
      <c r="E19" s="141">
        <f>+'1 In School Youth Part'!E19+'2 Out of School Youth Part'!E19</f>
        <v>10</v>
      </c>
      <c r="F19" s="54">
        <f>+'1 In School Youth Part'!F19+'2 Out of School Youth Part'!F19</f>
        <v>26</v>
      </c>
      <c r="G19" s="54">
        <f>+'1 In School Youth Part'!G19+'2 Out of School Youth Part'!G19</f>
        <v>47</v>
      </c>
      <c r="H19" s="54">
        <f>+'1 In School Youth Part'!H19+'2 Out of School Youth Part'!H19</f>
        <v>43</v>
      </c>
      <c r="I19" s="54">
        <f>+'1 In School Youth Part'!I19+'2 Out of School Youth Part'!I19</f>
        <v>20</v>
      </c>
      <c r="J19" s="54">
        <f>+'1 In School Youth Part'!J19+'2 Out of School Youth Part'!J19</f>
        <v>45</v>
      </c>
      <c r="K19" s="54">
        <f>+'1 In School Youth Part'!K19+'2 Out of School Youth Part'!K19</f>
        <v>48</v>
      </c>
      <c r="L19" s="54">
        <f>+'1 In School Youth Part'!L19+'2 Out of School Youth Part'!L19</f>
        <v>47</v>
      </c>
      <c r="M19" s="54">
        <f>+'1 In School Youth Part'!M19+'2 Out of School Youth Part'!M19</f>
        <v>41</v>
      </c>
      <c r="N19" s="62">
        <f>+'1 In School Youth Part'!N19+'2 Out of School Youth Part'!N19</f>
        <v>44</v>
      </c>
      <c r="O19" s="3"/>
      <c r="P19" s="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s="4" customFormat="1" ht="19.5" customHeight="1">
      <c r="A20" s="85" t="s">
        <v>29</v>
      </c>
      <c r="B20" s="44">
        <f>+'1 In School Youth Part'!B20+'2 Out of School Youth Part'!B20</f>
        <v>109</v>
      </c>
      <c r="C20" s="96">
        <f>+'1 In School Youth Part'!C20+'2 Out of School Youth Part'!C20</f>
        <v>81</v>
      </c>
      <c r="D20" s="55">
        <f t="shared" si="0"/>
        <v>0.7431192660550459</v>
      </c>
      <c r="E20" s="141">
        <f>+'1 In School Youth Part'!E20+'2 Out of School Youth Part'!E20</f>
        <v>79</v>
      </c>
      <c r="F20" s="54">
        <f>+'1 In School Youth Part'!F20+'2 Out of School Youth Part'!F20</f>
        <v>80</v>
      </c>
      <c r="G20" s="54">
        <f>+'1 In School Youth Part'!G20+'2 Out of School Youth Part'!G20</f>
        <v>63</v>
      </c>
      <c r="H20" s="54">
        <f>+'1 In School Youth Part'!H20+'2 Out of School Youth Part'!H20</f>
        <v>46</v>
      </c>
      <c r="I20" s="54">
        <f>+'1 In School Youth Part'!I20+'2 Out of School Youth Part'!I20</f>
        <v>43</v>
      </c>
      <c r="J20" s="54">
        <f>+'1 In School Youth Part'!J20+'2 Out of School Youth Part'!J20</f>
        <v>9</v>
      </c>
      <c r="K20" s="54">
        <f>+'1 In School Youth Part'!K20+'2 Out of School Youth Part'!K20</f>
        <v>74</v>
      </c>
      <c r="L20" s="54">
        <f>+'1 In School Youth Part'!L20+'2 Out of School Youth Part'!L20</f>
        <v>48</v>
      </c>
      <c r="M20" s="54">
        <f>+'1 In School Youth Part'!M20+'2 Out of School Youth Part'!M20</f>
        <v>81</v>
      </c>
      <c r="N20" s="62">
        <f>+'1 In School Youth Part'!N20+'2 Out of School Youth Part'!N20</f>
        <v>0</v>
      </c>
      <c r="O20" s="3"/>
      <c r="P20" s="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s="4" customFormat="1" ht="19.5" customHeight="1" thickBot="1">
      <c r="A21" s="87" t="s">
        <v>43</v>
      </c>
      <c r="B21" s="99">
        <f>+'1 In School Youth Part'!B21+'2 Out of School Youth Part'!B21</f>
        <v>122</v>
      </c>
      <c r="C21" s="98">
        <f>+'1 In School Youth Part'!C21+'2 Out of School Youth Part'!C21</f>
        <v>104</v>
      </c>
      <c r="D21" s="70">
        <f t="shared" si="0"/>
        <v>0.8524590163934426</v>
      </c>
      <c r="E21" s="141">
        <f>+'1 In School Youth Part'!E21+'2 Out of School Youth Part'!E21</f>
        <v>82</v>
      </c>
      <c r="F21" s="54">
        <f>+'1 In School Youth Part'!F21+'2 Out of School Youth Part'!F21</f>
        <v>102</v>
      </c>
      <c r="G21" s="54">
        <f>+'1 In School Youth Part'!G21+'2 Out of School Youth Part'!G21</f>
        <v>0</v>
      </c>
      <c r="H21" s="54">
        <f>+'1 In School Youth Part'!H21+'2 Out of School Youth Part'!H21</f>
        <v>0</v>
      </c>
      <c r="I21" s="54">
        <f>+'1 In School Youth Part'!I21+'2 Out of School Youth Part'!I21</f>
        <v>47</v>
      </c>
      <c r="J21" s="54">
        <f>+'1 In School Youth Part'!J21+'2 Out of School Youth Part'!J21</f>
        <v>20</v>
      </c>
      <c r="K21" s="54">
        <f>+'1 In School Youth Part'!K21+'2 Out of School Youth Part'!K21</f>
        <v>102</v>
      </c>
      <c r="L21" s="54">
        <f>+'1 In School Youth Part'!L21+'2 Out of School Youth Part'!L21</f>
        <v>102</v>
      </c>
      <c r="M21" s="54">
        <f>+'1 In School Youth Part'!M21+'2 Out of School Youth Part'!M21</f>
        <v>102</v>
      </c>
      <c r="N21" s="159">
        <f>+'1 In School Youth Part'!N21+'2 Out of School Youth Part'!N21</f>
        <v>55</v>
      </c>
      <c r="O21" s="3"/>
      <c r="P21" s="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s="4" customFormat="1" ht="19.5" customHeight="1" thickBot="1">
      <c r="A22" s="88" t="s">
        <v>0</v>
      </c>
      <c r="B22" s="78">
        <f>SUM(B6:B21)</f>
        <v>2117</v>
      </c>
      <c r="C22" s="101">
        <f>SUM(C6:C21)</f>
        <v>1677</v>
      </c>
      <c r="D22" s="77">
        <f t="shared" si="0"/>
        <v>0.7921587151629664</v>
      </c>
      <c r="E22" s="142">
        <f>SUM(E6:E21)</f>
        <v>1116</v>
      </c>
      <c r="F22" s="76">
        <f aca="true" t="shared" si="1" ref="F22:N22">SUM(F6:F21)</f>
        <v>924</v>
      </c>
      <c r="G22" s="101">
        <f t="shared" si="1"/>
        <v>578</v>
      </c>
      <c r="H22" s="101">
        <f t="shared" si="1"/>
        <v>630</v>
      </c>
      <c r="I22" s="101">
        <f t="shared" si="1"/>
        <v>823</v>
      </c>
      <c r="J22" s="101">
        <f t="shared" si="1"/>
        <v>906</v>
      </c>
      <c r="K22" s="101">
        <f t="shared" si="1"/>
        <v>790</v>
      </c>
      <c r="L22" s="101">
        <f t="shared" si="1"/>
        <v>930</v>
      </c>
      <c r="M22" s="101">
        <f t="shared" si="1"/>
        <v>1259</v>
      </c>
      <c r="N22" s="84">
        <f t="shared" si="1"/>
        <v>391</v>
      </c>
      <c r="O22" s="13"/>
      <c r="P22" s="3"/>
      <c r="Q22" s="11"/>
      <c r="R22" s="5"/>
      <c r="S22" s="5"/>
      <c r="T22" s="5"/>
      <c r="U22" s="5"/>
      <c r="V22" s="5"/>
      <c r="W22" s="13"/>
      <c r="X22" s="13"/>
      <c r="Y22" s="13"/>
      <c r="Z22" s="13"/>
      <c r="AA22" s="13"/>
      <c r="AB22" s="13"/>
      <c r="AC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14" ht="76.5" customHeight="1" thickBot="1">
      <c r="A23" s="246" t="s">
        <v>91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8"/>
    </row>
    <row r="24" ht="12.75">
      <c r="A24" s="136"/>
    </row>
  </sheetData>
  <sheetProtection/>
  <mergeCells count="7">
    <mergeCell ref="A23:N23"/>
    <mergeCell ref="A1:N1"/>
    <mergeCell ref="B4:D4"/>
    <mergeCell ref="E4:N4"/>
    <mergeCell ref="A2:N2"/>
    <mergeCell ref="A3:N3"/>
    <mergeCell ref="A4:A5"/>
  </mergeCells>
  <printOptions horizontalCentered="1" verticalCentered="1"/>
  <pageMargins left="0.51" right="0.5" top="0.5" bottom="0.57" header="0.12" footer="0.1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zoomScale="75" zoomScaleNormal="75" zoomScalePageLayoutView="0" workbookViewId="0" topLeftCell="A1">
      <selection activeCell="A38" sqref="A38"/>
    </sheetView>
  </sheetViews>
  <sheetFormatPr defaultColWidth="9.140625" defaultRowHeight="12.75"/>
  <cols>
    <col min="1" max="1" width="19.140625" style="0" customWidth="1"/>
    <col min="2" max="2" width="7.140625" style="16" customWidth="1"/>
    <col min="3" max="3" width="7.140625" style="0" customWidth="1"/>
    <col min="4" max="4" width="7.140625" style="18" customWidth="1"/>
    <col min="5" max="7" width="8.140625" style="0" customWidth="1"/>
    <col min="8" max="8" width="8.57421875" style="0" customWidth="1"/>
    <col min="9" max="10" width="9.28125" style="0" customWidth="1"/>
    <col min="11" max="12" width="7.140625" style="0" customWidth="1"/>
    <col min="13" max="13" width="7.57421875" style="18" customWidth="1"/>
    <col min="14" max="15" width="6.7109375" style="0" customWidth="1"/>
    <col min="16" max="16" width="9.7109375" style="1" customWidth="1"/>
  </cols>
  <sheetData>
    <row r="1" spans="1:15" ht="21.75" customHeight="1">
      <c r="A1" s="278" t="str">
        <f>+'1 In School Youth Part'!A1:N1</f>
        <v>TAB 7 - WIOA TITLE I PARTICIPANT SUMMARY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80"/>
    </row>
    <row r="2" spans="1:15" ht="21.75" customHeight="1">
      <c r="A2" s="286" t="str">
        <f>'1 In School Youth Part'!$A$2</f>
        <v>FY17 QUARTER ENDING MARCH 31, 2017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1"/>
    </row>
    <row r="3" spans="1:15" ht="21.75" customHeight="1" thickBot="1">
      <c r="A3" s="273" t="s">
        <v>54</v>
      </c>
      <c r="B3" s="274"/>
      <c r="C3" s="274"/>
      <c r="D3" s="274"/>
      <c r="E3" s="274"/>
      <c r="F3" s="274"/>
      <c r="G3" s="274"/>
      <c r="H3" s="274"/>
      <c r="I3" s="274"/>
      <c r="J3" s="274"/>
      <c r="K3" s="257"/>
      <c r="L3" s="257"/>
      <c r="M3" s="257"/>
      <c r="N3" s="257"/>
      <c r="O3" s="258"/>
    </row>
    <row r="4" spans="1:15" ht="25.5" customHeight="1">
      <c r="A4" s="262" t="s">
        <v>82</v>
      </c>
      <c r="B4" s="285" t="s">
        <v>6</v>
      </c>
      <c r="C4" s="285"/>
      <c r="D4" s="282"/>
      <c r="E4" s="271" t="s">
        <v>7</v>
      </c>
      <c r="F4" s="283"/>
      <c r="G4" s="284"/>
      <c r="H4" s="271" t="s">
        <v>8</v>
      </c>
      <c r="I4" s="272"/>
      <c r="J4" s="139" t="s">
        <v>74</v>
      </c>
      <c r="K4" s="281" t="s">
        <v>73</v>
      </c>
      <c r="L4" s="282"/>
      <c r="M4" s="138" t="s">
        <v>75</v>
      </c>
      <c r="N4" s="271" t="s">
        <v>57</v>
      </c>
      <c r="O4" s="284"/>
    </row>
    <row r="5" spans="1:15" ht="30" customHeight="1" thickBot="1">
      <c r="A5" s="263"/>
      <c r="B5" s="8" t="s">
        <v>3</v>
      </c>
      <c r="C5" s="8" t="s">
        <v>4</v>
      </c>
      <c r="D5" s="22" t="s">
        <v>38</v>
      </c>
      <c r="E5" s="8" t="s">
        <v>3</v>
      </c>
      <c r="F5" s="8" t="s">
        <v>4</v>
      </c>
      <c r="G5" s="22" t="s">
        <v>38</v>
      </c>
      <c r="H5" s="8" t="s">
        <v>3</v>
      </c>
      <c r="I5" s="9" t="s">
        <v>4</v>
      </c>
      <c r="J5" s="9" t="s">
        <v>4</v>
      </c>
      <c r="K5" s="8" t="s">
        <v>3</v>
      </c>
      <c r="L5" s="9" t="s">
        <v>4</v>
      </c>
      <c r="M5" s="9" t="s">
        <v>4</v>
      </c>
      <c r="N5" s="8" t="s">
        <v>3</v>
      </c>
      <c r="O5" s="23" t="s">
        <v>4</v>
      </c>
    </row>
    <row r="6" spans="1:17" s="4" customFormat="1" ht="21.75" customHeight="1">
      <c r="A6" s="85" t="str">
        <f>'1 In School Youth Part'!A6</f>
        <v>Berkshire</v>
      </c>
      <c r="B6" s="41">
        <v>13</v>
      </c>
      <c r="C6" s="42">
        <v>7</v>
      </c>
      <c r="D6" s="43">
        <f aca="true" t="shared" si="0" ref="D6:D22">C6/B6</f>
        <v>0.5384615384615384</v>
      </c>
      <c r="E6" s="44">
        <v>7</v>
      </c>
      <c r="F6" s="45">
        <v>3</v>
      </c>
      <c r="G6" s="43">
        <f aca="true" t="shared" si="1" ref="G6:G12">F6/E6</f>
        <v>0.42857142857142855</v>
      </c>
      <c r="H6" s="46">
        <v>3</v>
      </c>
      <c r="I6" s="47">
        <v>0</v>
      </c>
      <c r="J6" s="48">
        <v>0</v>
      </c>
      <c r="K6" s="103">
        <f>(E6+H6)/B6</f>
        <v>0.7692307692307693</v>
      </c>
      <c r="L6" s="43">
        <f>IF(C6&gt;0,(F6+I6-J6)/C6,0)</f>
        <v>0.42857142857142855</v>
      </c>
      <c r="M6" s="49">
        <v>10.333333333333332</v>
      </c>
      <c r="N6" s="44">
        <v>12</v>
      </c>
      <c r="O6" s="50">
        <v>0</v>
      </c>
      <c r="P6" s="3"/>
      <c r="Q6" s="20"/>
    </row>
    <row r="7" spans="1:17" s="4" customFormat="1" ht="21.75" customHeight="1">
      <c r="A7" s="86" t="str">
        <f>'1 In School Youth Part'!A7</f>
        <v>Boston</v>
      </c>
      <c r="B7" s="41">
        <v>20</v>
      </c>
      <c r="C7" s="42">
        <v>5</v>
      </c>
      <c r="D7" s="51">
        <f t="shared" si="0"/>
        <v>0.25</v>
      </c>
      <c r="E7" s="44">
        <v>10</v>
      </c>
      <c r="F7" s="45">
        <v>4</v>
      </c>
      <c r="G7" s="43">
        <f t="shared" si="1"/>
        <v>0.4</v>
      </c>
      <c r="H7" s="46">
        <v>6</v>
      </c>
      <c r="I7" s="47">
        <v>0</v>
      </c>
      <c r="J7" s="52">
        <v>0</v>
      </c>
      <c r="K7" s="153">
        <f aca="true" t="shared" si="2" ref="K7:K22">(E7+H7)/B7</f>
        <v>0.8</v>
      </c>
      <c r="L7" s="43">
        <f aca="true" t="shared" si="3" ref="L7:L22">IF(C7&gt;0,(F7+I7-J7)/C7,0)</f>
        <v>0.8</v>
      </c>
      <c r="M7" s="49">
        <v>9.75</v>
      </c>
      <c r="N7" s="44">
        <v>16</v>
      </c>
      <c r="O7" s="50">
        <v>2</v>
      </c>
      <c r="P7" s="3"/>
      <c r="Q7" s="20"/>
    </row>
    <row r="8" spans="1:16" s="4" customFormat="1" ht="21.75" customHeight="1">
      <c r="A8" s="85" t="str">
        <f>'1 In School Youth Part'!A8</f>
        <v>Bristol</v>
      </c>
      <c r="B8" s="53">
        <v>36</v>
      </c>
      <c r="C8" s="54">
        <v>3</v>
      </c>
      <c r="D8" s="55">
        <f t="shared" si="0"/>
        <v>0.08333333333333333</v>
      </c>
      <c r="E8" s="56">
        <v>19</v>
      </c>
      <c r="F8" s="57">
        <v>1</v>
      </c>
      <c r="G8" s="51">
        <f t="shared" si="1"/>
        <v>0.05263157894736842</v>
      </c>
      <c r="H8" s="58">
        <v>7</v>
      </c>
      <c r="I8" s="59">
        <v>2</v>
      </c>
      <c r="J8" s="60">
        <v>0</v>
      </c>
      <c r="K8" s="153">
        <f t="shared" si="2"/>
        <v>0.7222222222222222</v>
      </c>
      <c r="L8" s="43">
        <f t="shared" si="3"/>
        <v>1</v>
      </c>
      <c r="M8" s="61">
        <v>11.33</v>
      </c>
      <c r="N8" s="56">
        <v>25</v>
      </c>
      <c r="O8" s="62">
        <v>2</v>
      </c>
      <c r="P8" s="3"/>
    </row>
    <row r="9" spans="1:17" s="4" customFormat="1" ht="21.75" customHeight="1">
      <c r="A9" s="85" t="str">
        <f>'1 In School Youth Part'!A9</f>
        <v>Brockton</v>
      </c>
      <c r="B9" s="53">
        <v>0</v>
      </c>
      <c r="C9" s="54">
        <v>1</v>
      </c>
      <c r="D9" s="55">
        <f>IF(B9&gt;0,C9/B9,0)</f>
        <v>0</v>
      </c>
      <c r="E9" s="56">
        <v>0</v>
      </c>
      <c r="F9" s="57">
        <v>0</v>
      </c>
      <c r="G9" s="55">
        <f>IF(E9&gt;0,F9/E9,0)</f>
        <v>0</v>
      </c>
      <c r="H9" s="63">
        <v>0</v>
      </c>
      <c r="I9" s="64">
        <v>0</v>
      </c>
      <c r="J9" s="60">
        <v>0</v>
      </c>
      <c r="K9" s="153">
        <f>IF(I9&gt;0,J9/I9,0)</f>
        <v>0</v>
      </c>
      <c r="L9" s="43">
        <f t="shared" si="3"/>
        <v>0</v>
      </c>
      <c r="M9" s="61">
        <v>0</v>
      </c>
      <c r="N9" s="56">
        <v>0</v>
      </c>
      <c r="O9" s="62">
        <v>0</v>
      </c>
      <c r="P9" s="3"/>
      <c r="Q9" s="20"/>
    </row>
    <row r="10" spans="1:17" s="4" customFormat="1" ht="21.75" customHeight="1">
      <c r="A10" s="85" t="str">
        <f>'1 In School Youth Part'!A10</f>
        <v>Cape Cod &amp; Islands</v>
      </c>
      <c r="B10" s="53">
        <v>20</v>
      </c>
      <c r="C10" s="54">
        <v>0</v>
      </c>
      <c r="D10" s="55">
        <f t="shared" si="0"/>
        <v>0</v>
      </c>
      <c r="E10" s="56">
        <v>5</v>
      </c>
      <c r="F10" s="57">
        <v>0</v>
      </c>
      <c r="G10" s="55">
        <f t="shared" si="1"/>
        <v>0</v>
      </c>
      <c r="H10" s="63">
        <v>10</v>
      </c>
      <c r="I10" s="64">
        <v>0</v>
      </c>
      <c r="J10" s="60">
        <v>0</v>
      </c>
      <c r="K10" s="153">
        <f t="shared" si="2"/>
        <v>0.75</v>
      </c>
      <c r="L10" s="43">
        <f t="shared" si="3"/>
        <v>0</v>
      </c>
      <c r="M10" s="61">
        <v>0</v>
      </c>
      <c r="N10" s="56">
        <v>17</v>
      </c>
      <c r="O10" s="62">
        <v>0</v>
      </c>
      <c r="P10" s="3"/>
      <c r="Q10" s="20"/>
    </row>
    <row r="11" spans="1:17" s="4" customFormat="1" ht="21.75" customHeight="1">
      <c r="A11" s="85" t="str">
        <f>'1 In School Youth Part'!A11</f>
        <v>Central Mass</v>
      </c>
      <c r="B11" s="53">
        <v>0</v>
      </c>
      <c r="C11" s="54">
        <v>0</v>
      </c>
      <c r="D11" s="55">
        <f>IF(B11&gt;0,C11/B11,0)</f>
        <v>0</v>
      </c>
      <c r="E11" s="56">
        <v>0</v>
      </c>
      <c r="F11" s="57">
        <v>0</v>
      </c>
      <c r="G11" s="55">
        <f>IF(E11&gt;0,F11/E11,0)</f>
        <v>0</v>
      </c>
      <c r="H11" s="66">
        <v>0</v>
      </c>
      <c r="I11" s="67">
        <v>0</v>
      </c>
      <c r="J11" s="60">
        <v>0</v>
      </c>
      <c r="K11" s="153">
        <f>IF(I11&gt;0,J11/I11,0)</f>
        <v>0</v>
      </c>
      <c r="L11" s="43">
        <f t="shared" si="3"/>
        <v>0</v>
      </c>
      <c r="M11" s="61">
        <v>0</v>
      </c>
      <c r="N11" s="56">
        <v>0</v>
      </c>
      <c r="O11" s="62">
        <v>0</v>
      </c>
      <c r="P11" s="3"/>
      <c r="Q11" s="20"/>
    </row>
    <row r="12" spans="1:17" s="4" customFormat="1" ht="21.75" customHeight="1">
      <c r="A12" s="85" t="str">
        <f>'1 In School Youth Part'!A12</f>
        <v>Franklin/Hampshire</v>
      </c>
      <c r="B12" s="53">
        <v>12</v>
      </c>
      <c r="C12" s="54">
        <v>3</v>
      </c>
      <c r="D12" s="55">
        <f t="shared" si="0"/>
        <v>0.25</v>
      </c>
      <c r="E12" s="56">
        <v>5</v>
      </c>
      <c r="F12" s="57">
        <v>1</v>
      </c>
      <c r="G12" s="55">
        <f t="shared" si="1"/>
        <v>0.2</v>
      </c>
      <c r="H12" s="63">
        <v>5</v>
      </c>
      <c r="I12" s="64">
        <v>0</v>
      </c>
      <c r="J12" s="60">
        <v>0</v>
      </c>
      <c r="K12" s="153">
        <f t="shared" si="2"/>
        <v>0.8333333333333334</v>
      </c>
      <c r="L12" s="43">
        <f t="shared" si="3"/>
        <v>0.3333333333333333</v>
      </c>
      <c r="M12" s="61">
        <v>9</v>
      </c>
      <c r="N12" s="56">
        <v>8</v>
      </c>
      <c r="O12" s="62">
        <v>3</v>
      </c>
      <c r="P12" s="3"/>
      <c r="Q12" s="20"/>
    </row>
    <row r="13" spans="1:17" s="4" customFormat="1" ht="21.75" customHeight="1">
      <c r="A13" s="85" t="str">
        <f>'1 In School Youth Part'!A13</f>
        <v>Greater Lowell</v>
      </c>
      <c r="B13" s="53">
        <v>27</v>
      </c>
      <c r="C13" s="54">
        <v>33</v>
      </c>
      <c r="D13" s="55">
        <f t="shared" si="0"/>
        <v>1.2222222222222223</v>
      </c>
      <c r="E13" s="56">
        <v>3</v>
      </c>
      <c r="F13" s="57">
        <v>1</v>
      </c>
      <c r="G13" s="51">
        <f aca="true" t="shared" si="4" ref="G13:G22">F13/E13</f>
        <v>0.3333333333333333</v>
      </c>
      <c r="H13" s="58">
        <v>19</v>
      </c>
      <c r="I13" s="59">
        <v>16</v>
      </c>
      <c r="J13" s="60">
        <v>0</v>
      </c>
      <c r="K13" s="153">
        <f t="shared" si="2"/>
        <v>0.8148148148148148</v>
      </c>
      <c r="L13" s="43">
        <f t="shared" si="3"/>
        <v>0.5151515151515151</v>
      </c>
      <c r="M13" s="61">
        <v>10</v>
      </c>
      <c r="N13" s="56">
        <v>18</v>
      </c>
      <c r="O13" s="62">
        <v>22</v>
      </c>
      <c r="P13" s="3"/>
      <c r="Q13" s="20"/>
    </row>
    <row r="14" spans="1:17" s="4" customFormat="1" ht="21.75" customHeight="1">
      <c r="A14" s="85" t="str">
        <f>'1 In School Youth Part'!A14</f>
        <v>Greater New Bedford</v>
      </c>
      <c r="B14" s="53">
        <v>0</v>
      </c>
      <c r="C14" s="54">
        <v>6</v>
      </c>
      <c r="D14" s="55">
        <f>IF(B14&gt;0,C14/B14,0)</f>
        <v>0</v>
      </c>
      <c r="E14" s="56">
        <v>0</v>
      </c>
      <c r="F14" s="57">
        <v>4</v>
      </c>
      <c r="G14" s="55">
        <f>IF(E14&gt;0,F14/E14,0)</f>
        <v>0</v>
      </c>
      <c r="H14" s="63">
        <v>0</v>
      </c>
      <c r="I14" s="64">
        <v>1</v>
      </c>
      <c r="J14" s="60">
        <v>0</v>
      </c>
      <c r="K14" s="153">
        <f>IF(B14&gt;0,(E14+H14)/B14,0)</f>
        <v>0</v>
      </c>
      <c r="L14" s="43">
        <f t="shared" si="3"/>
        <v>0.8333333333333334</v>
      </c>
      <c r="M14" s="61">
        <v>10</v>
      </c>
      <c r="N14" s="56">
        <v>0</v>
      </c>
      <c r="O14" s="62">
        <v>4</v>
      </c>
      <c r="P14" s="3"/>
      <c r="Q14" s="20"/>
    </row>
    <row r="15" spans="1:17" s="4" customFormat="1" ht="21.75" customHeight="1">
      <c r="A15" s="85" t="str">
        <f>'1 In School Youth Part'!A15</f>
        <v>Hampden</v>
      </c>
      <c r="B15" s="53">
        <v>73</v>
      </c>
      <c r="C15" s="54">
        <v>45</v>
      </c>
      <c r="D15" s="55">
        <f t="shared" si="0"/>
        <v>0.6164383561643836</v>
      </c>
      <c r="E15" s="56">
        <v>15</v>
      </c>
      <c r="F15" s="57">
        <v>2</v>
      </c>
      <c r="G15" s="55">
        <f t="shared" si="4"/>
        <v>0.13333333333333333</v>
      </c>
      <c r="H15" s="63">
        <v>40</v>
      </c>
      <c r="I15" s="64">
        <v>38</v>
      </c>
      <c r="J15" s="60">
        <v>0</v>
      </c>
      <c r="K15" s="153">
        <f t="shared" si="2"/>
        <v>0.7534246575342466</v>
      </c>
      <c r="L15" s="43">
        <f t="shared" si="3"/>
        <v>0.8888888888888888</v>
      </c>
      <c r="M15" s="61">
        <v>10</v>
      </c>
      <c r="N15" s="56">
        <v>53</v>
      </c>
      <c r="O15" s="62">
        <v>19</v>
      </c>
      <c r="P15" s="3"/>
      <c r="Q15" s="20"/>
    </row>
    <row r="16" spans="1:17" s="4" customFormat="1" ht="21.75" customHeight="1">
      <c r="A16" s="85" t="str">
        <f>'1 In School Youth Part'!A16</f>
        <v>Merrimack Valley</v>
      </c>
      <c r="B16" s="53">
        <v>0</v>
      </c>
      <c r="C16" s="54">
        <v>1</v>
      </c>
      <c r="D16" s="55">
        <f>IF(B16&gt;0,C16/B16,0)</f>
        <v>0</v>
      </c>
      <c r="E16" s="56">
        <v>0</v>
      </c>
      <c r="F16" s="57">
        <v>0</v>
      </c>
      <c r="G16" s="55">
        <f>IF(E16&gt;0,F16/E16,0)</f>
        <v>0</v>
      </c>
      <c r="H16" s="63">
        <v>0</v>
      </c>
      <c r="I16" s="64">
        <v>0</v>
      </c>
      <c r="J16" s="60">
        <v>0</v>
      </c>
      <c r="K16" s="153">
        <f>IF(I16&gt;0,J16/I16,0)</f>
        <v>0</v>
      </c>
      <c r="L16" s="43">
        <f t="shared" si="3"/>
        <v>0</v>
      </c>
      <c r="M16" s="61">
        <v>0</v>
      </c>
      <c r="N16" s="56">
        <v>0</v>
      </c>
      <c r="O16" s="62">
        <v>0</v>
      </c>
      <c r="P16" s="3"/>
      <c r="Q16" s="20"/>
    </row>
    <row r="17" spans="1:17" s="4" customFormat="1" ht="21.75" customHeight="1">
      <c r="A17" s="85" t="str">
        <f>'1 In School Youth Part'!A17</f>
        <v>Metro North</v>
      </c>
      <c r="B17" s="53">
        <v>36</v>
      </c>
      <c r="C17" s="54">
        <v>2</v>
      </c>
      <c r="D17" s="55">
        <f t="shared" si="0"/>
        <v>0.05555555555555555</v>
      </c>
      <c r="E17" s="56">
        <v>12</v>
      </c>
      <c r="F17" s="57">
        <v>0</v>
      </c>
      <c r="G17" s="55">
        <f t="shared" si="4"/>
        <v>0</v>
      </c>
      <c r="H17" s="63">
        <v>19</v>
      </c>
      <c r="I17" s="64">
        <v>0</v>
      </c>
      <c r="J17" s="60">
        <v>0</v>
      </c>
      <c r="K17" s="153">
        <f t="shared" si="2"/>
        <v>0.8611111111111112</v>
      </c>
      <c r="L17" s="43">
        <f t="shared" si="3"/>
        <v>0</v>
      </c>
      <c r="M17" s="61">
        <v>0</v>
      </c>
      <c r="N17" s="56">
        <v>30</v>
      </c>
      <c r="O17" s="62">
        <v>0</v>
      </c>
      <c r="P17" s="3"/>
      <c r="Q17" s="20"/>
    </row>
    <row r="18" spans="1:17" s="4" customFormat="1" ht="21.75" customHeight="1">
      <c r="A18" s="85" t="str">
        <f>'1 In School Youth Part'!A18</f>
        <v>Metro South/West</v>
      </c>
      <c r="B18" s="53">
        <v>77</v>
      </c>
      <c r="C18" s="54">
        <v>19</v>
      </c>
      <c r="D18" s="55">
        <f t="shared" si="0"/>
        <v>0.24675324675324675</v>
      </c>
      <c r="E18" s="56">
        <v>20</v>
      </c>
      <c r="F18" s="57">
        <v>7</v>
      </c>
      <c r="G18" s="55">
        <f t="shared" si="4"/>
        <v>0.35</v>
      </c>
      <c r="H18" s="63">
        <v>50</v>
      </c>
      <c r="I18" s="64">
        <v>8</v>
      </c>
      <c r="J18" s="60">
        <v>0</v>
      </c>
      <c r="K18" s="153">
        <f t="shared" si="2"/>
        <v>0.9090909090909091</v>
      </c>
      <c r="L18" s="43">
        <f t="shared" si="3"/>
        <v>0.7894736842105263</v>
      </c>
      <c r="M18" s="61">
        <v>10.964285714285714</v>
      </c>
      <c r="N18" s="56">
        <v>100</v>
      </c>
      <c r="O18" s="62">
        <v>18</v>
      </c>
      <c r="P18" s="3"/>
      <c r="Q18" s="20"/>
    </row>
    <row r="19" spans="1:17" s="4" customFormat="1" ht="21.75" customHeight="1">
      <c r="A19" s="85" t="str">
        <f>'1 In School Youth Part'!A19</f>
        <v>North Central Mass</v>
      </c>
      <c r="B19" s="53">
        <v>0</v>
      </c>
      <c r="C19" s="54">
        <v>1</v>
      </c>
      <c r="D19" s="55">
        <f>IF(B19&gt;0,C19/B19,0)</f>
        <v>0</v>
      </c>
      <c r="E19" s="56">
        <v>0</v>
      </c>
      <c r="F19" s="57">
        <v>0</v>
      </c>
      <c r="G19" s="55">
        <f>IF(E19&gt;0,F19/E19,0)</f>
        <v>0</v>
      </c>
      <c r="H19" s="46">
        <v>0</v>
      </c>
      <c r="I19" s="47">
        <v>0</v>
      </c>
      <c r="J19" s="48">
        <v>0</v>
      </c>
      <c r="K19" s="153">
        <f>IF(I19&gt;0,J19/I19,0)</f>
        <v>0</v>
      </c>
      <c r="L19" s="186">
        <f t="shared" si="3"/>
        <v>0</v>
      </c>
      <c r="M19" s="61">
        <v>0</v>
      </c>
      <c r="N19" s="56">
        <v>0</v>
      </c>
      <c r="O19" s="62">
        <v>1</v>
      </c>
      <c r="P19" s="3"/>
      <c r="Q19" s="20"/>
    </row>
    <row r="20" spans="1:17" s="4" customFormat="1" ht="21.75" customHeight="1">
      <c r="A20" s="85" t="str">
        <f>'1 In School Youth Part'!A20</f>
        <v>North Shore</v>
      </c>
      <c r="B20" s="53">
        <v>24</v>
      </c>
      <c r="C20" s="54">
        <v>5</v>
      </c>
      <c r="D20" s="55">
        <f t="shared" si="0"/>
        <v>0.20833333333333334</v>
      </c>
      <c r="E20" s="56">
        <v>6</v>
      </c>
      <c r="F20" s="57">
        <v>0</v>
      </c>
      <c r="G20" s="43">
        <f t="shared" si="4"/>
        <v>0</v>
      </c>
      <c r="H20" s="46">
        <v>16</v>
      </c>
      <c r="I20" s="47">
        <v>4</v>
      </c>
      <c r="J20" s="48">
        <v>0</v>
      </c>
      <c r="K20" s="153">
        <f t="shared" si="2"/>
        <v>0.9166666666666666</v>
      </c>
      <c r="L20" s="43">
        <f t="shared" si="3"/>
        <v>0.8</v>
      </c>
      <c r="M20" s="61">
        <v>0</v>
      </c>
      <c r="N20" s="56">
        <v>18</v>
      </c>
      <c r="O20" s="62">
        <v>4</v>
      </c>
      <c r="P20" s="3"/>
      <c r="Q20" s="20"/>
    </row>
    <row r="21" spans="1:17" s="4" customFormat="1" ht="21.75" customHeight="1" thickBot="1">
      <c r="A21" s="87" t="str">
        <f>'1 In School Youth Part'!A21</f>
        <v>South Shore</v>
      </c>
      <c r="B21" s="68">
        <v>41</v>
      </c>
      <c r="C21" s="69">
        <v>12</v>
      </c>
      <c r="D21" s="70">
        <f>IF(B21&gt;0,C21/B21,0)</f>
        <v>0.2926829268292683</v>
      </c>
      <c r="E21" s="71">
        <v>30</v>
      </c>
      <c r="F21" s="72">
        <v>7</v>
      </c>
      <c r="G21" s="51">
        <f>IF(E21&gt;0,F21/E21,0)</f>
        <v>0.23333333333333334</v>
      </c>
      <c r="H21" s="58">
        <v>7</v>
      </c>
      <c r="I21" s="59">
        <v>1</v>
      </c>
      <c r="J21" s="52">
        <v>0</v>
      </c>
      <c r="K21" s="153">
        <f>IF(B21&gt;0,(E21+H21)/B21,0)</f>
        <v>0.9024390243902439</v>
      </c>
      <c r="L21" s="51">
        <f t="shared" si="3"/>
        <v>0.6666666666666666</v>
      </c>
      <c r="M21" s="73">
        <v>11.285714285714286</v>
      </c>
      <c r="N21" s="71">
        <v>40</v>
      </c>
      <c r="O21" s="74">
        <v>9</v>
      </c>
      <c r="P21" s="3"/>
      <c r="Q21" s="20"/>
    </row>
    <row r="22" spans="1:17" s="4" customFormat="1" ht="21.75" customHeight="1" thickBot="1">
      <c r="A22" s="88" t="s">
        <v>0</v>
      </c>
      <c r="B22" s="75">
        <f>SUM(B6:B21)</f>
        <v>379</v>
      </c>
      <c r="C22" s="76">
        <f>SUM(C6:C21)</f>
        <v>143</v>
      </c>
      <c r="D22" s="77">
        <f t="shared" si="0"/>
        <v>0.37730870712401055</v>
      </c>
      <c r="E22" s="78">
        <f>SUM(E6:E21)</f>
        <v>132</v>
      </c>
      <c r="F22" s="79">
        <f>SUM(F6:F21)</f>
        <v>30</v>
      </c>
      <c r="G22" s="77">
        <f t="shared" si="4"/>
        <v>0.22727272727272727</v>
      </c>
      <c r="H22" s="80">
        <f>SUM(H6:H21)</f>
        <v>182</v>
      </c>
      <c r="I22" s="81">
        <f>SUM(I6:I21)</f>
        <v>70</v>
      </c>
      <c r="J22" s="82">
        <f>SUM(J6:J21)</f>
        <v>0</v>
      </c>
      <c r="K22" s="104">
        <f t="shared" si="2"/>
        <v>0.8284960422163589</v>
      </c>
      <c r="L22" s="77">
        <f t="shared" si="3"/>
        <v>0.6993006993006993</v>
      </c>
      <c r="M22" s="83">
        <v>10.55448275862069</v>
      </c>
      <c r="N22" s="78">
        <f>SUM(N6:N21)</f>
        <v>337</v>
      </c>
      <c r="O22" s="84">
        <f>SUM(O6:O21)</f>
        <v>84</v>
      </c>
      <c r="P22" s="3"/>
      <c r="Q22" s="24"/>
    </row>
    <row r="23" spans="1:17" s="4" customFormat="1" ht="12.75" customHeight="1">
      <c r="A23" s="124"/>
      <c r="B23" s="107"/>
      <c r="C23" s="108"/>
      <c r="D23" s="125"/>
      <c r="E23" s="108"/>
      <c r="F23" s="108"/>
      <c r="G23" s="125"/>
      <c r="H23" s="126"/>
      <c r="I23" s="108"/>
      <c r="J23" s="108"/>
      <c r="K23" s="125"/>
      <c r="L23" s="125"/>
      <c r="M23" s="127"/>
      <c r="N23" s="108"/>
      <c r="O23" s="59"/>
      <c r="P23" s="3"/>
      <c r="Q23" s="24"/>
    </row>
    <row r="24" spans="1:17" s="4" customFormat="1" ht="17.25" customHeight="1">
      <c r="A24" s="275" t="s">
        <v>70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7"/>
      <c r="P24" s="3"/>
      <c r="Q24" s="24"/>
    </row>
    <row r="25" spans="1:17" s="4" customFormat="1" ht="12" customHeight="1">
      <c r="A25" s="275"/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7"/>
      <c r="P25" s="3"/>
      <c r="Q25" s="24"/>
    </row>
    <row r="26" spans="1:16" ht="6.75" customHeight="1" thickBot="1">
      <c r="A26" s="268"/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70"/>
      <c r="P26" s="6"/>
    </row>
  </sheetData>
  <sheetProtection/>
  <mergeCells count="12">
    <mergeCell ref="A1:O1"/>
    <mergeCell ref="K4:L4"/>
    <mergeCell ref="E4:G4"/>
    <mergeCell ref="N4:O4"/>
    <mergeCell ref="B4:D4"/>
    <mergeCell ref="A2:O2"/>
    <mergeCell ref="A26:O26"/>
    <mergeCell ref="H4:I4"/>
    <mergeCell ref="A3:O3"/>
    <mergeCell ref="A24:O24"/>
    <mergeCell ref="A25:O25"/>
    <mergeCell ref="A4:A5"/>
  </mergeCells>
  <printOptions horizontalCentered="1" verticalCentered="1"/>
  <pageMargins left="0.49" right="0.5" top="0.5" bottom="0.57" header="0.17" footer="0.1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zoomScale="75" zoomScaleNormal="75" zoomScalePageLayoutView="0" workbookViewId="0" topLeftCell="A1">
      <selection activeCell="A38" sqref="A38"/>
    </sheetView>
  </sheetViews>
  <sheetFormatPr defaultColWidth="9.140625" defaultRowHeight="12.75"/>
  <cols>
    <col min="1" max="1" width="19.140625" style="0" customWidth="1"/>
    <col min="2" max="2" width="7.140625" style="16" customWidth="1"/>
    <col min="3" max="3" width="7.140625" style="0" customWidth="1"/>
    <col min="4" max="4" width="7.140625" style="18" customWidth="1"/>
    <col min="5" max="7" width="8.140625" style="0" customWidth="1"/>
    <col min="8" max="8" width="8.57421875" style="0" customWidth="1"/>
    <col min="9" max="10" width="9.28125" style="0" customWidth="1"/>
    <col min="11" max="12" width="7.140625" style="0" customWidth="1"/>
    <col min="13" max="13" width="7.57421875" style="18" customWidth="1"/>
    <col min="14" max="15" width="6.7109375" style="0" customWidth="1"/>
    <col min="16" max="16" width="9.7109375" style="1" customWidth="1"/>
  </cols>
  <sheetData>
    <row r="1" spans="1:15" ht="21.75" customHeight="1">
      <c r="A1" s="278" t="str">
        <f>+'1 In School Youth Part'!A1:N1</f>
        <v>TAB 7 - WIOA TITLE I PARTICIPANT SUMMARY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80"/>
    </row>
    <row r="2" spans="1:15" ht="21.75" customHeight="1">
      <c r="A2" s="286" t="str">
        <f>'1 In School Youth Part'!$A$2</f>
        <v>FY17 QUARTER ENDING MARCH 31, 2017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1"/>
    </row>
    <row r="3" spans="1:15" ht="21.75" customHeight="1" thickBot="1">
      <c r="A3" s="273" t="s">
        <v>56</v>
      </c>
      <c r="B3" s="274"/>
      <c r="C3" s="274"/>
      <c r="D3" s="274"/>
      <c r="E3" s="274"/>
      <c r="F3" s="274"/>
      <c r="G3" s="274"/>
      <c r="H3" s="274"/>
      <c r="I3" s="274"/>
      <c r="J3" s="274"/>
      <c r="K3" s="257"/>
      <c r="L3" s="257"/>
      <c r="M3" s="257"/>
      <c r="N3" s="257"/>
      <c r="O3" s="258"/>
    </row>
    <row r="4" spans="1:15" ht="25.5" customHeight="1">
      <c r="A4" s="262" t="s">
        <v>82</v>
      </c>
      <c r="B4" s="285" t="s">
        <v>6</v>
      </c>
      <c r="C4" s="285"/>
      <c r="D4" s="282"/>
      <c r="E4" s="271" t="s">
        <v>7</v>
      </c>
      <c r="F4" s="283"/>
      <c r="G4" s="284"/>
      <c r="H4" s="271" t="s">
        <v>8</v>
      </c>
      <c r="I4" s="287"/>
      <c r="J4" s="139" t="s">
        <v>74</v>
      </c>
      <c r="K4" s="281" t="s">
        <v>73</v>
      </c>
      <c r="L4" s="282"/>
      <c r="M4" s="138" t="s">
        <v>75</v>
      </c>
      <c r="N4" s="271" t="s">
        <v>57</v>
      </c>
      <c r="O4" s="284"/>
    </row>
    <row r="5" spans="1:15" ht="30" customHeight="1" thickBot="1">
      <c r="A5" s="263"/>
      <c r="B5" s="8" t="s">
        <v>3</v>
      </c>
      <c r="C5" s="8" t="s">
        <v>4</v>
      </c>
      <c r="D5" s="22" t="s">
        <v>38</v>
      </c>
      <c r="E5" s="8" t="s">
        <v>3</v>
      </c>
      <c r="F5" s="8" t="s">
        <v>4</v>
      </c>
      <c r="G5" s="22" t="s">
        <v>38</v>
      </c>
      <c r="H5" s="8" t="s">
        <v>3</v>
      </c>
      <c r="I5" s="9" t="s">
        <v>4</v>
      </c>
      <c r="J5" s="9" t="s">
        <v>4</v>
      </c>
      <c r="K5" s="8" t="s">
        <v>3</v>
      </c>
      <c r="L5" s="9" t="s">
        <v>4</v>
      </c>
      <c r="M5" s="9" t="s">
        <v>4</v>
      </c>
      <c r="N5" s="8" t="s">
        <v>3</v>
      </c>
      <c r="O5" s="23" t="s">
        <v>4</v>
      </c>
    </row>
    <row r="6" spans="1:17" s="4" customFormat="1" ht="21.75" customHeight="1">
      <c r="A6" s="85" t="str">
        <f>'1 In School Youth Part'!A6</f>
        <v>Berkshire</v>
      </c>
      <c r="B6" s="41">
        <v>45</v>
      </c>
      <c r="C6" s="42">
        <v>26</v>
      </c>
      <c r="D6" s="43">
        <f aca="true" t="shared" si="0" ref="D6:D22">C6/B6</f>
        <v>0.5777777777777777</v>
      </c>
      <c r="E6" s="44">
        <v>27</v>
      </c>
      <c r="F6" s="45">
        <v>4</v>
      </c>
      <c r="G6" s="43">
        <f aca="true" t="shared" si="1" ref="G6:G22">F6/E6</f>
        <v>0.14814814814814814</v>
      </c>
      <c r="H6" s="46">
        <v>7</v>
      </c>
      <c r="I6" s="47">
        <v>1</v>
      </c>
      <c r="J6" s="48">
        <v>0</v>
      </c>
      <c r="K6" s="157">
        <f>(E6+H6)/B6</f>
        <v>0.7555555555555555</v>
      </c>
      <c r="L6" s="43">
        <f>IF(C6&gt;0,(F6+I6-J6)/C6,0)</f>
        <v>0.19230769230769232</v>
      </c>
      <c r="M6" s="49">
        <v>10.125</v>
      </c>
      <c r="N6" s="44">
        <v>30</v>
      </c>
      <c r="O6" s="50">
        <v>14</v>
      </c>
      <c r="P6" s="3"/>
      <c r="Q6" s="20"/>
    </row>
    <row r="7" spans="1:17" s="4" customFormat="1" ht="21.75" customHeight="1">
      <c r="A7" s="86" t="str">
        <f>'1 In School Youth Part'!A7</f>
        <v>Boston</v>
      </c>
      <c r="B7" s="41">
        <v>58</v>
      </c>
      <c r="C7" s="42">
        <v>41</v>
      </c>
      <c r="D7" s="51">
        <f t="shared" si="0"/>
        <v>0.7068965517241379</v>
      </c>
      <c r="E7" s="44">
        <v>30</v>
      </c>
      <c r="F7" s="45">
        <v>20</v>
      </c>
      <c r="G7" s="43">
        <f t="shared" si="1"/>
        <v>0.6666666666666666</v>
      </c>
      <c r="H7" s="46">
        <v>14</v>
      </c>
      <c r="I7" s="47">
        <v>3</v>
      </c>
      <c r="J7" s="52">
        <v>0</v>
      </c>
      <c r="K7" s="153">
        <f>(E7+H7)/B7</f>
        <v>0.7586206896551724</v>
      </c>
      <c r="L7" s="43">
        <f>IF(C7&gt;0,(F7+I7-J7)/C7,0)</f>
        <v>0.5609756097560976</v>
      </c>
      <c r="M7" s="49">
        <v>12.580499999999999</v>
      </c>
      <c r="N7" s="44">
        <v>32</v>
      </c>
      <c r="O7" s="50">
        <v>17</v>
      </c>
      <c r="P7" s="3"/>
      <c r="Q7" s="20"/>
    </row>
    <row r="8" spans="1:16" s="4" customFormat="1" ht="21.75" customHeight="1">
      <c r="A8" s="85" t="str">
        <f>'1 In School Youth Part'!A8</f>
        <v>Bristol</v>
      </c>
      <c r="B8" s="53">
        <v>50</v>
      </c>
      <c r="C8" s="54">
        <v>22</v>
      </c>
      <c r="D8" s="55">
        <f t="shared" si="0"/>
        <v>0.44</v>
      </c>
      <c r="E8" s="56">
        <v>32</v>
      </c>
      <c r="F8" s="57">
        <v>15</v>
      </c>
      <c r="G8" s="51">
        <f t="shared" si="1"/>
        <v>0.46875</v>
      </c>
      <c r="H8" s="58">
        <v>7</v>
      </c>
      <c r="I8" s="59">
        <v>7</v>
      </c>
      <c r="J8" s="60">
        <v>0</v>
      </c>
      <c r="K8" s="153">
        <f aca="true" t="shared" si="2" ref="K8:K22">(E8+H8)/B8</f>
        <v>0.78</v>
      </c>
      <c r="L8" s="43">
        <f aca="true" t="shared" si="3" ref="L8:L22">IF(C8&gt;0,(F8+I8-J8)/C8,0)</f>
        <v>1</v>
      </c>
      <c r="M8" s="61">
        <v>11.31</v>
      </c>
      <c r="N8" s="56">
        <v>33</v>
      </c>
      <c r="O8" s="62">
        <v>21</v>
      </c>
      <c r="P8" s="3"/>
    </row>
    <row r="9" spans="1:17" s="4" customFormat="1" ht="21.75" customHeight="1">
      <c r="A9" s="85" t="str">
        <f>'1 In School Youth Part'!A9</f>
        <v>Brockton</v>
      </c>
      <c r="B9" s="53">
        <v>24</v>
      </c>
      <c r="C9" s="54">
        <v>5</v>
      </c>
      <c r="D9" s="55">
        <f t="shared" si="0"/>
        <v>0.20833333333333334</v>
      </c>
      <c r="E9" s="56">
        <v>6</v>
      </c>
      <c r="F9" s="57">
        <v>0</v>
      </c>
      <c r="G9" s="55">
        <f t="shared" si="1"/>
        <v>0</v>
      </c>
      <c r="H9" s="63">
        <v>18</v>
      </c>
      <c r="I9" s="64">
        <v>0</v>
      </c>
      <c r="J9" s="60">
        <v>0</v>
      </c>
      <c r="K9" s="153">
        <f t="shared" si="2"/>
        <v>1</v>
      </c>
      <c r="L9" s="43">
        <f t="shared" si="3"/>
        <v>0</v>
      </c>
      <c r="M9" s="61">
        <v>0</v>
      </c>
      <c r="N9" s="56">
        <v>20</v>
      </c>
      <c r="O9" s="62">
        <v>1</v>
      </c>
      <c r="P9" s="3"/>
      <c r="Q9" s="20"/>
    </row>
    <row r="10" spans="1:17" s="4" customFormat="1" ht="21.75" customHeight="1">
      <c r="A10" s="85" t="str">
        <f>'1 In School Youth Part'!A10</f>
        <v>Cape Cod &amp; Islands</v>
      </c>
      <c r="B10" s="53">
        <v>32</v>
      </c>
      <c r="C10" s="54">
        <v>20</v>
      </c>
      <c r="D10" s="55">
        <f t="shared" si="0"/>
        <v>0.625</v>
      </c>
      <c r="E10" s="56">
        <v>18</v>
      </c>
      <c r="F10" s="57">
        <v>7</v>
      </c>
      <c r="G10" s="55">
        <f t="shared" si="1"/>
        <v>0.3888888888888889</v>
      </c>
      <c r="H10" s="63">
        <v>6</v>
      </c>
      <c r="I10" s="64">
        <v>1</v>
      </c>
      <c r="J10" s="60">
        <v>6</v>
      </c>
      <c r="K10" s="153">
        <f t="shared" si="2"/>
        <v>0.75</v>
      </c>
      <c r="L10" s="43">
        <f t="shared" si="3"/>
        <v>0.1</v>
      </c>
      <c r="M10" s="61">
        <v>13.31857142857143</v>
      </c>
      <c r="N10" s="56">
        <v>27</v>
      </c>
      <c r="O10" s="62">
        <v>3</v>
      </c>
      <c r="P10" s="3"/>
      <c r="Q10" s="20"/>
    </row>
    <row r="11" spans="1:17" s="4" customFormat="1" ht="21.75" customHeight="1">
      <c r="A11" s="85" t="str">
        <f>'1 In School Youth Part'!A11</f>
        <v>Central Mass</v>
      </c>
      <c r="B11" s="53">
        <v>112</v>
      </c>
      <c r="C11" s="54">
        <v>62</v>
      </c>
      <c r="D11" s="55">
        <f t="shared" si="0"/>
        <v>0.5535714285714286</v>
      </c>
      <c r="E11" s="56">
        <v>55</v>
      </c>
      <c r="F11" s="57">
        <v>41</v>
      </c>
      <c r="G11" s="65">
        <f t="shared" si="1"/>
        <v>0.7454545454545455</v>
      </c>
      <c r="H11" s="66">
        <v>29</v>
      </c>
      <c r="I11" s="67">
        <v>11</v>
      </c>
      <c r="J11" s="60">
        <v>0</v>
      </c>
      <c r="K11" s="153">
        <f t="shared" si="2"/>
        <v>0.75</v>
      </c>
      <c r="L11" s="43">
        <f t="shared" si="3"/>
        <v>0.8387096774193549</v>
      </c>
      <c r="M11" s="61">
        <v>11.866341463414635</v>
      </c>
      <c r="N11" s="56">
        <v>75</v>
      </c>
      <c r="O11" s="62">
        <v>52</v>
      </c>
      <c r="P11" s="3"/>
      <c r="Q11" s="20"/>
    </row>
    <row r="12" spans="1:17" s="4" customFormat="1" ht="21.75" customHeight="1">
      <c r="A12" s="85" t="str">
        <f>'1 In School Youth Part'!A12</f>
        <v>Franklin/Hampshire</v>
      </c>
      <c r="B12" s="53">
        <v>18</v>
      </c>
      <c r="C12" s="54">
        <v>16</v>
      </c>
      <c r="D12" s="55">
        <f t="shared" si="0"/>
        <v>0.8888888888888888</v>
      </c>
      <c r="E12" s="56">
        <v>9</v>
      </c>
      <c r="F12" s="57">
        <v>10</v>
      </c>
      <c r="G12" s="55">
        <f t="shared" si="1"/>
        <v>1.1111111111111112</v>
      </c>
      <c r="H12" s="63">
        <v>5</v>
      </c>
      <c r="I12" s="64">
        <v>2</v>
      </c>
      <c r="J12" s="60">
        <v>0</v>
      </c>
      <c r="K12" s="153">
        <f t="shared" si="2"/>
        <v>0.7777777777777778</v>
      </c>
      <c r="L12" s="43">
        <f t="shared" si="3"/>
        <v>0.75</v>
      </c>
      <c r="M12" s="61">
        <v>10.3</v>
      </c>
      <c r="N12" s="56">
        <v>12</v>
      </c>
      <c r="O12" s="62">
        <v>3</v>
      </c>
      <c r="P12" s="3"/>
      <c r="Q12" s="20"/>
    </row>
    <row r="13" spans="1:17" s="4" customFormat="1" ht="21.75" customHeight="1">
      <c r="A13" s="85" t="str">
        <f>'1 In School Youth Part'!A13</f>
        <v>Greater Lowell</v>
      </c>
      <c r="B13" s="53">
        <v>58</v>
      </c>
      <c r="C13" s="54">
        <v>14</v>
      </c>
      <c r="D13" s="55">
        <f t="shared" si="0"/>
        <v>0.2413793103448276</v>
      </c>
      <c r="E13" s="56">
        <v>18</v>
      </c>
      <c r="F13" s="57">
        <v>8</v>
      </c>
      <c r="G13" s="51">
        <f t="shared" si="1"/>
        <v>0.4444444444444444</v>
      </c>
      <c r="H13" s="58">
        <v>26</v>
      </c>
      <c r="I13" s="59">
        <v>3</v>
      </c>
      <c r="J13" s="60">
        <v>0</v>
      </c>
      <c r="K13" s="153">
        <f t="shared" si="2"/>
        <v>0.7586206896551724</v>
      </c>
      <c r="L13" s="43">
        <f t="shared" si="3"/>
        <v>0.7857142857142857</v>
      </c>
      <c r="M13" s="61">
        <v>11.98875</v>
      </c>
      <c r="N13" s="56">
        <v>44</v>
      </c>
      <c r="O13" s="62">
        <v>11</v>
      </c>
      <c r="P13" s="3"/>
      <c r="Q13" s="20"/>
    </row>
    <row r="14" spans="1:17" s="4" customFormat="1" ht="21.75" customHeight="1">
      <c r="A14" s="85" t="str">
        <f>'1 In School Youth Part'!A14</f>
        <v>Greater New Bedford</v>
      </c>
      <c r="B14" s="53">
        <v>37</v>
      </c>
      <c r="C14" s="54">
        <v>34</v>
      </c>
      <c r="D14" s="55">
        <f t="shared" si="0"/>
        <v>0.918918918918919</v>
      </c>
      <c r="E14" s="56">
        <v>15</v>
      </c>
      <c r="F14" s="57">
        <v>9</v>
      </c>
      <c r="G14" s="55">
        <f t="shared" si="1"/>
        <v>0.6</v>
      </c>
      <c r="H14" s="63">
        <v>12</v>
      </c>
      <c r="I14" s="64">
        <v>2</v>
      </c>
      <c r="J14" s="60">
        <v>2</v>
      </c>
      <c r="K14" s="153">
        <f t="shared" si="2"/>
        <v>0.7297297297297297</v>
      </c>
      <c r="L14" s="43">
        <f t="shared" si="3"/>
        <v>0.2647058823529412</v>
      </c>
      <c r="M14" s="61">
        <v>10.277777777777779</v>
      </c>
      <c r="N14" s="56">
        <v>25</v>
      </c>
      <c r="O14" s="62">
        <v>13</v>
      </c>
      <c r="P14" s="3"/>
      <c r="Q14" s="20"/>
    </row>
    <row r="15" spans="1:17" s="4" customFormat="1" ht="21.75" customHeight="1">
      <c r="A15" s="85" t="str">
        <f>'1 In School Youth Part'!A15</f>
        <v>Hampden</v>
      </c>
      <c r="B15" s="53">
        <v>120</v>
      </c>
      <c r="C15" s="54">
        <v>51</v>
      </c>
      <c r="D15" s="55">
        <f t="shared" si="0"/>
        <v>0.425</v>
      </c>
      <c r="E15" s="56">
        <v>62</v>
      </c>
      <c r="F15" s="57">
        <v>16</v>
      </c>
      <c r="G15" s="55">
        <f t="shared" si="1"/>
        <v>0.25806451612903225</v>
      </c>
      <c r="H15" s="63">
        <v>29</v>
      </c>
      <c r="I15" s="64">
        <v>10</v>
      </c>
      <c r="J15" s="60">
        <v>0</v>
      </c>
      <c r="K15" s="153">
        <f t="shared" si="2"/>
        <v>0.7583333333333333</v>
      </c>
      <c r="L15" s="43">
        <f t="shared" si="3"/>
        <v>0.5098039215686274</v>
      </c>
      <c r="M15" s="61">
        <v>10.584000000000001</v>
      </c>
      <c r="N15" s="56">
        <v>77</v>
      </c>
      <c r="O15" s="62">
        <v>25</v>
      </c>
      <c r="P15" s="3"/>
      <c r="Q15" s="20"/>
    </row>
    <row r="16" spans="1:17" s="4" customFormat="1" ht="21.75" customHeight="1">
      <c r="A16" s="85" t="str">
        <f>'1 In School Youth Part'!A16</f>
        <v>Merrimack Valley</v>
      </c>
      <c r="B16" s="53">
        <v>29</v>
      </c>
      <c r="C16" s="54">
        <v>22</v>
      </c>
      <c r="D16" s="55">
        <f t="shared" si="0"/>
        <v>0.7586206896551724</v>
      </c>
      <c r="E16" s="56">
        <v>24</v>
      </c>
      <c r="F16" s="57">
        <v>15</v>
      </c>
      <c r="G16" s="55">
        <f t="shared" si="1"/>
        <v>0.625</v>
      </c>
      <c r="H16" s="63">
        <v>0</v>
      </c>
      <c r="I16" s="64">
        <v>1</v>
      </c>
      <c r="J16" s="60">
        <v>0</v>
      </c>
      <c r="K16" s="153">
        <f t="shared" si="2"/>
        <v>0.8275862068965517</v>
      </c>
      <c r="L16" s="43">
        <f t="shared" si="3"/>
        <v>0.7272727272727273</v>
      </c>
      <c r="M16" s="61">
        <v>12.433333333333332</v>
      </c>
      <c r="N16" s="56">
        <v>22</v>
      </c>
      <c r="O16" s="62">
        <v>15</v>
      </c>
      <c r="P16" s="3"/>
      <c r="Q16" s="20"/>
    </row>
    <row r="17" spans="1:17" s="4" customFormat="1" ht="21.75" customHeight="1">
      <c r="A17" s="85" t="str">
        <f>'1 In School Youth Part'!A17</f>
        <v>Metro North</v>
      </c>
      <c r="B17" s="53">
        <v>51</v>
      </c>
      <c r="C17" s="54">
        <v>18</v>
      </c>
      <c r="D17" s="55">
        <f t="shared" si="0"/>
        <v>0.35294117647058826</v>
      </c>
      <c r="E17" s="56">
        <v>31</v>
      </c>
      <c r="F17" s="57">
        <v>17</v>
      </c>
      <c r="G17" s="55">
        <f t="shared" si="1"/>
        <v>0.5483870967741935</v>
      </c>
      <c r="H17" s="63">
        <v>6</v>
      </c>
      <c r="I17" s="64">
        <v>0</v>
      </c>
      <c r="J17" s="60">
        <v>0</v>
      </c>
      <c r="K17" s="153">
        <f t="shared" si="2"/>
        <v>0.7254901960784313</v>
      </c>
      <c r="L17" s="43">
        <f t="shared" si="3"/>
        <v>0.9444444444444444</v>
      </c>
      <c r="M17" s="61">
        <v>12.248235294117647</v>
      </c>
      <c r="N17" s="56">
        <v>32</v>
      </c>
      <c r="O17" s="62">
        <v>17</v>
      </c>
      <c r="P17" s="3"/>
      <c r="Q17" s="20"/>
    </row>
    <row r="18" spans="1:17" s="4" customFormat="1" ht="21.75" customHeight="1">
      <c r="A18" s="85" t="str">
        <f>'1 In School Youth Part'!A18</f>
        <v>Metro South/West</v>
      </c>
      <c r="B18" s="53">
        <v>42</v>
      </c>
      <c r="C18" s="54">
        <v>26</v>
      </c>
      <c r="D18" s="55">
        <f t="shared" si="0"/>
        <v>0.6190476190476191</v>
      </c>
      <c r="E18" s="56">
        <v>30</v>
      </c>
      <c r="F18" s="57">
        <v>21</v>
      </c>
      <c r="G18" s="55">
        <f t="shared" si="1"/>
        <v>0.7</v>
      </c>
      <c r="H18" s="63">
        <v>7</v>
      </c>
      <c r="I18" s="64">
        <v>2</v>
      </c>
      <c r="J18" s="60">
        <v>0</v>
      </c>
      <c r="K18" s="153">
        <f t="shared" si="2"/>
        <v>0.8809523809523809</v>
      </c>
      <c r="L18" s="43">
        <f t="shared" si="3"/>
        <v>0.8846153846153846</v>
      </c>
      <c r="M18" s="61">
        <v>12.252380952380951</v>
      </c>
      <c r="N18" s="56">
        <v>40</v>
      </c>
      <c r="O18" s="62">
        <v>16</v>
      </c>
      <c r="P18" s="3"/>
      <c r="Q18" s="20"/>
    </row>
    <row r="19" spans="1:17" s="4" customFormat="1" ht="21.75" customHeight="1">
      <c r="A19" s="85" t="str">
        <f>'1 In School Youth Part'!A19</f>
        <v>North Central Mass</v>
      </c>
      <c r="B19" s="53">
        <v>44</v>
      </c>
      <c r="C19" s="54">
        <v>17</v>
      </c>
      <c r="D19" s="55">
        <f t="shared" si="0"/>
        <v>0.38636363636363635</v>
      </c>
      <c r="E19" s="56">
        <v>22</v>
      </c>
      <c r="F19" s="57">
        <v>9</v>
      </c>
      <c r="G19" s="43">
        <f t="shared" si="1"/>
        <v>0.4090909090909091</v>
      </c>
      <c r="H19" s="46">
        <v>11</v>
      </c>
      <c r="I19" s="47">
        <v>1</v>
      </c>
      <c r="J19" s="48">
        <v>1</v>
      </c>
      <c r="K19" s="153">
        <f t="shared" si="2"/>
        <v>0.75</v>
      </c>
      <c r="L19" s="43">
        <f t="shared" si="3"/>
        <v>0.5294117647058824</v>
      </c>
      <c r="M19" s="61">
        <v>10.372222222222222</v>
      </c>
      <c r="N19" s="56">
        <v>28</v>
      </c>
      <c r="O19" s="62">
        <v>7</v>
      </c>
      <c r="P19" s="3"/>
      <c r="Q19" s="20"/>
    </row>
    <row r="20" spans="1:17" s="4" customFormat="1" ht="21.75" customHeight="1">
      <c r="A20" s="85" t="str">
        <f>'1 In School Youth Part'!A20</f>
        <v>North Shore</v>
      </c>
      <c r="B20" s="53">
        <v>58</v>
      </c>
      <c r="C20" s="54">
        <v>24</v>
      </c>
      <c r="D20" s="55">
        <f t="shared" si="0"/>
        <v>0.41379310344827586</v>
      </c>
      <c r="E20" s="56">
        <v>22</v>
      </c>
      <c r="F20" s="57">
        <v>13</v>
      </c>
      <c r="G20" s="43">
        <f t="shared" si="1"/>
        <v>0.5909090909090909</v>
      </c>
      <c r="H20" s="46">
        <v>32</v>
      </c>
      <c r="I20" s="47">
        <v>7</v>
      </c>
      <c r="J20" s="48">
        <v>0</v>
      </c>
      <c r="K20" s="153">
        <f t="shared" si="2"/>
        <v>0.9310344827586207</v>
      </c>
      <c r="L20" s="43">
        <f t="shared" si="3"/>
        <v>0.8333333333333334</v>
      </c>
      <c r="M20" s="61">
        <v>10.769230769230768</v>
      </c>
      <c r="N20" s="56">
        <v>25</v>
      </c>
      <c r="O20" s="62">
        <v>20</v>
      </c>
      <c r="P20" s="3"/>
      <c r="Q20" s="20"/>
    </row>
    <row r="21" spans="1:17" s="4" customFormat="1" ht="21.75" customHeight="1" thickBot="1">
      <c r="A21" s="87" t="str">
        <f>'1 In School Youth Part'!A21</f>
        <v>South Shore</v>
      </c>
      <c r="B21" s="68">
        <v>52</v>
      </c>
      <c r="C21" s="69">
        <v>28</v>
      </c>
      <c r="D21" s="70">
        <f t="shared" si="0"/>
        <v>0.5384615384615384</v>
      </c>
      <c r="E21" s="71">
        <v>38</v>
      </c>
      <c r="F21" s="72">
        <v>10</v>
      </c>
      <c r="G21" s="51">
        <f t="shared" si="1"/>
        <v>0.2631578947368421</v>
      </c>
      <c r="H21" s="58">
        <v>6</v>
      </c>
      <c r="I21" s="59">
        <v>4</v>
      </c>
      <c r="J21" s="52">
        <v>0</v>
      </c>
      <c r="K21" s="156">
        <f t="shared" si="2"/>
        <v>0.8461538461538461</v>
      </c>
      <c r="L21" s="51">
        <f t="shared" si="3"/>
        <v>0.5</v>
      </c>
      <c r="M21" s="73">
        <v>10.825</v>
      </c>
      <c r="N21" s="71">
        <v>30</v>
      </c>
      <c r="O21" s="74">
        <v>14</v>
      </c>
      <c r="P21" s="3"/>
      <c r="Q21" s="20"/>
    </row>
    <row r="22" spans="1:17" s="4" customFormat="1" ht="21.75" customHeight="1" thickBot="1">
      <c r="A22" s="88" t="s">
        <v>0</v>
      </c>
      <c r="B22" s="75">
        <f>SUM(B6:B21)</f>
        <v>830</v>
      </c>
      <c r="C22" s="76">
        <f>SUM(C6:C21)</f>
        <v>426</v>
      </c>
      <c r="D22" s="77">
        <f t="shared" si="0"/>
        <v>0.5132530120481927</v>
      </c>
      <c r="E22" s="78">
        <f>SUM(E6:E21)</f>
        <v>439</v>
      </c>
      <c r="F22" s="79">
        <f>SUM(F6:F21)</f>
        <v>215</v>
      </c>
      <c r="G22" s="77">
        <f t="shared" si="1"/>
        <v>0.489749430523918</v>
      </c>
      <c r="H22" s="80">
        <f>SUM(H6:H21)</f>
        <v>215</v>
      </c>
      <c r="I22" s="81">
        <f>SUM(I6:I21)</f>
        <v>55</v>
      </c>
      <c r="J22" s="82">
        <f>SUM(J6:J21)</f>
        <v>9</v>
      </c>
      <c r="K22" s="104">
        <f t="shared" si="2"/>
        <v>0.7879518072289157</v>
      </c>
      <c r="L22" s="77">
        <f t="shared" si="3"/>
        <v>0.6126760563380281</v>
      </c>
      <c r="M22" s="83">
        <v>11.613551401869158</v>
      </c>
      <c r="N22" s="78">
        <f>SUM(N6:N21)</f>
        <v>552</v>
      </c>
      <c r="O22" s="84">
        <f>SUM(O6:O21)</f>
        <v>249</v>
      </c>
      <c r="P22" s="3"/>
      <c r="Q22" s="24"/>
    </row>
    <row r="23" spans="1:17" s="4" customFormat="1" ht="12.75" customHeight="1">
      <c r="A23" s="124"/>
      <c r="B23" s="107"/>
      <c r="C23" s="108"/>
      <c r="D23" s="125"/>
      <c r="E23" s="108"/>
      <c r="F23" s="108"/>
      <c r="G23" s="125"/>
      <c r="H23" s="126"/>
      <c r="I23" s="108"/>
      <c r="J23" s="108"/>
      <c r="K23" s="125"/>
      <c r="L23" s="125"/>
      <c r="M23" s="127"/>
      <c r="N23" s="108"/>
      <c r="O23" s="59"/>
      <c r="P23" s="3"/>
      <c r="Q23" s="24"/>
    </row>
    <row r="24" spans="1:17" s="4" customFormat="1" ht="17.25" customHeight="1">
      <c r="A24" s="275" t="s">
        <v>70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7"/>
      <c r="P24" s="3"/>
      <c r="Q24" s="24"/>
    </row>
    <row r="25" spans="1:17" s="4" customFormat="1" ht="12" customHeight="1">
      <c r="A25" s="275"/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7"/>
      <c r="P25" s="3"/>
      <c r="Q25" s="24"/>
    </row>
    <row r="26" spans="1:16" ht="6.75" customHeight="1" thickBot="1">
      <c r="A26" s="268"/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70"/>
      <c r="P26" s="6"/>
    </row>
  </sheetData>
  <sheetProtection/>
  <mergeCells count="12">
    <mergeCell ref="A26:O26"/>
    <mergeCell ref="H4:I4"/>
    <mergeCell ref="A3:O3"/>
    <mergeCell ref="A24:O24"/>
    <mergeCell ref="A25:O25"/>
    <mergeCell ref="A4:A5"/>
    <mergeCell ref="A1:O1"/>
    <mergeCell ref="K4:L4"/>
    <mergeCell ref="E4:G4"/>
    <mergeCell ref="N4:O4"/>
    <mergeCell ref="B4:D4"/>
    <mergeCell ref="A2:O2"/>
  </mergeCells>
  <printOptions horizontalCentered="1" verticalCentered="1"/>
  <pageMargins left="0.49" right="0.5" top="0.5" bottom="0.57" header="0.17" footer="0.1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6"/>
  <sheetViews>
    <sheetView zoomScale="75" zoomScaleNormal="75" zoomScalePageLayoutView="0" workbookViewId="0" topLeftCell="A1">
      <selection activeCell="A38" sqref="A38"/>
    </sheetView>
  </sheetViews>
  <sheetFormatPr defaultColWidth="9.140625" defaultRowHeight="12.75"/>
  <cols>
    <col min="1" max="1" width="19.140625" style="0" customWidth="1"/>
    <col min="2" max="2" width="8.28125" style="16" customWidth="1"/>
    <col min="3" max="3" width="7.140625" style="0" customWidth="1"/>
    <col min="4" max="4" width="7.140625" style="18" customWidth="1"/>
    <col min="5" max="7" width="8.140625" style="0" customWidth="1"/>
    <col min="8" max="8" width="8.57421875" style="0" customWidth="1"/>
    <col min="9" max="10" width="9.28125" style="0" customWidth="1"/>
    <col min="11" max="12" width="7.140625" style="0" customWidth="1"/>
    <col min="13" max="13" width="7.57421875" style="18" customWidth="1"/>
    <col min="14" max="15" width="6.7109375" style="0" customWidth="1"/>
    <col min="16" max="16" width="9.7109375" style="1" customWidth="1"/>
  </cols>
  <sheetData>
    <row r="1" spans="1:15" ht="21.75" customHeight="1">
      <c r="A1" s="278" t="str">
        <f>+'1 In School Youth Part'!A1:N1</f>
        <v>TAB 7 - WIOA TITLE I PARTICIPANT SUMMARY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80"/>
    </row>
    <row r="2" spans="1:15" ht="21.75" customHeight="1">
      <c r="A2" s="286" t="str">
        <f>'1 In School Youth Part'!$A$2</f>
        <v>FY17 QUARTER ENDING MARCH 31, 2017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1"/>
    </row>
    <row r="3" spans="1:15" ht="21.75" customHeight="1" thickBot="1">
      <c r="A3" s="273" t="s">
        <v>30</v>
      </c>
      <c r="B3" s="274"/>
      <c r="C3" s="274"/>
      <c r="D3" s="274"/>
      <c r="E3" s="274"/>
      <c r="F3" s="274"/>
      <c r="G3" s="274"/>
      <c r="H3" s="274"/>
      <c r="I3" s="274"/>
      <c r="J3" s="274"/>
      <c r="K3" s="257"/>
      <c r="L3" s="257"/>
      <c r="M3" s="257"/>
      <c r="N3" s="257"/>
      <c r="O3" s="258"/>
    </row>
    <row r="4" spans="1:15" ht="25.5" customHeight="1">
      <c r="A4" s="288" t="str">
        <f>'1 In School Youth Part'!$A$4</f>
        <v>WORKFORCE AREA</v>
      </c>
      <c r="B4" s="285" t="s">
        <v>6</v>
      </c>
      <c r="C4" s="285"/>
      <c r="D4" s="282"/>
      <c r="E4" s="271" t="s">
        <v>7</v>
      </c>
      <c r="F4" s="283"/>
      <c r="G4" s="284"/>
      <c r="H4" s="271" t="s">
        <v>8</v>
      </c>
      <c r="I4" s="287"/>
      <c r="J4" s="139" t="s">
        <v>74</v>
      </c>
      <c r="K4" s="281" t="s">
        <v>73</v>
      </c>
      <c r="L4" s="282"/>
      <c r="M4" s="138" t="s">
        <v>75</v>
      </c>
      <c r="N4" s="271" t="s">
        <v>57</v>
      </c>
      <c r="O4" s="284"/>
    </row>
    <row r="5" spans="1:15" ht="30" customHeight="1" thickBot="1">
      <c r="A5" s="289"/>
      <c r="B5" s="8" t="s">
        <v>3</v>
      </c>
      <c r="C5" s="8" t="s">
        <v>4</v>
      </c>
      <c r="D5" s="22" t="s">
        <v>38</v>
      </c>
      <c r="E5" s="8" t="s">
        <v>3</v>
      </c>
      <c r="F5" s="8" t="s">
        <v>4</v>
      </c>
      <c r="G5" s="22" t="s">
        <v>38</v>
      </c>
      <c r="H5" s="8" t="s">
        <v>3</v>
      </c>
      <c r="I5" s="9" t="s">
        <v>4</v>
      </c>
      <c r="J5" s="9" t="s">
        <v>4</v>
      </c>
      <c r="K5" s="8" t="s">
        <v>3</v>
      </c>
      <c r="L5" s="9" t="s">
        <v>4</v>
      </c>
      <c r="M5" s="9" t="s">
        <v>4</v>
      </c>
      <c r="N5" s="8" t="s">
        <v>3</v>
      </c>
      <c r="O5" s="23" t="s">
        <v>4</v>
      </c>
    </row>
    <row r="6" spans="1:17" s="4" customFormat="1" ht="21.75" customHeight="1">
      <c r="A6" s="85" t="str">
        <f>'1 In School Youth Part'!A6</f>
        <v>Berkshire</v>
      </c>
      <c r="B6" s="143">
        <f>+'4 In School Youth Exits'!B6+'5 Out School Youth Exits'!B6</f>
        <v>58</v>
      </c>
      <c r="C6" s="144">
        <f>+'4 In School Youth Exits'!C6+'5 Out School Youth Exits'!C6</f>
        <v>33</v>
      </c>
      <c r="D6" s="43">
        <f aca="true" t="shared" si="0" ref="D6:D22">C6/B6</f>
        <v>0.5689655172413793</v>
      </c>
      <c r="E6" s="145">
        <f>+'4 In School Youth Exits'!E6+'5 Out School Youth Exits'!E6</f>
        <v>34</v>
      </c>
      <c r="F6" s="145">
        <f>+'4 In School Youth Exits'!F6+'5 Out School Youth Exits'!F6</f>
        <v>7</v>
      </c>
      <c r="G6" s="43">
        <f aca="true" t="shared" si="1" ref="G6:G22">F6/E6</f>
        <v>0.20588235294117646</v>
      </c>
      <c r="H6" s="145">
        <f>+'4 In School Youth Exits'!H6+'5 Out School Youth Exits'!H6</f>
        <v>10</v>
      </c>
      <c r="I6" s="147">
        <f>+'4 In School Youth Exits'!I6+'5 Out School Youth Exits'!I6</f>
        <v>1</v>
      </c>
      <c r="J6" s="150">
        <f>+'4 In School Youth Exits'!J6+'5 Out School Youth Exits'!J6</f>
        <v>0</v>
      </c>
      <c r="K6" s="103">
        <f>(E6+H6)/B6</f>
        <v>0.7586206896551724</v>
      </c>
      <c r="L6" s="43">
        <f>IF(C6&gt;0,(F6+I6-J6)/C6,0)</f>
        <v>0.24242424242424243</v>
      </c>
      <c r="M6" s="154">
        <v>10.214285714285715</v>
      </c>
      <c r="N6" s="145">
        <f>+'4 In School Youth Exits'!N6+'5 Out School Youth Exits'!N6</f>
        <v>42</v>
      </c>
      <c r="O6" s="147">
        <f>+'4 In School Youth Exits'!O6+'5 Out School Youth Exits'!O6</f>
        <v>14</v>
      </c>
      <c r="P6" s="3"/>
      <c r="Q6" s="20"/>
    </row>
    <row r="7" spans="1:17" s="4" customFormat="1" ht="21.75" customHeight="1">
      <c r="A7" s="86" t="str">
        <f>'1 In School Youth Part'!A7</f>
        <v>Boston</v>
      </c>
      <c r="B7" s="41">
        <f>+'4 In School Youth Exits'!B7+'5 Out School Youth Exits'!B7</f>
        <v>78</v>
      </c>
      <c r="C7" s="145">
        <f>+'4 In School Youth Exits'!C7+'5 Out School Youth Exits'!C7</f>
        <v>46</v>
      </c>
      <c r="D7" s="51">
        <f t="shared" si="0"/>
        <v>0.5897435897435898</v>
      </c>
      <c r="E7" s="145">
        <f>+'4 In School Youth Exits'!E7+'5 Out School Youth Exits'!E7</f>
        <v>40</v>
      </c>
      <c r="F7" s="145">
        <f>+'4 In School Youth Exits'!F7+'5 Out School Youth Exits'!F7</f>
        <v>24</v>
      </c>
      <c r="G7" s="43">
        <f t="shared" si="1"/>
        <v>0.6</v>
      </c>
      <c r="H7" s="145">
        <f>+'4 In School Youth Exits'!H7+'5 Out School Youth Exits'!H7</f>
        <v>20</v>
      </c>
      <c r="I7" s="148">
        <f>+'4 In School Youth Exits'!I7+'5 Out School Youth Exits'!I7</f>
        <v>3</v>
      </c>
      <c r="J7" s="151">
        <f>+'4 In School Youth Exits'!J7+'5 Out School Youth Exits'!J7</f>
        <v>0</v>
      </c>
      <c r="K7" s="153">
        <f aca="true" t="shared" si="2" ref="K7:K22">(E7+H7)/B7</f>
        <v>0.7692307692307693</v>
      </c>
      <c r="L7" s="43">
        <f aca="true" t="shared" si="3" ref="L7:L22">IF(C7&gt;0,(F7+I7-J7)/C7,0)</f>
        <v>0.5869565217391305</v>
      </c>
      <c r="M7" s="154">
        <v>12.10875</v>
      </c>
      <c r="N7" s="145">
        <f>+'4 In School Youth Exits'!N7+'5 Out School Youth Exits'!N7</f>
        <v>48</v>
      </c>
      <c r="O7" s="148">
        <f>+'4 In School Youth Exits'!O7+'5 Out School Youth Exits'!O7</f>
        <v>19</v>
      </c>
      <c r="P7" s="3"/>
      <c r="Q7" s="20"/>
    </row>
    <row r="8" spans="1:16" s="4" customFormat="1" ht="21.75" customHeight="1">
      <c r="A8" s="85" t="str">
        <f>'1 In School Youth Part'!A8</f>
        <v>Bristol</v>
      </c>
      <c r="B8" s="41">
        <f>+'4 In School Youth Exits'!B8+'5 Out School Youth Exits'!B8</f>
        <v>86</v>
      </c>
      <c r="C8" s="145">
        <f>+'4 In School Youth Exits'!C8+'5 Out School Youth Exits'!C8</f>
        <v>25</v>
      </c>
      <c r="D8" s="55">
        <f t="shared" si="0"/>
        <v>0.29069767441860467</v>
      </c>
      <c r="E8" s="145">
        <f>+'4 In School Youth Exits'!E8+'5 Out School Youth Exits'!E8</f>
        <v>51</v>
      </c>
      <c r="F8" s="145">
        <f>+'4 In School Youth Exits'!F8+'5 Out School Youth Exits'!F8</f>
        <v>16</v>
      </c>
      <c r="G8" s="51">
        <f t="shared" si="1"/>
        <v>0.3137254901960784</v>
      </c>
      <c r="H8" s="145">
        <f>+'4 In School Youth Exits'!H8+'5 Out School Youth Exits'!H8</f>
        <v>14</v>
      </c>
      <c r="I8" s="148">
        <f>+'4 In School Youth Exits'!I8+'5 Out School Youth Exits'!I8</f>
        <v>9</v>
      </c>
      <c r="J8" s="151">
        <f>+'4 In School Youth Exits'!J8+'5 Out School Youth Exits'!J8</f>
        <v>0</v>
      </c>
      <c r="K8" s="153">
        <f t="shared" si="2"/>
        <v>0.7558139534883721</v>
      </c>
      <c r="L8" s="43">
        <f t="shared" si="3"/>
        <v>1</v>
      </c>
      <c r="M8" s="154">
        <v>11.31125</v>
      </c>
      <c r="N8" s="145">
        <f>+'4 In School Youth Exits'!N8+'5 Out School Youth Exits'!N8</f>
        <v>58</v>
      </c>
      <c r="O8" s="148">
        <f>+'4 In School Youth Exits'!O8+'5 Out School Youth Exits'!O8</f>
        <v>23</v>
      </c>
      <c r="P8" s="3"/>
    </row>
    <row r="9" spans="1:17" s="4" customFormat="1" ht="21.75" customHeight="1">
      <c r="A9" s="85" t="str">
        <f>'1 In School Youth Part'!A9</f>
        <v>Brockton</v>
      </c>
      <c r="B9" s="41">
        <f>+'4 In School Youth Exits'!B9+'5 Out School Youth Exits'!B9</f>
        <v>24</v>
      </c>
      <c r="C9" s="145">
        <f>+'4 In School Youth Exits'!C9+'5 Out School Youth Exits'!C9</f>
        <v>6</v>
      </c>
      <c r="D9" s="55">
        <f t="shared" si="0"/>
        <v>0.25</v>
      </c>
      <c r="E9" s="145">
        <f>+'4 In School Youth Exits'!E9+'5 Out School Youth Exits'!E9</f>
        <v>6</v>
      </c>
      <c r="F9" s="145">
        <f>+'4 In School Youth Exits'!F9+'5 Out School Youth Exits'!F9</f>
        <v>0</v>
      </c>
      <c r="G9" s="55">
        <f t="shared" si="1"/>
        <v>0</v>
      </c>
      <c r="H9" s="145">
        <f>+'4 In School Youth Exits'!H9+'5 Out School Youth Exits'!H9</f>
        <v>18</v>
      </c>
      <c r="I9" s="148">
        <f>+'4 In School Youth Exits'!I9+'5 Out School Youth Exits'!I9</f>
        <v>0</v>
      </c>
      <c r="J9" s="151">
        <f>+'4 In School Youth Exits'!J9+'5 Out School Youth Exits'!J9</f>
        <v>0</v>
      </c>
      <c r="K9" s="153">
        <f t="shared" si="2"/>
        <v>1</v>
      </c>
      <c r="L9" s="43">
        <f t="shared" si="3"/>
        <v>0</v>
      </c>
      <c r="M9" s="154">
        <v>0</v>
      </c>
      <c r="N9" s="145">
        <f>+'4 In School Youth Exits'!N9+'5 Out School Youth Exits'!N9</f>
        <v>20</v>
      </c>
      <c r="O9" s="148">
        <f>+'4 In School Youth Exits'!O9+'5 Out School Youth Exits'!O9</f>
        <v>1</v>
      </c>
      <c r="P9" s="3"/>
      <c r="Q9" s="20"/>
    </row>
    <row r="10" spans="1:17" s="4" customFormat="1" ht="21.75" customHeight="1">
      <c r="A10" s="85" t="str">
        <f>'1 In School Youth Part'!A10</f>
        <v>Cape Cod &amp; Islands</v>
      </c>
      <c r="B10" s="41">
        <f>+'4 In School Youth Exits'!B10+'5 Out School Youth Exits'!B10</f>
        <v>52</v>
      </c>
      <c r="C10" s="145">
        <f>+'4 In School Youth Exits'!C10+'5 Out School Youth Exits'!C10</f>
        <v>20</v>
      </c>
      <c r="D10" s="55">
        <f t="shared" si="0"/>
        <v>0.38461538461538464</v>
      </c>
      <c r="E10" s="145">
        <f>+'4 In School Youth Exits'!E10+'5 Out School Youth Exits'!E10</f>
        <v>23</v>
      </c>
      <c r="F10" s="145">
        <f>+'4 In School Youth Exits'!F10+'5 Out School Youth Exits'!F10</f>
        <v>7</v>
      </c>
      <c r="G10" s="55">
        <f t="shared" si="1"/>
        <v>0.30434782608695654</v>
      </c>
      <c r="H10" s="145">
        <f>+'4 In School Youth Exits'!H10+'5 Out School Youth Exits'!H10</f>
        <v>16</v>
      </c>
      <c r="I10" s="148">
        <f>+'4 In School Youth Exits'!I10+'5 Out School Youth Exits'!I10</f>
        <v>1</v>
      </c>
      <c r="J10" s="151">
        <f>+'4 In School Youth Exits'!J10+'5 Out School Youth Exits'!J10</f>
        <v>6</v>
      </c>
      <c r="K10" s="153">
        <f t="shared" si="2"/>
        <v>0.75</v>
      </c>
      <c r="L10" s="43">
        <f t="shared" si="3"/>
        <v>0.1</v>
      </c>
      <c r="M10" s="154">
        <v>13.31857142857143</v>
      </c>
      <c r="N10" s="145">
        <f>+'4 In School Youth Exits'!N10+'5 Out School Youth Exits'!N10</f>
        <v>44</v>
      </c>
      <c r="O10" s="148">
        <f>+'4 In School Youth Exits'!O10+'5 Out School Youth Exits'!O10</f>
        <v>3</v>
      </c>
      <c r="P10" s="3"/>
      <c r="Q10" s="20"/>
    </row>
    <row r="11" spans="1:17" s="4" customFormat="1" ht="21.75" customHeight="1">
      <c r="A11" s="85" t="str">
        <f>'1 In School Youth Part'!A11</f>
        <v>Central Mass</v>
      </c>
      <c r="B11" s="41">
        <f>+'4 In School Youth Exits'!B11+'5 Out School Youth Exits'!B11</f>
        <v>112</v>
      </c>
      <c r="C11" s="145">
        <f>+'4 In School Youth Exits'!C11+'5 Out School Youth Exits'!C11</f>
        <v>62</v>
      </c>
      <c r="D11" s="55">
        <f t="shared" si="0"/>
        <v>0.5535714285714286</v>
      </c>
      <c r="E11" s="145">
        <f>+'4 In School Youth Exits'!E11+'5 Out School Youth Exits'!E11</f>
        <v>55</v>
      </c>
      <c r="F11" s="145">
        <f>+'4 In School Youth Exits'!F11+'5 Out School Youth Exits'!F11</f>
        <v>41</v>
      </c>
      <c r="G11" s="65">
        <f t="shared" si="1"/>
        <v>0.7454545454545455</v>
      </c>
      <c r="H11" s="145">
        <f>+'4 In School Youth Exits'!H11+'5 Out School Youth Exits'!H11</f>
        <v>29</v>
      </c>
      <c r="I11" s="148">
        <f>+'4 In School Youth Exits'!I11+'5 Out School Youth Exits'!I11</f>
        <v>11</v>
      </c>
      <c r="J11" s="151">
        <f>+'4 In School Youth Exits'!J11+'5 Out School Youth Exits'!J11</f>
        <v>0</v>
      </c>
      <c r="K11" s="153">
        <f t="shared" si="2"/>
        <v>0.75</v>
      </c>
      <c r="L11" s="43">
        <f t="shared" si="3"/>
        <v>0.8387096774193549</v>
      </c>
      <c r="M11" s="154">
        <v>11.866341463414635</v>
      </c>
      <c r="N11" s="145">
        <f>+'4 In School Youth Exits'!N11+'5 Out School Youth Exits'!N11</f>
        <v>75</v>
      </c>
      <c r="O11" s="148">
        <f>+'4 In School Youth Exits'!O11+'5 Out School Youth Exits'!O11</f>
        <v>52</v>
      </c>
      <c r="P11" s="3"/>
      <c r="Q11" s="20"/>
    </row>
    <row r="12" spans="1:17" s="4" customFormat="1" ht="21.75" customHeight="1">
      <c r="A12" s="85" t="str">
        <f>'1 In School Youth Part'!A12</f>
        <v>Franklin/Hampshire</v>
      </c>
      <c r="B12" s="41">
        <f>+'4 In School Youth Exits'!B12+'5 Out School Youth Exits'!B12</f>
        <v>30</v>
      </c>
      <c r="C12" s="145">
        <f>+'4 In School Youth Exits'!C12+'5 Out School Youth Exits'!C12</f>
        <v>19</v>
      </c>
      <c r="D12" s="55">
        <f t="shared" si="0"/>
        <v>0.6333333333333333</v>
      </c>
      <c r="E12" s="145">
        <f>+'4 In School Youth Exits'!E12+'5 Out School Youth Exits'!E12</f>
        <v>14</v>
      </c>
      <c r="F12" s="145">
        <f>+'4 In School Youth Exits'!F12+'5 Out School Youth Exits'!F12</f>
        <v>11</v>
      </c>
      <c r="G12" s="55">
        <f t="shared" si="1"/>
        <v>0.7857142857142857</v>
      </c>
      <c r="H12" s="145">
        <f>+'4 In School Youth Exits'!H12+'5 Out School Youth Exits'!H12</f>
        <v>10</v>
      </c>
      <c r="I12" s="148">
        <f>+'4 In School Youth Exits'!I12+'5 Out School Youth Exits'!I12</f>
        <v>2</v>
      </c>
      <c r="J12" s="151">
        <f>+'4 In School Youth Exits'!J12+'5 Out School Youth Exits'!J12</f>
        <v>0</v>
      </c>
      <c r="K12" s="153">
        <f t="shared" si="2"/>
        <v>0.8</v>
      </c>
      <c r="L12" s="43">
        <f t="shared" si="3"/>
        <v>0.6842105263157895</v>
      </c>
      <c r="M12" s="154">
        <v>10.181818181818182</v>
      </c>
      <c r="N12" s="145">
        <f>+'4 In School Youth Exits'!N12+'5 Out School Youth Exits'!N12</f>
        <v>20</v>
      </c>
      <c r="O12" s="148">
        <f>+'4 In School Youth Exits'!O12+'5 Out School Youth Exits'!O12</f>
        <v>6</v>
      </c>
      <c r="P12" s="3"/>
      <c r="Q12" s="20"/>
    </row>
    <row r="13" spans="1:17" s="4" customFormat="1" ht="21.75" customHeight="1">
      <c r="A13" s="85" t="str">
        <f>'1 In School Youth Part'!A13</f>
        <v>Greater Lowell</v>
      </c>
      <c r="B13" s="41">
        <f>+'4 In School Youth Exits'!B13+'5 Out School Youth Exits'!B13</f>
        <v>85</v>
      </c>
      <c r="C13" s="145">
        <f>+'4 In School Youth Exits'!C13+'5 Out School Youth Exits'!C13</f>
        <v>47</v>
      </c>
      <c r="D13" s="55">
        <f t="shared" si="0"/>
        <v>0.5529411764705883</v>
      </c>
      <c r="E13" s="145">
        <f>+'4 In School Youth Exits'!E13+'5 Out School Youth Exits'!E13</f>
        <v>21</v>
      </c>
      <c r="F13" s="145">
        <f>+'4 In School Youth Exits'!F13+'5 Out School Youth Exits'!F13</f>
        <v>9</v>
      </c>
      <c r="G13" s="51">
        <f t="shared" si="1"/>
        <v>0.42857142857142855</v>
      </c>
      <c r="H13" s="145">
        <f>+'4 In School Youth Exits'!H13+'5 Out School Youth Exits'!H13</f>
        <v>45</v>
      </c>
      <c r="I13" s="148">
        <f>+'4 In School Youth Exits'!I13+'5 Out School Youth Exits'!I13</f>
        <v>19</v>
      </c>
      <c r="J13" s="151">
        <f>+'4 In School Youth Exits'!J13+'5 Out School Youth Exits'!J13</f>
        <v>0</v>
      </c>
      <c r="K13" s="153">
        <f t="shared" si="2"/>
        <v>0.7764705882352941</v>
      </c>
      <c r="L13" s="43">
        <f t="shared" si="3"/>
        <v>0.5957446808510638</v>
      </c>
      <c r="M13" s="154">
        <v>11.767777777777779</v>
      </c>
      <c r="N13" s="145">
        <f>+'4 In School Youth Exits'!N13+'5 Out School Youth Exits'!N13</f>
        <v>62</v>
      </c>
      <c r="O13" s="148">
        <f>+'4 In School Youth Exits'!O13+'5 Out School Youth Exits'!O13</f>
        <v>33</v>
      </c>
      <c r="P13" s="3"/>
      <c r="Q13" s="20"/>
    </row>
    <row r="14" spans="1:17" s="4" customFormat="1" ht="21.75" customHeight="1">
      <c r="A14" s="85" t="str">
        <f>'1 In School Youth Part'!A14</f>
        <v>Greater New Bedford</v>
      </c>
      <c r="B14" s="41">
        <f>+'4 In School Youth Exits'!B14+'5 Out School Youth Exits'!B14</f>
        <v>37</v>
      </c>
      <c r="C14" s="145">
        <f>+'4 In School Youth Exits'!C14+'5 Out School Youth Exits'!C14</f>
        <v>40</v>
      </c>
      <c r="D14" s="55">
        <f t="shared" si="0"/>
        <v>1.0810810810810811</v>
      </c>
      <c r="E14" s="145">
        <f>+'4 In School Youth Exits'!E14+'5 Out School Youth Exits'!E14</f>
        <v>15</v>
      </c>
      <c r="F14" s="145">
        <f>+'4 In School Youth Exits'!F14+'5 Out School Youth Exits'!F14</f>
        <v>13</v>
      </c>
      <c r="G14" s="55">
        <f t="shared" si="1"/>
        <v>0.8666666666666667</v>
      </c>
      <c r="H14" s="145">
        <f>+'4 In School Youth Exits'!H14+'5 Out School Youth Exits'!H14</f>
        <v>12</v>
      </c>
      <c r="I14" s="148">
        <f>+'4 In School Youth Exits'!I14+'5 Out School Youth Exits'!I14</f>
        <v>3</v>
      </c>
      <c r="J14" s="151">
        <f>+'4 In School Youth Exits'!J14+'5 Out School Youth Exits'!J14</f>
        <v>2</v>
      </c>
      <c r="K14" s="153">
        <f t="shared" si="2"/>
        <v>0.7297297297297297</v>
      </c>
      <c r="L14" s="43">
        <f t="shared" si="3"/>
        <v>0.35</v>
      </c>
      <c r="M14" s="154">
        <v>10.192307692307693</v>
      </c>
      <c r="N14" s="145">
        <f>+'4 In School Youth Exits'!N14+'5 Out School Youth Exits'!N14</f>
        <v>25</v>
      </c>
      <c r="O14" s="148">
        <f>+'4 In School Youth Exits'!O14+'5 Out School Youth Exits'!O14</f>
        <v>17</v>
      </c>
      <c r="P14" s="3"/>
      <c r="Q14" s="20"/>
    </row>
    <row r="15" spans="1:17" s="4" customFormat="1" ht="21.75" customHeight="1">
      <c r="A15" s="85" t="str">
        <f>'1 In School Youth Part'!A15</f>
        <v>Hampden</v>
      </c>
      <c r="B15" s="41">
        <f>+'4 In School Youth Exits'!B15+'5 Out School Youth Exits'!B15</f>
        <v>193</v>
      </c>
      <c r="C15" s="145">
        <f>+'4 In School Youth Exits'!C15+'5 Out School Youth Exits'!C15</f>
        <v>96</v>
      </c>
      <c r="D15" s="55">
        <f t="shared" si="0"/>
        <v>0.49740932642487046</v>
      </c>
      <c r="E15" s="145">
        <f>+'4 In School Youth Exits'!E15+'5 Out School Youth Exits'!E15</f>
        <v>77</v>
      </c>
      <c r="F15" s="145">
        <f>+'4 In School Youth Exits'!F15+'5 Out School Youth Exits'!F15</f>
        <v>18</v>
      </c>
      <c r="G15" s="55">
        <f t="shared" si="1"/>
        <v>0.23376623376623376</v>
      </c>
      <c r="H15" s="145">
        <f>+'4 In School Youth Exits'!H15+'5 Out School Youth Exits'!H15</f>
        <v>69</v>
      </c>
      <c r="I15" s="148">
        <f>+'4 In School Youth Exits'!I15+'5 Out School Youth Exits'!I15</f>
        <v>48</v>
      </c>
      <c r="J15" s="151">
        <f>+'4 In School Youth Exits'!J15+'5 Out School Youth Exits'!J15</f>
        <v>0</v>
      </c>
      <c r="K15" s="153">
        <f t="shared" si="2"/>
        <v>0.7564766839378239</v>
      </c>
      <c r="L15" s="43">
        <f t="shared" si="3"/>
        <v>0.6875</v>
      </c>
      <c r="M15" s="154">
        <v>10.5475</v>
      </c>
      <c r="N15" s="145">
        <f>+'4 In School Youth Exits'!N15+'5 Out School Youth Exits'!N15</f>
        <v>130</v>
      </c>
      <c r="O15" s="148">
        <f>+'4 In School Youth Exits'!O15+'5 Out School Youth Exits'!O15</f>
        <v>44</v>
      </c>
      <c r="P15" s="3"/>
      <c r="Q15" s="20"/>
    </row>
    <row r="16" spans="1:17" s="4" customFormat="1" ht="21.75" customHeight="1">
      <c r="A16" s="85" t="str">
        <f>'1 In School Youth Part'!A16</f>
        <v>Merrimack Valley</v>
      </c>
      <c r="B16" s="41">
        <f>+'4 In School Youth Exits'!B16+'5 Out School Youth Exits'!B16</f>
        <v>29</v>
      </c>
      <c r="C16" s="145">
        <f>+'4 In School Youth Exits'!C16+'5 Out School Youth Exits'!C16</f>
        <v>23</v>
      </c>
      <c r="D16" s="55">
        <f t="shared" si="0"/>
        <v>0.7931034482758621</v>
      </c>
      <c r="E16" s="145">
        <f>+'4 In School Youth Exits'!E16+'5 Out School Youth Exits'!E16</f>
        <v>24</v>
      </c>
      <c r="F16" s="145">
        <f>+'4 In School Youth Exits'!F16+'5 Out School Youth Exits'!F16</f>
        <v>15</v>
      </c>
      <c r="G16" s="55">
        <f t="shared" si="1"/>
        <v>0.625</v>
      </c>
      <c r="H16" s="145">
        <f>+'4 In School Youth Exits'!H16+'5 Out School Youth Exits'!H16</f>
        <v>0</v>
      </c>
      <c r="I16" s="148">
        <f>+'4 In School Youth Exits'!I16+'5 Out School Youth Exits'!I16</f>
        <v>1</v>
      </c>
      <c r="J16" s="151">
        <f>+'4 In School Youth Exits'!J16+'5 Out School Youth Exits'!J16</f>
        <v>0</v>
      </c>
      <c r="K16" s="153">
        <f t="shared" si="2"/>
        <v>0.8275862068965517</v>
      </c>
      <c r="L16" s="43">
        <f t="shared" si="3"/>
        <v>0.6956521739130435</v>
      </c>
      <c r="M16" s="154">
        <v>12.433333333333332</v>
      </c>
      <c r="N16" s="145">
        <f>+'4 In School Youth Exits'!N16+'5 Out School Youth Exits'!N16</f>
        <v>22</v>
      </c>
      <c r="O16" s="148">
        <f>+'4 In School Youth Exits'!O16+'5 Out School Youth Exits'!O16</f>
        <v>15</v>
      </c>
      <c r="P16" s="3"/>
      <c r="Q16" s="20"/>
    </row>
    <row r="17" spans="1:17" s="4" customFormat="1" ht="21.75" customHeight="1">
      <c r="A17" s="85" t="str">
        <f>'1 In School Youth Part'!A17</f>
        <v>Metro North</v>
      </c>
      <c r="B17" s="41">
        <f>+'4 In School Youth Exits'!B17+'5 Out School Youth Exits'!B17</f>
        <v>87</v>
      </c>
      <c r="C17" s="145">
        <f>+'4 In School Youth Exits'!C17+'5 Out School Youth Exits'!C17</f>
        <v>20</v>
      </c>
      <c r="D17" s="55">
        <f t="shared" si="0"/>
        <v>0.22988505747126436</v>
      </c>
      <c r="E17" s="145">
        <f>+'4 In School Youth Exits'!E17+'5 Out School Youth Exits'!E17</f>
        <v>43</v>
      </c>
      <c r="F17" s="145">
        <f>+'4 In School Youth Exits'!F17+'5 Out School Youth Exits'!F17</f>
        <v>17</v>
      </c>
      <c r="G17" s="55">
        <f t="shared" si="1"/>
        <v>0.3953488372093023</v>
      </c>
      <c r="H17" s="145">
        <f>+'4 In School Youth Exits'!H17+'5 Out School Youth Exits'!H17</f>
        <v>25</v>
      </c>
      <c r="I17" s="148">
        <f>+'4 In School Youth Exits'!I17+'5 Out School Youth Exits'!I17</f>
        <v>0</v>
      </c>
      <c r="J17" s="151">
        <f>+'4 In School Youth Exits'!J17+'5 Out School Youth Exits'!J17</f>
        <v>0</v>
      </c>
      <c r="K17" s="153">
        <f t="shared" si="2"/>
        <v>0.7816091954022989</v>
      </c>
      <c r="L17" s="43">
        <f t="shared" si="3"/>
        <v>0.85</v>
      </c>
      <c r="M17" s="154">
        <v>12.248235294117647</v>
      </c>
      <c r="N17" s="145">
        <f>+'4 In School Youth Exits'!N17+'5 Out School Youth Exits'!N17</f>
        <v>62</v>
      </c>
      <c r="O17" s="148">
        <f>+'4 In School Youth Exits'!O17+'5 Out School Youth Exits'!O17</f>
        <v>17</v>
      </c>
      <c r="P17" s="3"/>
      <c r="Q17" s="20"/>
    </row>
    <row r="18" spans="1:17" s="4" customFormat="1" ht="21.75" customHeight="1">
      <c r="A18" s="85" t="str">
        <f>'1 In School Youth Part'!A18</f>
        <v>Metro South/West</v>
      </c>
      <c r="B18" s="41">
        <f>+'4 In School Youth Exits'!B18+'5 Out School Youth Exits'!B18</f>
        <v>119</v>
      </c>
      <c r="C18" s="145">
        <f>+'4 In School Youth Exits'!C18+'5 Out School Youth Exits'!C18</f>
        <v>45</v>
      </c>
      <c r="D18" s="55">
        <f t="shared" si="0"/>
        <v>0.37815126050420167</v>
      </c>
      <c r="E18" s="145">
        <f>+'4 In School Youth Exits'!E18+'5 Out School Youth Exits'!E18</f>
        <v>50</v>
      </c>
      <c r="F18" s="145">
        <f>+'4 In School Youth Exits'!F18+'5 Out School Youth Exits'!F18</f>
        <v>28</v>
      </c>
      <c r="G18" s="55">
        <f t="shared" si="1"/>
        <v>0.56</v>
      </c>
      <c r="H18" s="145">
        <f>+'4 In School Youth Exits'!H18+'5 Out School Youth Exits'!H18</f>
        <v>57</v>
      </c>
      <c r="I18" s="148">
        <f>+'4 In School Youth Exits'!I18+'5 Out School Youth Exits'!I18</f>
        <v>10</v>
      </c>
      <c r="J18" s="151">
        <f>+'4 In School Youth Exits'!J18+'5 Out School Youth Exits'!J18</f>
        <v>0</v>
      </c>
      <c r="K18" s="153">
        <f t="shared" si="2"/>
        <v>0.8991596638655462</v>
      </c>
      <c r="L18" s="43">
        <f t="shared" si="3"/>
        <v>0.8444444444444444</v>
      </c>
      <c r="M18" s="154">
        <v>11.930357142857142</v>
      </c>
      <c r="N18" s="145">
        <f>+'4 In School Youth Exits'!N18+'5 Out School Youth Exits'!N18</f>
        <v>140</v>
      </c>
      <c r="O18" s="148">
        <f>+'4 In School Youth Exits'!O18+'5 Out School Youth Exits'!O18</f>
        <v>34</v>
      </c>
      <c r="P18" s="3"/>
      <c r="Q18" s="20"/>
    </row>
    <row r="19" spans="1:17" s="4" customFormat="1" ht="21.75" customHeight="1">
      <c r="A19" s="85" t="str">
        <f>'1 In School Youth Part'!A19</f>
        <v>North Central Mass</v>
      </c>
      <c r="B19" s="41">
        <f>+'4 In School Youth Exits'!B19+'5 Out School Youth Exits'!B19</f>
        <v>44</v>
      </c>
      <c r="C19" s="145">
        <f>+'4 In School Youth Exits'!C19+'5 Out School Youth Exits'!C19</f>
        <v>18</v>
      </c>
      <c r="D19" s="55">
        <f t="shared" si="0"/>
        <v>0.4090909090909091</v>
      </c>
      <c r="E19" s="145">
        <f>+'4 In School Youth Exits'!E19+'5 Out School Youth Exits'!E19</f>
        <v>22</v>
      </c>
      <c r="F19" s="145">
        <f>+'4 In School Youth Exits'!F19+'5 Out School Youth Exits'!F19</f>
        <v>9</v>
      </c>
      <c r="G19" s="43">
        <f t="shared" si="1"/>
        <v>0.4090909090909091</v>
      </c>
      <c r="H19" s="145">
        <f>+'4 In School Youth Exits'!H19+'5 Out School Youth Exits'!H19</f>
        <v>11</v>
      </c>
      <c r="I19" s="148">
        <f>+'4 In School Youth Exits'!I19+'5 Out School Youth Exits'!I19</f>
        <v>1</v>
      </c>
      <c r="J19" s="151">
        <f>+'4 In School Youth Exits'!J19+'5 Out School Youth Exits'!J19</f>
        <v>1</v>
      </c>
      <c r="K19" s="153">
        <f t="shared" si="2"/>
        <v>0.75</v>
      </c>
      <c r="L19" s="43">
        <f t="shared" si="3"/>
        <v>0.5</v>
      </c>
      <c r="M19" s="154">
        <v>10.372222222222222</v>
      </c>
      <c r="N19" s="145">
        <f>+'4 In School Youth Exits'!N19+'5 Out School Youth Exits'!N19</f>
        <v>28</v>
      </c>
      <c r="O19" s="148">
        <f>+'4 In School Youth Exits'!O19+'5 Out School Youth Exits'!O19</f>
        <v>8</v>
      </c>
      <c r="P19" s="3"/>
      <c r="Q19" s="20"/>
    </row>
    <row r="20" spans="1:17" s="4" customFormat="1" ht="21.75" customHeight="1">
      <c r="A20" s="85" t="str">
        <f>'1 In School Youth Part'!A20</f>
        <v>North Shore</v>
      </c>
      <c r="B20" s="41">
        <f>+'4 In School Youth Exits'!B20+'5 Out School Youth Exits'!B20</f>
        <v>82</v>
      </c>
      <c r="C20" s="145">
        <f>+'4 In School Youth Exits'!C20+'5 Out School Youth Exits'!C20</f>
        <v>29</v>
      </c>
      <c r="D20" s="55">
        <f t="shared" si="0"/>
        <v>0.35365853658536583</v>
      </c>
      <c r="E20" s="145">
        <f>+'4 In School Youth Exits'!E20+'5 Out School Youth Exits'!E20</f>
        <v>28</v>
      </c>
      <c r="F20" s="145">
        <f>+'4 In School Youth Exits'!F20+'5 Out School Youth Exits'!F20</f>
        <v>13</v>
      </c>
      <c r="G20" s="43">
        <f t="shared" si="1"/>
        <v>0.4642857142857143</v>
      </c>
      <c r="H20" s="145">
        <f>+'4 In School Youth Exits'!H20+'5 Out School Youth Exits'!H20</f>
        <v>48</v>
      </c>
      <c r="I20" s="148">
        <f>+'4 In School Youth Exits'!I20+'5 Out School Youth Exits'!I20</f>
        <v>11</v>
      </c>
      <c r="J20" s="151">
        <f>+'4 In School Youth Exits'!J20+'5 Out School Youth Exits'!J20</f>
        <v>0</v>
      </c>
      <c r="K20" s="153">
        <f t="shared" si="2"/>
        <v>0.926829268292683</v>
      </c>
      <c r="L20" s="43">
        <f t="shared" si="3"/>
        <v>0.8275862068965517</v>
      </c>
      <c r="M20" s="154">
        <v>10.769230769230768</v>
      </c>
      <c r="N20" s="145">
        <f>+'4 In School Youth Exits'!N20+'5 Out School Youth Exits'!N20</f>
        <v>43</v>
      </c>
      <c r="O20" s="148">
        <f>+'4 In School Youth Exits'!O20+'5 Out School Youth Exits'!O20</f>
        <v>24</v>
      </c>
      <c r="P20" s="3"/>
      <c r="Q20" s="20"/>
    </row>
    <row r="21" spans="1:17" s="4" customFormat="1" ht="21.75" customHeight="1" thickBot="1">
      <c r="A21" s="87" t="str">
        <f>'1 In School Youth Part'!A21</f>
        <v>South Shore</v>
      </c>
      <c r="B21" s="41">
        <f>+'4 In School Youth Exits'!B21+'5 Out School Youth Exits'!B21</f>
        <v>93</v>
      </c>
      <c r="C21" s="146">
        <f>+'4 In School Youth Exits'!C21+'5 Out School Youth Exits'!C21</f>
        <v>40</v>
      </c>
      <c r="D21" s="70">
        <f t="shared" si="0"/>
        <v>0.43010752688172044</v>
      </c>
      <c r="E21" s="145">
        <f>+'4 In School Youth Exits'!E21+'5 Out School Youth Exits'!E21</f>
        <v>68</v>
      </c>
      <c r="F21" s="145">
        <f>+'4 In School Youth Exits'!F21+'5 Out School Youth Exits'!F21</f>
        <v>17</v>
      </c>
      <c r="G21" s="51">
        <f t="shared" si="1"/>
        <v>0.25</v>
      </c>
      <c r="H21" s="145">
        <f>+'4 In School Youth Exits'!H21+'5 Out School Youth Exits'!H21</f>
        <v>13</v>
      </c>
      <c r="I21" s="149">
        <f>+'4 In School Youth Exits'!I21+'5 Out School Youth Exits'!I21</f>
        <v>5</v>
      </c>
      <c r="J21" s="152">
        <f>+'4 In School Youth Exits'!J21+'5 Out School Youth Exits'!J21</f>
        <v>0</v>
      </c>
      <c r="K21" s="156">
        <f t="shared" si="2"/>
        <v>0.8709677419354839</v>
      </c>
      <c r="L21" s="51">
        <f t="shared" si="3"/>
        <v>0.55</v>
      </c>
      <c r="M21" s="155">
        <v>11.014705882352942</v>
      </c>
      <c r="N21" s="145">
        <f>+'4 In School Youth Exits'!N21+'5 Out School Youth Exits'!N21</f>
        <v>70</v>
      </c>
      <c r="O21" s="161">
        <f>+'4 In School Youth Exits'!O21+'5 Out School Youth Exits'!O21</f>
        <v>23</v>
      </c>
      <c r="P21" s="3"/>
      <c r="Q21" s="20"/>
    </row>
    <row r="22" spans="1:17" s="4" customFormat="1" ht="21.75" customHeight="1" thickBot="1">
      <c r="A22" s="88" t="s">
        <v>0</v>
      </c>
      <c r="B22" s="158">
        <f>SUM(B6:B21)</f>
        <v>1209</v>
      </c>
      <c r="C22" s="76">
        <f>SUM(C6:C21)</f>
        <v>569</v>
      </c>
      <c r="D22" s="77">
        <f t="shared" si="0"/>
        <v>0.4706368899917287</v>
      </c>
      <c r="E22" s="78">
        <f>SUM(E6:E21)</f>
        <v>571</v>
      </c>
      <c r="F22" s="79">
        <f>SUM(F6:F21)</f>
        <v>245</v>
      </c>
      <c r="G22" s="77">
        <f t="shared" si="1"/>
        <v>0.4290718038528897</v>
      </c>
      <c r="H22" s="80">
        <f>SUM(H6:H21)</f>
        <v>397</v>
      </c>
      <c r="I22" s="81">
        <f>SUM(I6:I21)</f>
        <v>125</v>
      </c>
      <c r="J22" s="82">
        <f>SUM(J6:J21)</f>
        <v>9</v>
      </c>
      <c r="K22" s="104">
        <f t="shared" si="2"/>
        <v>0.8006617038875103</v>
      </c>
      <c r="L22" s="77">
        <f t="shared" si="3"/>
        <v>0.6344463971880492</v>
      </c>
      <c r="M22" s="160">
        <v>11.48716049382716</v>
      </c>
      <c r="N22" s="78">
        <f>SUM(N6:N21)</f>
        <v>889</v>
      </c>
      <c r="O22" s="162">
        <f>+'4 In School Youth Exits'!O22+'5 Out School Youth Exits'!O22</f>
        <v>333</v>
      </c>
      <c r="P22" s="3"/>
      <c r="Q22" s="24"/>
    </row>
    <row r="23" spans="1:17" s="4" customFormat="1" ht="12.75" customHeight="1">
      <c r="A23" s="124"/>
      <c r="B23" s="107"/>
      <c r="C23" s="108"/>
      <c r="D23" s="125"/>
      <c r="E23" s="108"/>
      <c r="F23" s="108"/>
      <c r="G23" s="125"/>
      <c r="H23" s="126"/>
      <c r="I23" s="108"/>
      <c r="J23" s="108"/>
      <c r="K23" s="125"/>
      <c r="L23" s="125"/>
      <c r="M23" s="127"/>
      <c r="N23" s="108"/>
      <c r="O23" s="59"/>
      <c r="P23" s="3"/>
      <c r="Q23" s="24"/>
    </row>
    <row r="24" spans="1:17" s="4" customFormat="1" ht="17.25" customHeight="1">
      <c r="A24" s="275" t="s">
        <v>70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7"/>
      <c r="P24" s="3"/>
      <c r="Q24" s="24"/>
    </row>
    <row r="25" spans="1:17" s="4" customFormat="1" ht="12" customHeight="1">
      <c r="A25" s="275"/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7"/>
      <c r="P25" s="3"/>
      <c r="Q25" s="24"/>
    </row>
    <row r="26" spans="1:16" ht="6.75" customHeight="1" thickBot="1">
      <c r="A26" s="268"/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70"/>
      <c r="P26" s="6"/>
    </row>
  </sheetData>
  <sheetProtection/>
  <mergeCells count="12">
    <mergeCell ref="A1:O1"/>
    <mergeCell ref="K4:L4"/>
    <mergeCell ref="E4:G4"/>
    <mergeCell ref="N4:O4"/>
    <mergeCell ref="B4:D4"/>
    <mergeCell ref="A2:O2"/>
    <mergeCell ref="A26:O26"/>
    <mergeCell ref="H4:I4"/>
    <mergeCell ref="A3:O3"/>
    <mergeCell ref="A24:O24"/>
    <mergeCell ref="A25:O25"/>
    <mergeCell ref="A4:A5"/>
  </mergeCells>
  <printOptions horizontalCentered="1" verticalCentered="1"/>
  <pageMargins left="0.49" right="0.5" top="0.5" bottom="0.57" header="0.17" footer="0.1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23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16.421875" style="191" customWidth="1"/>
    <col min="2" max="2" width="5.140625" style="191" customWidth="1"/>
    <col min="3" max="5" width="5.57421875" style="191" customWidth="1"/>
    <col min="6" max="6" width="5.8515625" style="191" customWidth="1"/>
    <col min="7" max="7" width="6.140625" style="191" customWidth="1"/>
    <col min="8" max="8" width="6.28125" style="191" customWidth="1"/>
    <col min="9" max="9" width="6.421875" style="191" customWidth="1"/>
    <col min="10" max="10" width="5.7109375" style="191" customWidth="1"/>
    <col min="11" max="11" width="6.421875" style="226" customWidth="1"/>
    <col min="12" max="12" width="6.8515625" style="191" customWidth="1"/>
    <col min="13" max="13" width="5.7109375" style="191" customWidth="1"/>
    <col min="14" max="14" width="7.00390625" style="191" customWidth="1"/>
    <col min="15" max="15" width="5.8515625" style="191" customWidth="1"/>
    <col min="16" max="16" width="5.00390625" style="191" customWidth="1"/>
    <col min="17" max="17" width="5.7109375" style="191" customWidth="1"/>
    <col min="18" max="18" width="6.8515625" style="191" customWidth="1"/>
    <col min="19" max="19" width="7.28125" style="191" customWidth="1"/>
    <col min="20" max="20" width="6.00390625" style="191" customWidth="1"/>
    <col min="21" max="16384" width="9.140625" style="191" customWidth="1"/>
  </cols>
  <sheetData>
    <row r="1" spans="1:29" ht="19.5" customHeight="1">
      <c r="A1" s="278" t="s">
        <v>78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5"/>
      <c r="U1" s="190"/>
      <c r="V1" s="190"/>
      <c r="W1" s="190"/>
      <c r="X1" s="190"/>
      <c r="Y1" s="190"/>
      <c r="Z1" s="190"/>
      <c r="AA1" s="190"/>
      <c r="AB1" s="190"/>
      <c r="AC1" s="190"/>
    </row>
    <row r="2" spans="1:29" ht="19.5" customHeight="1">
      <c r="A2" s="296" t="str">
        <f>'1 In School Youth Part'!A2:N2</f>
        <v>FY17 QUARTER ENDING MARCH 31, 2017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8"/>
      <c r="U2" s="190"/>
      <c r="V2" s="190"/>
      <c r="W2" s="190"/>
      <c r="X2" s="190"/>
      <c r="Y2" s="190"/>
      <c r="Z2" s="190"/>
      <c r="AA2" s="190"/>
      <c r="AB2" s="190"/>
      <c r="AC2" s="190"/>
    </row>
    <row r="3" spans="1:29" ht="19.5" customHeight="1" thickBot="1">
      <c r="A3" s="299" t="s">
        <v>55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1"/>
      <c r="U3" s="190"/>
      <c r="V3" s="190"/>
      <c r="W3" s="190"/>
      <c r="X3" s="190"/>
      <c r="Y3" s="190"/>
      <c r="Z3" s="190"/>
      <c r="AA3" s="190"/>
      <c r="AB3" s="190"/>
      <c r="AC3" s="190"/>
    </row>
    <row r="4" spans="1:29" ht="15" customHeight="1">
      <c r="A4" s="288" t="str">
        <f>'1 In School Youth Part'!$A$4</f>
        <v>WORKFORCE AREA</v>
      </c>
      <c r="B4" s="290" t="s">
        <v>9</v>
      </c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2"/>
      <c r="S4" s="292"/>
      <c r="T4" s="293"/>
      <c r="U4" s="190"/>
      <c r="V4" s="190"/>
      <c r="W4" s="190"/>
      <c r="X4" s="190"/>
      <c r="Y4" s="190"/>
      <c r="Z4" s="190"/>
      <c r="AA4" s="190"/>
      <c r="AB4" s="190"/>
      <c r="AC4" s="190"/>
    </row>
    <row r="5" spans="1:33" ht="50.25" customHeight="1" thickBot="1">
      <c r="A5" s="289"/>
      <c r="B5" s="128" t="s">
        <v>59</v>
      </c>
      <c r="C5" s="128" t="s">
        <v>58</v>
      </c>
      <c r="D5" s="232" t="s">
        <v>80</v>
      </c>
      <c r="E5" s="131" t="s">
        <v>81</v>
      </c>
      <c r="F5" s="130" t="s">
        <v>40</v>
      </c>
      <c r="G5" s="130" t="s">
        <v>83</v>
      </c>
      <c r="H5" s="131" t="s">
        <v>86</v>
      </c>
      <c r="I5" s="131" t="s">
        <v>42</v>
      </c>
      <c r="J5" s="131" t="s">
        <v>87</v>
      </c>
      <c r="K5" s="131" t="s">
        <v>10</v>
      </c>
      <c r="L5" s="131" t="s">
        <v>11</v>
      </c>
      <c r="M5" s="130" t="s">
        <v>84</v>
      </c>
      <c r="N5" s="130" t="s">
        <v>41</v>
      </c>
      <c r="O5" s="132" t="s">
        <v>72</v>
      </c>
      <c r="P5" s="131" t="s">
        <v>85</v>
      </c>
      <c r="Q5" s="131" t="s">
        <v>13</v>
      </c>
      <c r="R5" s="130" t="s">
        <v>71</v>
      </c>
      <c r="S5" s="130" t="s">
        <v>12</v>
      </c>
      <c r="T5" s="129" t="s">
        <v>60</v>
      </c>
      <c r="U5" s="190"/>
      <c r="V5" s="190"/>
      <c r="W5" s="192"/>
      <c r="X5" s="192"/>
      <c r="Y5" s="190"/>
      <c r="Z5" s="190"/>
      <c r="AA5" s="190"/>
      <c r="AB5" s="190"/>
      <c r="AC5" s="190"/>
      <c r="AD5" s="190"/>
      <c r="AE5" s="190"/>
      <c r="AF5" s="190"/>
      <c r="AG5" s="190"/>
    </row>
    <row r="6" spans="1:33" s="202" customFormat="1" ht="21.75" customHeight="1">
      <c r="A6" s="193" t="s">
        <v>15</v>
      </c>
      <c r="B6" s="194">
        <f>'1 In School Youth Part'!C6</f>
        <v>16</v>
      </c>
      <c r="C6" s="195">
        <v>93.75</v>
      </c>
      <c r="D6" s="196">
        <v>6.25</v>
      </c>
      <c r="E6" s="197">
        <v>0</v>
      </c>
      <c r="F6" s="228">
        <v>62.5</v>
      </c>
      <c r="G6" s="197">
        <v>12.5</v>
      </c>
      <c r="H6" s="198">
        <v>12.5</v>
      </c>
      <c r="I6" s="198">
        <v>0</v>
      </c>
      <c r="J6" s="197">
        <v>25</v>
      </c>
      <c r="K6" s="197">
        <v>100</v>
      </c>
      <c r="L6" s="198">
        <v>0</v>
      </c>
      <c r="M6" s="235">
        <v>0</v>
      </c>
      <c r="N6" s="197">
        <v>0</v>
      </c>
      <c r="O6" s="198">
        <v>6.25</v>
      </c>
      <c r="P6" s="198">
        <v>12.5</v>
      </c>
      <c r="Q6" s="197">
        <v>18.75</v>
      </c>
      <c r="R6" s="197">
        <v>6.25</v>
      </c>
      <c r="S6" s="197">
        <v>6.25</v>
      </c>
      <c r="T6" s="199">
        <v>6.25</v>
      </c>
      <c r="U6" s="200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</row>
    <row r="7" spans="1:33" s="202" customFormat="1" ht="21.75" customHeight="1">
      <c r="A7" s="203" t="s">
        <v>16</v>
      </c>
      <c r="B7" s="204">
        <f>'1 In School Youth Part'!C7</f>
        <v>14</v>
      </c>
      <c r="C7" s="205">
        <v>86.66666666666666</v>
      </c>
      <c r="D7" s="206">
        <v>13.333333333333332</v>
      </c>
      <c r="E7" s="207">
        <v>0</v>
      </c>
      <c r="F7" s="229">
        <v>33.333333333333336</v>
      </c>
      <c r="G7" s="207">
        <v>53.33333333333333</v>
      </c>
      <c r="H7" s="207">
        <v>46.66666666666667</v>
      </c>
      <c r="I7" s="207">
        <v>0</v>
      </c>
      <c r="J7" s="207">
        <v>0</v>
      </c>
      <c r="K7" s="207">
        <v>86.66666666666666</v>
      </c>
      <c r="L7" s="210">
        <v>0</v>
      </c>
      <c r="M7" s="236">
        <v>6.666666666666666</v>
      </c>
      <c r="N7" s="207">
        <v>66.66666666666667</v>
      </c>
      <c r="O7" s="207">
        <v>6.666666666666666</v>
      </c>
      <c r="P7" s="207">
        <v>26.666666666666664</v>
      </c>
      <c r="Q7" s="207">
        <v>13.333333333333332</v>
      </c>
      <c r="R7" s="207">
        <v>0</v>
      </c>
      <c r="S7" s="207">
        <v>0</v>
      </c>
      <c r="T7" s="209">
        <v>20</v>
      </c>
      <c r="U7" s="200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</row>
    <row r="8" spans="1:33" s="202" customFormat="1" ht="21.75" customHeight="1">
      <c r="A8" s="193" t="s">
        <v>17</v>
      </c>
      <c r="B8" s="204">
        <f>'1 In School Youth Part'!C8</f>
        <v>53</v>
      </c>
      <c r="C8" s="205">
        <v>96.22641509433963</v>
      </c>
      <c r="D8" s="206">
        <v>3.7735849056603774</v>
      </c>
      <c r="E8" s="207">
        <v>0</v>
      </c>
      <c r="F8" s="229">
        <v>41.50943396226415</v>
      </c>
      <c r="G8" s="207">
        <v>26.41509433962264</v>
      </c>
      <c r="H8" s="207">
        <v>24.528301886792452</v>
      </c>
      <c r="I8" s="207">
        <v>0</v>
      </c>
      <c r="J8" s="207">
        <v>69.81132075471697</v>
      </c>
      <c r="K8" s="207">
        <v>96.22641509433963</v>
      </c>
      <c r="L8" s="210">
        <v>0</v>
      </c>
      <c r="M8" s="236">
        <v>0</v>
      </c>
      <c r="N8" s="207">
        <v>67.9245283018868</v>
      </c>
      <c r="O8" s="207">
        <v>5.660377358490567</v>
      </c>
      <c r="P8" s="207">
        <v>1.8867924528301887</v>
      </c>
      <c r="Q8" s="207">
        <v>1.8867924528301887</v>
      </c>
      <c r="R8" s="210">
        <v>0</v>
      </c>
      <c r="S8" s="207">
        <v>1.8867924528301887</v>
      </c>
      <c r="T8" s="209">
        <v>0</v>
      </c>
      <c r="U8" s="200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</row>
    <row r="9" spans="1:33" s="202" customFormat="1" ht="21.75" customHeight="1">
      <c r="A9" s="193" t="s">
        <v>18</v>
      </c>
      <c r="B9" s="204">
        <f>'1 In School Youth Part'!C9</f>
        <v>3</v>
      </c>
      <c r="C9" s="205">
        <v>33.333333333333336</v>
      </c>
      <c r="D9" s="206">
        <v>33.333333333333336</v>
      </c>
      <c r="E9" s="207">
        <v>33.333333333333336</v>
      </c>
      <c r="F9" s="229">
        <v>33.333333333333336</v>
      </c>
      <c r="G9" s="207">
        <v>33.333333333333336</v>
      </c>
      <c r="H9" s="207">
        <v>33.333333333333336</v>
      </c>
      <c r="I9" s="207">
        <v>0</v>
      </c>
      <c r="J9" s="207">
        <v>0</v>
      </c>
      <c r="K9" s="207">
        <v>100</v>
      </c>
      <c r="L9" s="210">
        <v>0</v>
      </c>
      <c r="M9" s="229">
        <v>0</v>
      </c>
      <c r="N9" s="207">
        <v>0</v>
      </c>
      <c r="O9" s="207">
        <v>0</v>
      </c>
      <c r="P9" s="207">
        <v>0</v>
      </c>
      <c r="Q9" s="207">
        <v>0</v>
      </c>
      <c r="R9" s="207">
        <v>0</v>
      </c>
      <c r="S9" s="207">
        <v>0</v>
      </c>
      <c r="T9" s="209">
        <v>0</v>
      </c>
      <c r="U9" s="200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</row>
    <row r="10" spans="1:33" s="202" customFormat="1" ht="21.75" customHeight="1">
      <c r="A10" s="193" t="s">
        <v>19</v>
      </c>
      <c r="B10" s="211">
        <f>'1 In School Youth Part'!C10</f>
        <v>0</v>
      </c>
      <c r="C10" s="205">
        <v>0</v>
      </c>
      <c r="D10" s="208">
        <v>0</v>
      </c>
      <c r="E10" s="210">
        <v>0</v>
      </c>
      <c r="F10" s="229">
        <v>0</v>
      </c>
      <c r="G10" s="207">
        <v>0</v>
      </c>
      <c r="H10" s="207">
        <v>0</v>
      </c>
      <c r="I10" s="210">
        <v>0</v>
      </c>
      <c r="J10" s="207">
        <v>0</v>
      </c>
      <c r="K10" s="207">
        <v>0</v>
      </c>
      <c r="L10" s="210">
        <v>0</v>
      </c>
      <c r="M10" s="236">
        <v>0</v>
      </c>
      <c r="N10" s="210">
        <v>0</v>
      </c>
      <c r="O10" s="207">
        <v>0</v>
      </c>
      <c r="P10" s="210">
        <v>0</v>
      </c>
      <c r="Q10" s="207">
        <v>0</v>
      </c>
      <c r="R10" s="207">
        <v>0</v>
      </c>
      <c r="S10" s="207">
        <v>0</v>
      </c>
      <c r="T10" s="209">
        <v>0</v>
      </c>
      <c r="U10" s="200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</row>
    <row r="11" spans="1:33" s="202" customFormat="1" ht="21.75" customHeight="1">
      <c r="A11" s="193" t="s">
        <v>20</v>
      </c>
      <c r="B11" s="211">
        <f>'1 In School Youth Part'!C11</f>
        <v>0</v>
      </c>
      <c r="C11" s="205">
        <v>0</v>
      </c>
      <c r="D11" s="206">
        <v>0</v>
      </c>
      <c r="E11" s="207">
        <v>0</v>
      </c>
      <c r="F11" s="229">
        <v>0</v>
      </c>
      <c r="G11" s="207">
        <v>0</v>
      </c>
      <c r="H11" s="207">
        <v>0</v>
      </c>
      <c r="I11" s="207">
        <v>0</v>
      </c>
      <c r="J11" s="207">
        <v>0</v>
      </c>
      <c r="K11" s="207">
        <v>0</v>
      </c>
      <c r="L11" s="210">
        <v>0</v>
      </c>
      <c r="M11" s="236">
        <v>0</v>
      </c>
      <c r="N11" s="207">
        <v>0</v>
      </c>
      <c r="O11" s="207">
        <v>0</v>
      </c>
      <c r="P11" s="207">
        <v>0</v>
      </c>
      <c r="Q11" s="210">
        <v>0</v>
      </c>
      <c r="R11" s="207">
        <v>0</v>
      </c>
      <c r="S11" s="210">
        <v>0</v>
      </c>
      <c r="T11" s="209">
        <v>0</v>
      </c>
      <c r="U11" s="200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</row>
    <row r="12" spans="1:33" s="202" customFormat="1" ht="21.75" customHeight="1">
      <c r="A12" s="193" t="s">
        <v>21</v>
      </c>
      <c r="B12" s="204">
        <f>'1 In School Youth Part'!C12</f>
        <v>5</v>
      </c>
      <c r="C12" s="205">
        <v>60</v>
      </c>
      <c r="D12" s="206">
        <v>40</v>
      </c>
      <c r="E12" s="207">
        <v>0</v>
      </c>
      <c r="F12" s="229">
        <v>60</v>
      </c>
      <c r="G12" s="207">
        <v>0</v>
      </c>
      <c r="H12" s="207">
        <v>40</v>
      </c>
      <c r="I12" s="210">
        <v>0</v>
      </c>
      <c r="J12" s="207">
        <v>40</v>
      </c>
      <c r="K12" s="207">
        <v>60</v>
      </c>
      <c r="L12" s="210">
        <v>0</v>
      </c>
      <c r="M12" s="236">
        <v>0</v>
      </c>
      <c r="N12" s="207">
        <v>20</v>
      </c>
      <c r="O12" s="207">
        <v>0</v>
      </c>
      <c r="P12" s="207">
        <v>0</v>
      </c>
      <c r="Q12" s="207">
        <v>0</v>
      </c>
      <c r="R12" s="210">
        <v>40</v>
      </c>
      <c r="S12" s="207">
        <v>0</v>
      </c>
      <c r="T12" s="209">
        <v>40</v>
      </c>
      <c r="U12" s="200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</row>
    <row r="13" spans="1:33" s="202" customFormat="1" ht="21.75" customHeight="1">
      <c r="A13" s="193" t="s">
        <v>22</v>
      </c>
      <c r="B13" s="204">
        <f>'1 In School Youth Part'!C13</f>
        <v>64</v>
      </c>
      <c r="C13" s="205">
        <v>93.75</v>
      </c>
      <c r="D13" s="206">
        <v>6.25</v>
      </c>
      <c r="E13" s="207">
        <v>0</v>
      </c>
      <c r="F13" s="229">
        <v>68.75</v>
      </c>
      <c r="G13" s="207">
        <v>35.9375</v>
      </c>
      <c r="H13" s="207">
        <v>25</v>
      </c>
      <c r="I13" s="207">
        <v>26.5625</v>
      </c>
      <c r="J13" s="207">
        <v>15.625</v>
      </c>
      <c r="K13" s="207">
        <v>98.4375</v>
      </c>
      <c r="L13" s="210">
        <v>0</v>
      </c>
      <c r="M13" s="229">
        <v>14.0625</v>
      </c>
      <c r="N13" s="207">
        <v>6.25</v>
      </c>
      <c r="O13" s="210">
        <v>0</v>
      </c>
      <c r="P13" s="207">
        <v>7.8125</v>
      </c>
      <c r="Q13" s="210">
        <v>9.375</v>
      </c>
      <c r="R13" s="210">
        <v>3.125</v>
      </c>
      <c r="S13" s="207">
        <v>1.5625</v>
      </c>
      <c r="T13" s="209">
        <v>62.5</v>
      </c>
      <c r="U13" s="200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</row>
    <row r="14" spans="1:33" s="202" customFormat="1" ht="21.75" customHeight="1">
      <c r="A14" s="193" t="s">
        <v>23</v>
      </c>
      <c r="B14" s="204">
        <f>'1 In School Youth Part'!C14</f>
        <v>9</v>
      </c>
      <c r="C14" s="205">
        <v>88.88888888888889</v>
      </c>
      <c r="D14" s="206">
        <v>11.11111111111111</v>
      </c>
      <c r="E14" s="207">
        <v>0</v>
      </c>
      <c r="F14" s="229">
        <v>55.55555555555556</v>
      </c>
      <c r="G14" s="207">
        <v>66.66666666666667</v>
      </c>
      <c r="H14" s="207">
        <v>22.22222222222222</v>
      </c>
      <c r="I14" s="210">
        <v>11.11111111111111</v>
      </c>
      <c r="J14" s="207">
        <v>33.333333333333336</v>
      </c>
      <c r="K14" s="207">
        <v>100</v>
      </c>
      <c r="L14" s="210">
        <v>0</v>
      </c>
      <c r="M14" s="236">
        <v>0</v>
      </c>
      <c r="N14" s="207">
        <v>66.66666666666667</v>
      </c>
      <c r="O14" s="207">
        <v>0</v>
      </c>
      <c r="P14" s="207">
        <v>11.11111111111111</v>
      </c>
      <c r="Q14" s="207">
        <v>0</v>
      </c>
      <c r="R14" s="210">
        <v>0</v>
      </c>
      <c r="S14" s="207">
        <v>22.22222222222222</v>
      </c>
      <c r="T14" s="209">
        <v>22.22222222222222</v>
      </c>
      <c r="U14" s="200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</row>
    <row r="15" spans="1:33" s="202" customFormat="1" ht="21.75" customHeight="1">
      <c r="A15" s="193" t="s">
        <v>24</v>
      </c>
      <c r="B15" s="204">
        <f>'1 In School Youth Part'!C15</f>
        <v>124</v>
      </c>
      <c r="C15" s="205">
        <v>83.87096774193549</v>
      </c>
      <c r="D15" s="206">
        <v>15.32258064516129</v>
      </c>
      <c r="E15" s="207">
        <v>0.8064516129032258</v>
      </c>
      <c r="F15" s="229">
        <v>58.064516129032256</v>
      </c>
      <c r="G15" s="207">
        <v>53.225806451612904</v>
      </c>
      <c r="H15" s="207">
        <v>13.70967741935484</v>
      </c>
      <c r="I15" s="207">
        <v>4.032258064516129</v>
      </c>
      <c r="J15" s="207">
        <v>44.354838709677416</v>
      </c>
      <c r="K15" s="207">
        <v>99.19354838709678</v>
      </c>
      <c r="L15" s="210">
        <v>0</v>
      </c>
      <c r="M15" s="229">
        <v>0</v>
      </c>
      <c r="N15" s="207">
        <v>50</v>
      </c>
      <c r="O15" s="207">
        <v>0.8064516129032258</v>
      </c>
      <c r="P15" s="207">
        <v>25.806451612903224</v>
      </c>
      <c r="Q15" s="207">
        <v>1.6129032258064515</v>
      </c>
      <c r="R15" s="207">
        <v>20.967741935483872</v>
      </c>
      <c r="S15" s="207">
        <v>1.6129032258064515</v>
      </c>
      <c r="T15" s="209">
        <v>5.64516129032258</v>
      </c>
      <c r="U15" s="200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</row>
    <row r="16" spans="1:33" s="202" customFormat="1" ht="21.75" customHeight="1">
      <c r="A16" s="193" t="s">
        <v>25</v>
      </c>
      <c r="B16" s="204">
        <f>'1 In School Youth Part'!C16</f>
        <v>1</v>
      </c>
      <c r="C16" s="205">
        <v>100</v>
      </c>
      <c r="D16" s="206">
        <v>0</v>
      </c>
      <c r="E16" s="207">
        <v>0</v>
      </c>
      <c r="F16" s="229">
        <v>100</v>
      </c>
      <c r="G16" s="207">
        <v>100</v>
      </c>
      <c r="H16" s="207">
        <v>0</v>
      </c>
      <c r="I16" s="210">
        <v>0</v>
      </c>
      <c r="J16" s="207">
        <v>0</v>
      </c>
      <c r="K16" s="207">
        <v>0</v>
      </c>
      <c r="L16" s="210">
        <v>0</v>
      </c>
      <c r="M16" s="236">
        <v>0</v>
      </c>
      <c r="N16" s="207">
        <v>0</v>
      </c>
      <c r="O16" s="210">
        <v>0</v>
      </c>
      <c r="P16" s="207">
        <v>0</v>
      </c>
      <c r="Q16" s="210">
        <v>0</v>
      </c>
      <c r="R16" s="210">
        <v>0</v>
      </c>
      <c r="S16" s="207">
        <v>0</v>
      </c>
      <c r="T16" s="209">
        <v>100</v>
      </c>
      <c r="U16" s="200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</row>
    <row r="17" spans="1:33" s="202" customFormat="1" ht="21.75" customHeight="1">
      <c r="A17" s="193" t="s">
        <v>26</v>
      </c>
      <c r="B17" s="204">
        <f>'1 In School Youth Part'!C17</f>
        <v>47</v>
      </c>
      <c r="C17" s="205">
        <v>85.10638297872339</v>
      </c>
      <c r="D17" s="208">
        <v>14.893617021276595</v>
      </c>
      <c r="E17" s="210">
        <v>0</v>
      </c>
      <c r="F17" s="229">
        <v>36.17021276595745</v>
      </c>
      <c r="G17" s="207">
        <v>23.404255319148938</v>
      </c>
      <c r="H17" s="207">
        <v>61.70212765957447</v>
      </c>
      <c r="I17" s="207">
        <v>2.127659574468085</v>
      </c>
      <c r="J17" s="207">
        <v>42.553191489361694</v>
      </c>
      <c r="K17" s="207">
        <v>97.87234042553192</v>
      </c>
      <c r="L17" s="210">
        <v>0</v>
      </c>
      <c r="M17" s="229">
        <v>23.404255319148938</v>
      </c>
      <c r="N17" s="207">
        <v>21.276595744680847</v>
      </c>
      <c r="O17" s="210">
        <v>0</v>
      </c>
      <c r="P17" s="207">
        <v>6.382978723404255</v>
      </c>
      <c r="Q17" s="210">
        <v>0</v>
      </c>
      <c r="R17" s="210">
        <v>0</v>
      </c>
      <c r="S17" s="210">
        <v>4.25531914893617</v>
      </c>
      <c r="T17" s="209">
        <v>10.638297872340424</v>
      </c>
      <c r="U17" s="200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</row>
    <row r="18" spans="1:33" s="202" customFormat="1" ht="21.75" customHeight="1">
      <c r="A18" s="193" t="s">
        <v>27</v>
      </c>
      <c r="B18" s="204">
        <f>'1 In School Youth Part'!C18</f>
        <v>51</v>
      </c>
      <c r="C18" s="205">
        <v>94.11764705882354</v>
      </c>
      <c r="D18" s="206">
        <v>5.882352941176471</v>
      </c>
      <c r="E18" s="207">
        <v>0</v>
      </c>
      <c r="F18" s="229">
        <v>62.74509803921569</v>
      </c>
      <c r="G18" s="207">
        <v>50.98039215686274</v>
      </c>
      <c r="H18" s="207">
        <v>13.72549019607843</v>
      </c>
      <c r="I18" s="207">
        <v>5.882352941176471</v>
      </c>
      <c r="J18" s="207">
        <v>76.47058823529412</v>
      </c>
      <c r="K18" s="207">
        <v>96.07843137254902</v>
      </c>
      <c r="L18" s="210">
        <v>0</v>
      </c>
      <c r="M18" s="229">
        <v>3.9215686274509807</v>
      </c>
      <c r="N18" s="207">
        <v>3.9215686274509807</v>
      </c>
      <c r="O18" s="210">
        <v>0</v>
      </c>
      <c r="P18" s="207">
        <v>11.764705882352942</v>
      </c>
      <c r="Q18" s="207">
        <v>0</v>
      </c>
      <c r="R18" s="207">
        <v>3.9215686274509807</v>
      </c>
      <c r="S18" s="207">
        <v>9.803921568627452</v>
      </c>
      <c r="T18" s="209">
        <v>7.843137254901961</v>
      </c>
      <c r="U18" s="200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</row>
    <row r="19" spans="1:33" s="202" customFormat="1" ht="21.75" customHeight="1">
      <c r="A19" s="193" t="s">
        <v>28</v>
      </c>
      <c r="B19" s="204">
        <f>'1 In School Youth Part'!C19</f>
        <v>2</v>
      </c>
      <c r="C19" s="205">
        <v>100</v>
      </c>
      <c r="D19" s="208">
        <v>0</v>
      </c>
      <c r="E19" s="210">
        <v>0</v>
      </c>
      <c r="F19" s="229">
        <v>0</v>
      </c>
      <c r="G19" s="207">
        <v>0</v>
      </c>
      <c r="H19" s="207">
        <v>0</v>
      </c>
      <c r="I19" s="210">
        <v>0</v>
      </c>
      <c r="J19" s="207">
        <v>100</v>
      </c>
      <c r="K19" s="207">
        <v>100</v>
      </c>
      <c r="L19" s="210">
        <v>0</v>
      </c>
      <c r="M19" s="236">
        <v>0</v>
      </c>
      <c r="N19" s="207">
        <v>0</v>
      </c>
      <c r="O19" s="210">
        <v>0</v>
      </c>
      <c r="P19" s="207">
        <v>0</v>
      </c>
      <c r="Q19" s="210">
        <v>0</v>
      </c>
      <c r="R19" s="210">
        <v>0</v>
      </c>
      <c r="S19" s="210">
        <v>0</v>
      </c>
      <c r="T19" s="209">
        <v>0</v>
      </c>
      <c r="U19" s="200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</row>
    <row r="20" spans="1:33" s="202" customFormat="1" ht="21.75" customHeight="1">
      <c r="A20" s="193" t="s">
        <v>29</v>
      </c>
      <c r="B20" s="204">
        <f>'1 In School Youth Part'!C20</f>
        <v>20</v>
      </c>
      <c r="C20" s="205">
        <v>100</v>
      </c>
      <c r="D20" s="206">
        <v>0</v>
      </c>
      <c r="E20" s="207">
        <v>0</v>
      </c>
      <c r="F20" s="229">
        <v>95</v>
      </c>
      <c r="G20" s="207">
        <v>35</v>
      </c>
      <c r="H20" s="207">
        <v>55</v>
      </c>
      <c r="I20" s="207">
        <v>0</v>
      </c>
      <c r="J20" s="207">
        <v>30</v>
      </c>
      <c r="K20" s="207">
        <v>100</v>
      </c>
      <c r="L20" s="210">
        <v>0</v>
      </c>
      <c r="M20" s="229">
        <v>0</v>
      </c>
      <c r="N20" s="207">
        <v>90</v>
      </c>
      <c r="O20" s="210">
        <v>0</v>
      </c>
      <c r="P20" s="207">
        <v>10</v>
      </c>
      <c r="Q20" s="210">
        <v>0</v>
      </c>
      <c r="R20" s="210">
        <v>0</v>
      </c>
      <c r="S20" s="210">
        <v>0</v>
      </c>
      <c r="T20" s="209">
        <v>20</v>
      </c>
      <c r="U20" s="200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</row>
    <row r="21" spans="1:33" s="202" customFormat="1" ht="21.75" customHeight="1" thickBot="1">
      <c r="A21" s="212" t="s">
        <v>43</v>
      </c>
      <c r="B21" s="213">
        <f>'1 In School Youth Part'!C21</f>
        <v>48</v>
      </c>
      <c r="C21" s="214">
        <v>91.48936170212767</v>
      </c>
      <c r="D21" s="215">
        <v>8.51063829787234</v>
      </c>
      <c r="E21" s="216">
        <v>0</v>
      </c>
      <c r="F21" s="230">
        <v>44.680851063829785</v>
      </c>
      <c r="G21" s="215">
        <v>8.51063829787234</v>
      </c>
      <c r="H21" s="216">
        <v>12.76595744680851</v>
      </c>
      <c r="I21" s="216">
        <v>6.382978723404255</v>
      </c>
      <c r="J21" s="215">
        <v>55.319148936170215</v>
      </c>
      <c r="K21" s="215">
        <v>100</v>
      </c>
      <c r="L21" s="216">
        <v>0</v>
      </c>
      <c r="M21" s="237">
        <v>2.127659574468085</v>
      </c>
      <c r="N21" s="216">
        <v>0</v>
      </c>
      <c r="O21" s="215">
        <v>0</v>
      </c>
      <c r="P21" s="215">
        <v>12.76595744680851</v>
      </c>
      <c r="Q21" s="216">
        <v>6.382978723404255</v>
      </c>
      <c r="R21" s="216">
        <v>10.638297872340424</v>
      </c>
      <c r="S21" s="216">
        <v>2.127659574468085</v>
      </c>
      <c r="T21" s="217">
        <v>53.191489361702125</v>
      </c>
      <c r="U21" s="200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</row>
    <row r="22" spans="1:33" s="202" customFormat="1" ht="21.75" customHeight="1" thickBot="1">
      <c r="A22" s="218" t="s">
        <v>0</v>
      </c>
      <c r="B22" s="219">
        <f>SUM(B6:B21)</f>
        <v>457</v>
      </c>
      <c r="C22" s="220">
        <v>89.49671772428884</v>
      </c>
      <c r="D22" s="221">
        <v>10.065645514223196</v>
      </c>
      <c r="E22" s="222">
        <v>0.437636761487965</v>
      </c>
      <c r="F22" s="231">
        <v>55.14223194748359</v>
      </c>
      <c r="G22" s="222">
        <v>36.98030634573304</v>
      </c>
      <c r="H22" s="222">
        <v>24.72647702407002</v>
      </c>
      <c r="I22" s="222">
        <v>6.564551422319474</v>
      </c>
      <c r="J22" s="222">
        <v>44.63894967177242</v>
      </c>
      <c r="K22" s="222">
        <v>97.3741794310722</v>
      </c>
      <c r="L22" s="238">
        <v>0</v>
      </c>
      <c r="M22" s="231">
        <v>5.2516411378555805</v>
      </c>
      <c r="N22" s="222">
        <v>32.60393873085339</v>
      </c>
      <c r="O22" s="222">
        <v>1.3129102844638951</v>
      </c>
      <c r="P22" s="222">
        <v>13.566739606126914</v>
      </c>
      <c r="Q22" s="222">
        <v>3.7199124726477026</v>
      </c>
      <c r="R22" s="222">
        <v>8.315098468271335</v>
      </c>
      <c r="S22" s="222">
        <v>3.282275711159737</v>
      </c>
      <c r="T22" s="223">
        <v>20.568927789934357</v>
      </c>
      <c r="U22" s="200"/>
      <c r="V22" s="201"/>
      <c r="W22" s="224"/>
      <c r="X22" s="225"/>
      <c r="Y22" s="225"/>
      <c r="Z22" s="225"/>
      <c r="AA22" s="225"/>
      <c r="AB22" s="225"/>
      <c r="AC22" s="201"/>
      <c r="AD22" s="201"/>
      <c r="AE22" s="201"/>
      <c r="AF22" s="201"/>
      <c r="AG22" s="201"/>
    </row>
    <row r="23" ht="12.75">
      <c r="P23" s="227"/>
    </row>
  </sheetData>
  <sheetProtection/>
  <mergeCells count="5">
    <mergeCell ref="A4:A5"/>
    <mergeCell ref="B4:T4"/>
    <mergeCell ref="A1:T1"/>
    <mergeCell ref="A2:T2"/>
    <mergeCell ref="A3:T3"/>
  </mergeCells>
  <printOptions horizontalCentered="1" verticalCentered="1"/>
  <pageMargins left="0.2" right="0.2" top="1" bottom="0.57" header="0.12" footer="0.1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23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18.8515625" style="0" customWidth="1"/>
    <col min="2" max="2" width="5.8515625" style="0" customWidth="1"/>
    <col min="3" max="4" width="5.57421875" style="0" customWidth="1"/>
    <col min="5" max="5" width="4.7109375" style="0" customWidth="1"/>
    <col min="6" max="6" width="5.7109375" style="0" customWidth="1"/>
    <col min="7" max="7" width="6.8515625" style="0" customWidth="1"/>
    <col min="8" max="8" width="7.28125" style="0" customWidth="1"/>
    <col min="9" max="9" width="6.421875" style="0" customWidth="1"/>
    <col min="10" max="10" width="5.7109375" style="0" customWidth="1"/>
    <col min="11" max="11" width="5.8515625" style="18" customWidth="1"/>
    <col min="12" max="12" width="6.57421875" style="0" customWidth="1"/>
    <col min="13" max="13" width="5.8515625" style="0" customWidth="1"/>
    <col min="14" max="14" width="7.00390625" style="0" customWidth="1"/>
    <col min="15" max="15" width="6.00390625" style="0" customWidth="1"/>
    <col min="16" max="16" width="5.00390625" style="0" customWidth="1"/>
    <col min="17" max="17" width="5.8515625" style="0" customWidth="1"/>
    <col min="18" max="18" width="6.8515625" style="0" customWidth="1"/>
    <col min="19" max="19" width="7.28125" style="0" customWidth="1"/>
    <col min="20" max="20" width="6.7109375" style="0" customWidth="1"/>
  </cols>
  <sheetData>
    <row r="1" spans="1:29" ht="19.5" customHeight="1">
      <c r="A1" s="278" t="s">
        <v>78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5"/>
      <c r="U1" s="1"/>
      <c r="V1" s="1"/>
      <c r="W1" s="1"/>
      <c r="X1" s="1"/>
      <c r="Y1" s="1"/>
      <c r="Z1" s="1"/>
      <c r="AA1" s="1"/>
      <c r="AB1" s="1"/>
      <c r="AC1" s="1"/>
    </row>
    <row r="2" spans="1:29" ht="19.5" customHeight="1">
      <c r="A2" s="296" t="str">
        <f>'1 In School Youth Part'!A2:N2</f>
        <v>FY17 QUARTER ENDING MARCH 31, 2017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8"/>
      <c r="U2" s="1"/>
      <c r="V2" s="1"/>
      <c r="W2" s="1"/>
      <c r="X2" s="1"/>
      <c r="Y2" s="1"/>
      <c r="Z2" s="1"/>
      <c r="AA2" s="1"/>
      <c r="AB2" s="1"/>
      <c r="AC2" s="1"/>
    </row>
    <row r="3" spans="1:29" ht="19.5" customHeight="1" thickBot="1">
      <c r="A3" s="299" t="s">
        <v>53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1"/>
      <c r="U3" s="1"/>
      <c r="V3" s="1"/>
      <c r="W3" s="1"/>
      <c r="X3" s="1"/>
      <c r="Y3" s="1"/>
      <c r="Z3" s="1"/>
      <c r="AA3" s="1"/>
      <c r="AB3" s="1"/>
      <c r="AC3" s="1"/>
    </row>
    <row r="4" spans="1:29" ht="15" customHeight="1">
      <c r="A4" s="288" t="str">
        <f>'1 In School Youth Part'!$A$4</f>
        <v>WORKFORCE AREA</v>
      </c>
      <c r="B4" s="271" t="s">
        <v>9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302"/>
      <c r="S4" s="302"/>
      <c r="T4" s="303"/>
      <c r="U4" s="1"/>
      <c r="V4" s="1"/>
      <c r="W4" s="1"/>
      <c r="X4" s="1"/>
      <c r="Y4" s="1"/>
      <c r="Z4" s="1"/>
      <c r="AA4" s="1"/>
      <c r="AB4" s="1"/>
      <c r="AC4" s="1"/>
    </row>
    <row r="5" spans="1:33" ht="50.25" customHeight="1" thickBot="1">
      <c r="A5" s="289"/>
      <c r="B5" s="128" t="s">
        <v>59</v>
      </c>
      <c r="C5" s="128" t="s">
        <v>88</v>
      </c>
      <c r="D5" s="131" t="s">
        <v>80</v>
      </c>
      <c r="E5" s="131" t="s">
        <v>81</v>
      </c>
      <c r="F5" s="130" t="s">
        <v>40</v>
      </c>
      <c r="G5" s="130" t="s">
        <v>83</v>
      </c>
      <c r="H5" s="131" t="s">
        <v>86</v>
      </c>
      <c r="I5" s="131" t="s">
        <v>42</v>
      </c>
      <c r="J5" s="131" t="s">
        <v>87</v>
      </c>
      <c r="K5" s="131" t="s">
        <v>10</v>
      </c>
      <c r="L5" s="131" t="s">
        <v>11</v>
      </c>
      <c r="M5" s="130" t="s">
        <v>84</v>
      </c>
      <c r="N5" s="130" t="s">
        <v>41</v>
      </c>
      <c r="O5" s="132" t="s">
        <v>72</v>
      </c>
      <c r="P5" s="131" t="s">
        <v>85</v>
      </c>
      <c r="Q5" s="131" t="s">
        <v>13</v>
      </c>
      <c r="R5" s="130" t="s">
        <v>71</v>
      </c>
      <c r="S5" s="130" t="s">
        <v>12</v>
      </c>
      <c r="T5" s="129" t="s">
        <v>60</v>
      </c>
      <c r="U5" s="1"/>
      <c r="V5" s="1"/>
      <c r="W5" s="10"/>
      <c r="X5" s="10"/>
      <c r="Y5" s="1"/>
      <c r="Z5" s="1"/>
      <c r="AA5" s="1"/>
      <c r="AB5" s="1"/>
      <c r="AC5" s="1"/>
      <c r="AD5" s="1"/>
      <c r="AE5" s="1"/>
      <c r="AF5" s="1"/>
      <c r="AG5" s="1"/>
    </row>
    <row r="6" spans="1:33" s="4" customFormat="1" ht="21.75" customHeight="1">
      <c r="A6" s="85" t="s">
        <v>15</v>
      </c>
      <c r="B6" s="187">
        <f>'2 Out of School Youth Part'!C6</f>
        <v>43</v>
      </c>
      <c r="C6" s="163">
        <v>58.13953488372093</v>
      </c>
      <c r="D6" s="164">
        <v>27.906976744186046</v>
      </c>
      <c r="E6" s="164">
        <v>13.953488372093023</v>
      </c>
      <c r="F6" s="180">
        <v>62.79069767441861</v>
      </c>
      <c r="G6" s="164">
        <v>16.27906976744186</v>
      </c>
      <c r="H6" s="164">
        <v>27.906976744186046</v>
      </c>
      <c r="I6" s="165">
        <v>0</v>
      </c>
      <c r="J6" s="165">
        <v>16.27906976744186</v>
      </c>
      <c r="K6" s="165">
        <v>0</v>
      </c>
      <c r="L6" s="164">
        <v>97.67441860465117</v>
      </c>
      <c r="M6" s="181">
        <v>2.325581395348837</v>
      </c>
      <c r="N6" s="164">
        <v>18.604651162790695</v>
      </c>
      <c r="O6" s="164">
        <v>2.325581395348837</v>
      </c>
      <c r="P6" s="164">
        <v>39.53488372093023</v>
      </c>
      <c r="Q6" s="164">
        <v>2.325581395348837</v>
      </c>
      <c r="R6" s="164">
        <v>0</v>
      </c>
      <c r="S6" s="164">
        <v>32.55813953488372</v>
      </c>
      <c r="T6" s="169">
        <v>0</v>
      </c>
      <c r="U6" s="1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s="4" customFormat="1" ht="21.75" customHeight="1">
      <c r="A7" s="86" t="s">
        <v>16</v>
      </c>
      <c r="B7" s="188">
        <f>'2 Out of School Youth Part'!C7</f>
        <v>124</v>
      </c>
      <c r="C7" s="166">
        <v>33.87096774193548</v>
      </c>
      <c r="D7" s="167">
        <v>43.54838709677419</v>
      </c>
      <c r="E7" s="167">
        <v>22.58064516129032</v>
      </c>
      <c r="F7" s="182">
        <v>48.38709677419355</v>
      </c>
      <c r="G7" s="167">
        <v>43.54838709677419</v>
      </c>
      <c r="H7" s="167">
        <v>48.38709677419355</v>
      </c>
      <c r="I7" s="167">
        <v>4.838709677419355</v>
      </c>
      <c r="J7" s="167">
        <v>6.451612903225806</v>
      </c>
      <c r="K7" s="168">
        <v>0</v>
      </c>
      <c r="L7" s="167">
        <v>62.09677419354839</v>
      </c>
      <c r="M7" s="182">
        <v>1.6129032258064515</v>
      </c>
      <c r="N7" s="167">
        <v>86.29032258064517</v>
      </c>
      <c r="O7" s="167">
        <v>14.516129032258064</v>
      </c>
      <c r="P7" s="167">
        <v>20.967741935483872</v>
      </c>
      <c r="Q7" s="167">
        <v>2.4193548387096775</v>
      </c>
      <c r="R7" s="167">
        <v>12.903225806451612</v>
      </c>
      <c r="S7" s="167">
        <v>16.129032258064516</v>
      </c>
      <c r="T7" s="170">
        <v>21.774193548387096</v>
      </c>
      <c r="U7" s="1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s="4" customFormat="1" ht="21.75" customHeight="1">
      <c r="A8" s="85" t="s">
        <v>17</v>
      </c>
      <c r="B8" s="188">
        <f>'2 Out of School Youth Part'!C8</f>
        <v>101</v>
      </c>
      <c r="C8" s="166">
        <v>42.57425742574257</v>
      </c>
      <c r="D8" s="167">
        <v>42.57425742574257</v>
      </c>
      <c r="E8" s="167">
        <v>14.85148514851485</v>
      </c>
      <c r="F8" s="182">
        <v>53.46534653465346</v>
      </c>
      <c r="G8" s="167">
        <v>15.841584158415841</v>
      </c>
      <c r="H8" s="167">
        <v>13.861386138613861</v>
      </c>
      <c r="I8" s="167">
        <v>1.9801980198019802</v>
      </c>
      <c r="J8" s="167">
        <v>23.762376237623762</v>
      </c>
      <c r="K8" s="168">
        <v>0</v>
      </c>
      <c r="L8" s="167">
        <v>69.3069306930693</v>
      </c>
      <c r="M8" s="183">
        <v>0</v>
      </c>
      <c r="N8" s="167">
        <v>31.683168316831683</v>
      </c>
      <c r="O8" s="167">
        <v>6.930693069306931</v>
      </c>
      <c r="P8" s="167">
        <v>17.821782178217823</v>
      </c>
      <c r="Q8" s="167">
        <v>3.9603960396039604</v>
      </c>
      <c r="R8" s="167">
        <v>2.9702970297029703</v>
      </c>
      <c r="S8" s="167">
        <v>14.85148514851485</v>
      </c>
      <c r="T8" s="170">
        <v>3.9603960396039604</v>
      </c>
      <c r="U8" s="1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s="4" customFormat="1" ht="21.75" customHeight="1">
      <c r="A9" s="85" t="s">
        <v>18</v>
      </c>
      <c r="B9" s="188">
        <f>'2 Out of School Youth Part'!C9</f>
        <v>14</v>
      </c>
      <c r="C9" s="166">
        <v>50</v>
      </c>
      <c r="D9" s="167">
        <v>21.428571428571427</v>
      </c>
      <c r="E9" s="167">
        <v>28.571428571428573</v>
      </c>
      <c r="F9" s="182">
        <v>50</v>
      </c>
      <c r="G9" s="167">
        <v>21.428571428571427</v>
      </c>
      <c r="H9" s="167">
        <v>35.714285714285715</v>
      </c>
      <c r="I9" s="168">
        <v>7.142857142857143</v>
      </c>
      <c r="J9" s="168">
        <v>7.142857142857143</v>
      </c>
      <c r="K9" s="168">
        <v>0</v>
      </c>
      <c r="L9" s="167">
        <v>78.57142857142857</v>
      </c>
      <c r="M9" s="183">
        <v>0</v>
      </c>
      <c r="N9" s="167">
        <v>0</v>
      </c>
      <c r="O9" s="168">
        <v>14.285714285714286</v>
      </c>
      <c r="P9" s="167">
        <v>7.142857142857143</v>
      </c>
      <c r="Q9" s="168">
        <v>7.142857142857143</v>
      </c>
      <c r="R9" s="167">
        <v>0</v>
      </c>
      <c r="S9" s="167">
        <v>0</v>
      </c>
      <c r="T9" s="170">
        <v>0</v>
      </c>
      <c r="U9" s="1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s="4" customFormat="1" ht="21.75" customHeight="1">
      <c r="A10" s="85" t="s">
        <v>19</v>
      </c>
      <c r="B10" s="188">
        <f>'2 Out of School Youth Part'!C10</f>
        <v>62</v>
      </c>
      <c r="C10" s="166">
        <v>33.87096774193548</v>
      </c>
      <c r="D10" s="167">
        <v>37.096774193548384</v>
      </c>
      <c r="E10" s="167">
        <v>29.032258064516128</v>
      </c>
      <c r="F10" s="182">
        <v>64.51612903225806</v>
      </c>
      <c r="G10" s="168">
        <v>19.35483870967742</v>
      </c>
      <c r="H10" s="168">
        <v>12.903225806451612</v>
      </c>
      <c r="I10" s="168">
        <v>6.451612903225806</v>
      </c>
      <c r="J10" s="167">
        <v>56.45161290322581</v>
      </c>
      <c r="K10" s="168">
        <v>0</v>
      </c>
      <c r="L10" s="167">
        <v>56.45161290322581</v>
      </c>
      <c r="M10" s="183">
        <v>4.838709677419355</v>
      </c>
      <c r="N10" s="167">
        <v>3.225806451612903</v>
      </c>
      <c r="O10" s="168">
        <v>6.451612903225806</v>
      </c>
      <c r="P10" s="167">
        <v>16.129032258064516</v>
      </c>
      <c r="Q10" s="168">
        <v>1.6129032258064515</v>
      </c>
      <c r="R10" s="168">
        <v>1.6129032258064515</v>
      </c>
      <c r="S10" s="167">
        <v>25.806451612903224</v>
      </c>
      <c r="T10" s="170">
        <v>0</v>
      </c>
      <c r="U10" s="1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s="4" customFormat="1" ht="21.75" customHeight="1">
      <c r="A11" s="85" t="s">
        <v>20</v>
      </c>
      <c r="B11" s="188">
        <f>'2 Out of School Youth Part'!C11</f>
        <v>161</v>
      </c>
      <c r="C11" s="166">
        <v>47.82608695652174</v>
      </c>
      <c r="D11" s="167">
        <v>27.950310559006212</v>
      </c>
      <c r="E11" s="167">
        <v>24.22360248447205</v>
      </c>
      <c r="F11" s="182">
        <v>56.52173913043478</v>
      </c>
      <c r="G11" s="167">
        <v>36.64596273291926</v>
      </c>
      <c r="H11" s="167">
        <v>13.664596273291925</v>
      </c>
      <c r="I11" s="167">
        <v>1.2422360248447206</v>
      </c>
      <c r="J11" s="167">
        <v>26.08695652173913</v>
      </c>
      <c r="K11" s="168">
        <v>0</v>
      </c>
      <c r="L11" s="167">
        <v>75.15527950310559</v>
      </c>
      <c r="M11" s="182">
        <v>0</v>
      </c>
      <c r="N11" s="167">
        <v>68.94409937888199</v>
      </c>
      <c r="O11" s="167">
        <v>0</v>
      </c>
      <c r="P11" s="167">
        <v>10.559006211180124</v>
      </c>
      <c r="Q11" s="167">
        <v>1.2422360248447206</v>
      </c>
      <c r="R11" s="167">
        <v>4.9689440993788825</v>
      </c>
      <c r="S11" s="167">
        <v>21.11801242236025</v>
      </c>
      <c r="T11" s="170">
        <v>4.9689440993788825</v>
      </c>
      <c r="U11" s="1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s="4" customFormat="1" ht="21.75" customHeight="1">
      <c r="A12" s="85" t="s">
        <v>21</v>
      </c>
      <c r="B12" s="188">
        <f>'2 Out of School Youth Part'!C12</f>
        <v>54</v>
      </c>
      <c r="C12" s="166">
        <v>27.77777777777778</v>
      </c>
      <c r="D12" s="167">
        <v>59.25925925925926</v>
      </c>
      <c r="E12" s="167">
        <v>12.962962962962964</v>
      </c>
      <c r="F12" s="182">
        <v>62.96296296296296</v>
      </c>
      <c r="G12" s="167">
        <v>22.22222222222222</v>
      </c>
      <c r="H12" s="167">
        <v>18.51851851851852</v>
      </c>
      <c r="I12" s="167">
        <v>1.8518518518518519</v>
      </c>
      <c r="J12" s="167">
        <v>51.851851851851855</v>
      </c>
      <c r="K12" s="168">
        <v>0</v>
      </c>
      <c r="L12" s="167">
        <v>33.333333333333336</v>
      </c>
      <c r="M12" s="183">
        <v>0</v>
      </c>
      <c r="N12" s="167">
        <v>66.66666666666667</v>
      </c>
      <c r="O12" s="167">
        <v>24.074074074074073</v>
      </c>
      <c r="P12" s="167">
        <v>22.22222222222222</v>
      </c>
      <c r="Q12" s="167">
        <v>1.8518518518518519</v>
      </c>
      <c r="R12" s="167">
        <v>20.37037037037037</v>
      </c>
      <c r="S12" s="167">
        <v>20.37037037037037</v>
      </c>
      <c r="T12" s="170">
        <v>12.962962962962964</v>
      </c>
      <c r="U12" s="1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s="4" customFormat="1" ht="21.75" customHeight="1">
      <c r="A13" s="85" t="s">
        <v>22</v>
      </c>
      <c r="B13" s="188">
        <f>'2 Out of School Youth Part'!C13</f>
        <v>39</v>
      </c>
      <c r="C13" s="166">
        <v>43.58974358974359</v>
      </c>
      <c r="D13" s="167">
        <v>46.15384615384615</v>
      </c>
      <c r="E13" s="167">
        <v>10.256410256410255</v>
      </c>
      <c r="F13" s="182">
        <v>61.53846153846154</v>
      </c>
      <c r="G13" s="167">
        <v>46.15384615384615</v>
      </c>
      <c r="H13" s="168">
        <v>5.128205128205128</v>
      </c>
      <c r="I13" s="167">
        <v>23.076923076923077</v>
      </c>
      <c r="J13" s="167">
        <v>5.128205128205128</v>
      </c>
      <c r="K13" s="168">
        <v>0</v>
      </c>
      <c r="L13" s="167">
        <v>82.05128205128204</v>
      </c>
      <c r="M13" s="183">
        <v>2.564102564102564</v>
      </c>
      <c r="N13" s="167">
        <v>23.076923076923077</v>
      </c>
      <c r="O13" s="168">
        <v>2.564102564102564</v>
      </c>
      <c r="P13" s="167">
        <v>20.51282051282051</v>
      </c>
      <c r="Q13" s="167">
        <v>2.564102564102564</v>
      </c>
      <c r="R13" s="167">
        <v>2.564102564102564</v>
      </c>
      <c r="S13" s="167">
        <v>10.256410256410255</v>
      </c>
      <c r="T13" s="170">
        <v>33.333333333333336</v>
      </c>
      <c r="U13" s="1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s="4" customFormat="1" ht="21.75" customHeight="1">
      <c r="A14" s="85" t="s">
        <v>23</v>
      </c>
      <c r="B14" s="188">
        <f>'2 Out of School Youth Part'!C14</f>
        <v>66</v>
      </c>
      <c r="C14" s="166">
        <v>57.57575757575758</v>
      </c>
      <c r="D14" s="167">
        <v>25.75757575757576</v>
      </c>
      <c r="E14" s="167">
        <v>16.666666666666668</v>
      </c>
      <c r="F14" s="182">
        <v>43.93939393939394</v>
      </c>
      <c r="G14" s="167">
        <v>28.78787878787879</v>
      </c>
      <c r="H14" s="167">
        <v>16.666666666666668</v>
      </c>
      <c r="I14" s="167">
        <v>3.03030303030303</v>
      </c>
      <c r="J14" s="167">
        <v>15.151515151515152</v>
      </c>
      <c r="K14" s="168">
        <v>0</v>
      </c>
      <c r="L14" s="167">
        <v>83.33333333333334</v>
      </c>
      <c r="M14" s="183">
        <v>0</v>
      </c>
      <c r="N14" s="167">
        <v>92.42424242424242</v>
      </c>
      <c r="O14" s="167">
        <v>3.03030303030303</v>
      </c>
      <c r="P14" s="167">
        <v>10.606060606060606</v>
      </c>
      <c r="Q14" s="167">
        <v>4.545454545454546</v>
      </c>
      <c r="R14" s="167">
        <v>6.06060606060606</v>
      </c>
      <c r="S14" s="167">
        <v>6.06060606060606</v>
      </c>
      <c r="T14" s="170">
        <v>6.06060606060606</v>
      </c>
      <c r="U14" s="1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s="4" customFormat="1" ht="21.75" customHeight="1">
      <c r="A15" s="85" t="s">
        <v>24</v>
      </c>
      <c r="B15" s="188">
        <f>'2 Out of School Youth Part'!C15</f>
        <v>226</v>
      </c>
      <c r="C15" s="166">
        <v>46.902654867256636</v>
      </c>
      <c r="D15" s="167">
        <v>34.070796460176986</v>
      </c>
      <c r="E15" s="167">
        <v>19.02654867256637</v>
      </c>
      <c r="F15" s="182">
        <v>64.15929203539822</v>
      </c>
      <c r="G15" s="167">
        <v>65.04424778761062</v>
      </c>
      <c r="H15" s="167">
        <v>14.15929203539823</v>
      </c>
      <c r="I15" s="167">
        <v>0.8849557522123894</v>
      </c>
      <c r="J15" s="167">
        <v>1.7699115044247788</v>
      </c>
      <c r="K15" s="168">
        <v>0</v>
      </c>
      <c r="L15" s="167">
        <v>90.26548672566372</v>
      </c>
      <c r="M15" s="183">
        <v>0</v>
      </c>
      <c r="N15" s="167">
        <v>63.27433628318584</v>
      </c>
      <c r="O15" s="167">
        <v>4.424778761061947</v>
      </c>
      <c r="P15" s="167">
        <v>16.371681415929203</v>
      </c>
      <c r="Q15" s="167">
        <v>2.2123893805309733</v>
      </c>
      <c r="R15" s="167">
        <v>41.150442477876105</v>
      </c>
      <c r="S15" s="167">
        <v>18.141592920353983</v>
      </c>
      <c r="T15" s="170">
        <v>0</v>
      </c>
      <c r="U15" s="1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s="4" customFormat="1" ht="21.75" customHeight="1">
      <c r="A16" s="85" t="s">
        <v>25</v>
      </c>
      <c r="B16" s="188">
        <f>'2 Out of School Youth Part'!C16</f>
        <v>51</v>
      </c>
      <c r="C16" s="166">
        <v>3.9215686274509807</v>
      </c>
      <c r="D16" s="167">
        <v>58.8235294117647</v>
      </c>
      <c r="E16" s="167">
        <v>37.254901960784316</v>
      </c>
      <c r="F16" s="182">
        <v>72.54901960784314</v>
      </c>
      <c r="G16" s="167">
        <v>86.27450980392157</v>
      </c>
      <c r="H16" s="167">
        <v>11.764705882352942</v>
      </c>
      <c r="I16" s="167">
        <v>0</v>
      </c>
      <c r="J16" s="167">
        <v>0</v>
      </c>
      <c r="K16" s="168">
        <v>0</v>
      </c>
      <c r="L16" s="167">
        <v>3.9215686274509807</v>
      </c>
      <c r="M16" s="182">
        <v>1.9607843137254903</v>
      </c>
      <c r="N16" s="167">
        <v>56.86274509803921</v>
      </c>
      <c r="O16" s="167">
        <v>1.9607843137254903</v>
      </c>
      <c r="P16" s="167">
        <v>17.647058823529413</v>
      </c>
      <c r="Q16" s="168">
        <v>0</v>
      </c>
      <c r="R16" s="167">
        <v>0</v>
      </c>
      <c r="S16" s="167">
        <v>39.21568627450981</v>
      </c>
      <c r="T16" s="170">
        <v>84.31372549019608</v>
      </c>
      <c r="U16" s="1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s="4" customFormat="1" ht="21.75" customHeight="1">
      <c r="A17" s="85" t="s">
        <v>26</v>
      </c>
      <c r="B17" s="188">
        <f>'2 Out of School Youth Part'!C17</f>
        <v>71</v>
      </c>
      <c r="C17" s="166">
        <v>50.70422535211268</v>
      </c>
      <c r="D17" s="167">
        <v>36.61971830985915</v>
      </c>
      <c r="E17" s="167">
        <v>12.67605633802817</v>
      </c>
      <c r="F17" s="182">
        <v>45.070422535211264</v>
      </c>
      <c r="G17" s="167">
        <v>52.11267605633803</v>
      </c>
      <c r="H17" s="167">
        <v>15.492957746478874</v>
      </c>
      <c r="I17" s="167">
        <v>5.633802816901408</v>
      </c>
      <c r="J17" s="167">
        <v>35.2112676056338</v>
      </c>
      <c r="K17" s="168">
        <v>0</v>
      </c>
      <c r="L17" s="167">
        <v>84.50704225352112</v>
      </c>
      <c r="M17" s="183">
        <v>0</v>
      </c>
      <c r="N17" s="167">
        <v>32.394366197183096</v>
      </c>
      <c r="O17" s="167">
        <v>0</v>
      </c>
      <c r="P17" s="167">
        <v>15.492957746478874</v>
      </c>
      <c r="Q17" s="168">
        <v>1.408450704225352</v>
      </c>
      <c r="R17" s="167">
        <v>0</v>
      </c>
      <c r="S17" s="167">
        <v>16.901408450704224</v>
      </c>
      <c r="T17" s="170">
        <v>2.816901408450704</v>
      </c>
      <c r="U17" s="1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s="4" customFormat="1" ht="21.75" customHeight="1">
      <c r="A18" s="85" t="s">
        <v>27</v>
      </c>
      <c r="B18" s="188">
        <f>'2 Out of School Youth Part'!C18</f>
        <v>42</v>
      </c>
      <c r="C18" s="166">
        <v>19.047619047619047</v>
      </c>
      <c r="D18" s="167">
        <v>47.61904761904761</v>
      </c>
      <c r="E18" s="167">
        <v>33.333333333333336</v>
      </c>
      <c r="F18" s="182">
        <v>52.38095238095239</v>
      </c>
      <c r="G18" s="167">
        <v>35.714285714285715</v>
      </c>
      <c r="H18" s="167">
        <v>4.761904761904762</v>
      </c>
      <c r="I18" s="168">
        <v>2.380952380952381</v>
      </c>
      <c r="J18" s="167">
        <v>33.333333333333336</v>
      </c>
      <c r="K18" s="168">
        <v>0</v>
      </c>
      <c r="L18" s="167">
        <v>26.190476190476193</v>
      </c>
      <c r="M18" s="182">
        <v>0</v>
      </c>
      <c r="N18" s="167">
        <v>19.047619047619047</v>
      </c>
      <c r="O18" s="168">
        <v>2.380952380952381</v>
      </c>
      <c r="P18" s="167">
        <v>14.285714285714286</v>
      </c>
      <c r="Q18" s="167">
        <v>0</v>
      </c>
      <c r="R18" s="167">
        <v>2.380952380952381</v>
      </c>
      <c r="S18" s="167">
        <v>23.809523809523807</v>
      </c>
      <c r="T18" s="170">
        <v>19.047619047619047</v>
      </c>
      <c r="U18" s="1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s="4" customFormat="1" ht="21.75" customHeight="1">
      <c r="A19" s="85" t="s">
        <v>28</v>
      </c>
      <c r="B19" s="188">
        <f>'2 Out of School Youth Part'!C19</f>
        <v>49</v>
      </c>
      <c r="C19" s="166">
        <v>36.734693877551024</v>
      </c>
      <c r="D19" s="167">
        <v>36.734693877551024</v>
      </c>
      <c r="E19" s="167">
        <v>26.530612244897963</v>
      </c>
      <c r="F19" s="182">
        <v>61.22448979591837</v>
      </c>
      <c r="G19" s="167">
        <v>34.69387755102041</v>
      </c>
      <c r="H19" s="167">
        <v>10.204081632653061</v>
      </c>
      <c r="I19" s="168">
        <v>2.0408163265306123</v>
      </c>
      <c r="J19" s="167">
        <v>10.204081632653061</v>
      </c>
      <c r="K19" s="168">
        <v>0</v>
      </c>
      <c r="L19" s="167">
        <v>48.97959183673469</v>
      </c>
      <c r="M19" s="183">
        <v>0</v>
      </c>
      <c r="N19" s="167">
        <v>10.204081632653061</v>
      </c>
      <c r="O19" s="167">
        <v>10.204081632653061</v>
      </c>
      <c r="P19" s="167">
        <v>8.16326530612245</v>
      </c>
      <c r="Q19" s="167">
        <v>2.0408163265306123</v>
      </c>
      <c r="R19" s="168">
        <v>28.571428571428573</v>
      </c>
      <c r="S19" s="167">
        <v>36.734693877551024</v>
      </c>
      <c r="T19" s="170">
        <v>4.081632653061225</v>
      </c>
      <c r="U19" s="1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s="4" customFormat="1" ht="21.75" customHeight="1">
      <c r="A20" s="85" t="s">
        <v>29</v>
      </c>
      <c r="B20" s="188">
        <f>'2 Out of School Youth Part'!C20</f>
        <v>61</v>
      </c>
      <c r="C20" s="166">
        <v>60.65573770491803</v>
      </c>
      <c r="D20" s="167">
        <v>29.508196721311474</v>
      </c>
      <c r="E20" s="167">
        <v>9.836065573770492</v>
      </c>
      <c r="F20" s="182">
        <v>62.29508196721312</v>
      </c>
      <c r="G20" s="167">
        <v>34.42622950819672</v>
      </c>
      <c r="H20" s="167">
        <v>27.868852459016395</v>
      </c>
      <c r="I20" s="167">
        <v>4.918032786885246</v>
      </c>
      <c r="J20" s="167">
        <v>44.26229508196721</v>
      </c>
      <c r="K20" s="168">
        <v>0</v>
      </c>
      <c r="L20" s="167">
        <v>98.36065573770492</v>
      </c>
      <c r="M20" s="182">
        <v>0</v>
      </c>
      <c r="N20" s="167">
        <v>72.1311475409836</v>
      </c>
      <c r="O20" s="167">
        <v>0</v>
      </c>
      <c r="P20" s="167">
        <v>16.39344262295082</v>
      </c>
      <c r="Q20" s="167">
        <v>0</v>
      </c>
      <c r="R20" s="167">
        <v>3.278688524590164</v>
      </c>
      <c r="S20" s="167">
        <v>1.639344262295082</v>
      </c>
      <c r="T20" s="170">
        <v>0</v>
      </c>
      <c r="U20" s="1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s="4" customFormat="1" ht="21.75" customHeight="1" thickBot="1">
      <c r="A21" s="87" t="s">
        <v>43</v>
      </c>
      <c r="B21" s="189">
        <f>'2 Out of School Youth Part'!C21</f>
        <v>56</v>
      </c>
      <c r="C21" s="174">
        <v>64.28571428571428</v>
      </c>
      <c r="D21" s="175">
        <v>26.785714285714285</v>
      </c>
      <c r="E21" s="175">
        <v>8.928571428571429</v>
      </c>
      <c r="F21" s="184">
        <v>46.42857142857143</v>
      </c>
      <c r="G21" s="175">
        <v>7.142857142857143</v>
      </c>
      <c r="H21" s="175">
        <v>7.142857142857143</v>
      </c>
      <c r="I21" s="176">
        <v>1.7857142857142858</v>
      </c>
      <c r="J21" s="175">
        <v>37.5</v>
      </c>
      <c r="K21" s="176">
        <v>0</v>
      </c>
      <c r="L21" s="175">
        <v>91.07142857142857</v>
      </c>
      <c r="M21" s="185">
        <v>1.7857142857142858</v>
      </c>
      <c r="N21" s="175">
        <v>8.928571428571429</v>
      </c>
      <c r="O21" s="175">
        <v>1.7857142857142858</v>
      </c>
      <c r="P21" s="175">
        <v>8.928571428571429</v>
      </c>
      <c r="Q21" s="175">
        <v>1.7857142857142858</v>
      </c>
      <c r="R21" s="175">
        <v>3.5714285714285716</v>
      </c>
      <c r="S21" s="176">
        <v>12.5</v>
      </c>
      <c r="T21" s="177">
        <v>35.714285714285715</v>
      </c>
      <c r="U21" s="1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s="4" customFormat="1" ht="21.75" customHeight="1" thickBot="1">
      <c r="A22" s="89" t="s">
        <v>0</v>
      </c>
      <c r="B22" s="178">
        <f>SUM(B6:B21)</f>
        <v>1220</v>
      </c>
      <c r="C22" s="171">
        <v>43.27868852459016</v>
      </c>
      <c r="D22" s="172">
        <v>36.9672131147541</v>
      </c>
      <c r="E22" s="172">
        <v>19.754098360655735</v>
      </c>
      <c r="F22" s="233">
        <v>57.049180327868854</v>
      </c>
      <c r="G22" s="172">
        <v>39.75409836065574</v>
      </c>
      <c r="H22" s="172">
        <v>18.114754098360656</v>
      </c>
      <c r="I22" s="172">
        <v>3.19672131147541</v>
      </c>
      <c r="J22" s="172">
        <v>20.737704918032787</v>
      </c>
      <c r="K22" s="179">
        <v>0</v>
      </c>
      <c r="L22" s="172">
        <v>71.55737704918033</v>
      </c>
      <c r="M22" s="233">
        <v>0.7377049180327869</v>
      </c>
      <c r="N22" s="172">
        <v>51.0655737704918</v>
      </c>
      <c r="O22" s="172">
        <v>5.40983606557377</v>
      </c>
      <c r="P22" s="172">
        <v>16.229508196721312</v>
      </c>
      <c r="Q22" s="172">
        <v>2.0491803278688523</v>
      </c>
      <c r="R22" s="172">
        <v>12.78688524590164</v>
      </c>
      <c r="S22" s="172">
        <v>18.60655737704918</v>
      </c>
      <c r="T22" s="173">
        <v>11.311475409836067</v>
      </c>
      <c r="U22" s="13"/>
      <c r="V22" s="3"/>
      <c r="W22" s="11"/>
      <c r="X22" s="5"/>
      <c r="Y22" s="5"/>
      <c r="Z22" s="5"/>
      <c r="AA22" s="5"/>
      <c r="AB22" s="5"/>
      <c r="AC22" s="3"/>
      <c r="AD22" s="3"/>
      <c r="AE22" s="3"/>
      <c r="AF22" s="3"/>
      <c r="AG22" s="3"/>
    </row>
    <row r="23" ht="12.75">
      <c r="P23" s="21"/>
    </row>
  </sheetData>
  <sheetProtection/>
  <mergeCells count="5">
    <mergeCell ref="A4:A5"/>
    <mergeCell ref="B4:T4"/>
    <mergeCell ref="A1:T1"/>
    <mergeCell ref="A2:T2"/>
    <mergeCell ref="A3:T3"/>
  </mergeCells>
  <printOptions horizontalCentered="1" verticalCentered="1"/>
  <pageMargins left="0.25" right="0.25" top="1" bottom="0.57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 Youth Participant Summary</dc:title>
  <dc:subject/>
  <dc:creator>Joan Boucher</dc:creator>
  <cp:keywords/>
  <dc:description/>
  <cp:lastModifiedBy>Boucher, Joan (DWD)</cp:lastModifiedBy>
  <cp:lastPrinted>2017-05-25T14:33:53Z</cp:lastPrinted>
  <dcterms:created xsi:type="dcterms:W3CDTF">1998-10-15T18:42:20Z</dcterms:created>
  <dcterms:modified xsi:type="dcterms:W3CDTF">2017-05-25T14:34:15Z</dcterms:modified>
  <cp:category/>
  <cp:version/>
  <cp:contentType/>
  <cp:contentStatus/>
</cp:coreProperties>
</file>