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461" windowWidth="21600" windowHeight="12510" tabRatio="882" activeTab="0"/>
  </bookViews>
  <sheets>
    <sheet name="Cover Sheet " sheetId="1" r:id="rId1"/>
    <sheet name="1 In School Youth Part" sheetId="2" r:id="rId2"/>
    <sheet name="2 Out of School Youth Part" sheetId="3" r:id="rId3"/>
    <sheet name="3 Total Youth Part" sheetId="4" r:id="rId4"/>
    <sheet name="4 In School Youth Exits" sheetId="5" r:id="rId5"/>
    <sheet name="5 Out School Youth Exits" sheetId="6" r:id="rId6"/>
    <sheet name="6 Total Youth Exits" sheetId="7" r:id="rId7"/>
    <sheet name="7 In School Characteristic" sheetId="8" r:id="rId8"/>
    <sheet name="8 Out School Characteristics" sheetId="9" r:id="rId9"/>
    <sheet name="9 Total Characteristics" sheetId="10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Characteristic'!$A$1:$S$22</definedName>
    <definedName name="_xlnm.Print_Area" localSheetId="8">'8 Out School Characteristics'!$A$1:$S$22</definedName>
    <definedName name="_xlnm.Print_Area" localSheetId="9">'9 Total Characteristics'!$A$1:$S$22</definedName>
    <definedName name="_xlnm.Print_Area" localSheetId="0">'Cover Sheet '!$A$1:$C$31</definedName>
  </definedNames>
  <calcPr fullCalcOnLoad="1"/>
</workbook>
</file>

<file path=xl/sharedStrings.xml><?xml version="1.0" encoding="utf-8"?>
<sst xmlns="http://schemas.openxmlformats.org/spreadsheetml/2006/main" count="314" uniqueCount="90">
  <si>
    <t>STATE TOTALS</t>
  </si>
  <si>
    <t>Pct.</t>
  </si>
  <si>
    <t>PARTICIPANTS</t>
  </si>
  <si>
    <t>Annual
Plan</t>
  </si>
  <si>
    <t>YTD
Actual</t>
  </si>
  <si>
    <t>ENROLLMENTS BY ACTIVITY (Multiple Counts)</t>
  </si>
  <si>
    <t>TOTAL EXITS</t>
  </si>
  <si>
    <t>ENTERED EMPLOYMENTS</t>
  </si>
  <si>
    <t>ENT POST-HS TRN</t>
  </si>
  <si>
    <t>PERCENTAGES OF TOTAL PARTICIPANTS</t>
  </si>
  <si>
    <t>Disabled</t>
  </si>
  <si>
    <t>Hispanic
or Latino</t>
  </si>
  <si>
    <t>H.S.
Student</t>
  </si>
  <si>
    <t>H.S.
Dropout</t>
  </si>
  <si>
    <t>Pregnant/
Parenting</t>
  </si>
  <si>
    <t>Foster
Child</t>
  </si>
  <si>
    <t>YOUTH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</si>
  <si>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</si>
  <si>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</si>
  <si>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</si>
  <si>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</si>
  <si>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</si>
  <si>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</si>
  <si>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</si>
  <si>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</si>
  <si>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</si>
  <si>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</si>
  <si>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</si>
  <si>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</si>
  <si>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</si>
  <si>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</si>
  <si>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</si>
  <si>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 xml:space="preserve">TABLE 6 - TOTAL YOUTH EXIT AND OUTCOME SUMMARY </t>
  </si>
  <si>
    <t>Exit and Outcome Summary</t>
  </si>
  <si>
    <t>Participant Characteristics</t>
  </si>
  <si>
    <t xml:space="preserve">  Table 6 - Total Youth</t>
  </si>
  <si>
    <t xml:space="preserve">  Table 3 - Total Youth</t>
  </si>
  <si>
    <t>Participant Activities</t>
  </si>
  <si>
    <t>TABLE 3 - TOTAL YOUTH PARTICIPANT ACTIVITIES</t>
  </si>
  <si>
    <t xml:space="preserve">TABLE 9 - TOTAL YOUTH PARTICIPANT CHARACTERISTICS </t>
  </si>
  <si>
    <t>% of   Plan</t>
  </si>
  <si>
    <t>Black or
African American</t>
  </si>
  <si>
    <t>Welfare</t>
  </si>
  <si>
    <t>WORKFORCE
INVESTMENT AREA</t>
  </si>
  <si>
    <t xml:space="preserve">  Table 9 - Total Youth</t>
  </si>
  <si>
    <t>Female</t>
  </si>
  <si>
    <t>Limited
English</t>
  </si>
  <si>
    <t>Math or
Reading
Level &lt; 9.0</t>
  </si>
  <si>
    <t>Asian or
Pacific
Islander</t>
  </si>
  <si>
    <t xml:space="preserve">Activities  1: Educational training, tutoring and dropout prevention; 2: ABE, GED preparation, alternative school; 3: ESL;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</si>
  <si>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South Shore</t>
  </si>
  <si>
    <t xml:space="preserve">Compiled by Massachusetts Department of Career Services </t>
  </si>
  <si>
    <t xml:space="preserve">  Table 1 - In School Youth </t>
  </si>
  <si>
    <t xml:space="preserve">  Table 2 - Out of School Youth </t>
  </si>
  <si>
    <t xml:space="preserve">  Table 4 - In School Youth </t>
  </si>
  <si>
    <t xml:space="preserve">  Table 5 - Out of School Youth </t>
  </si>
  <si>
    <t xml:space="preserve">  Table 7 - In School Youth </t>
  </si>
  <si>
    <t xml:space="preserve">  Table 8 - Out of School Youth </t>
  </si>
  <si>
    <t>TABLE 1 - IN SCHOOL YOUTH PARTICIPANT ACTIVITIES</t>
  </si>
  <si>
    <t>TABLE 2 - OUT OF SCHOOL YOUTH PARTICIPANT ACTIVITIES</t>
  </si>
  <si>
    <t xml:space="preserve">TABLE 8 - OUT OF SCHOOL YOUTH PARTICIPANT CHARACTERISTICS </t>
  </si>
  <si>
    <t xml:space="preserve">TABLE 4 - IN SCHOOL YOUTH EXIT AND OUTCOME SUMMARY </t>
  </si>
  <si>
    <t xml:space="preserve">TABLE 7 - IN SCHOOL YOUTH PARTICIPANT CHARACTERISTICS </t>
  </si>
  <si>
    <t xml:space="preserve">TABLE 5 - OUT OF SCHOOL YOUTH EXIT AND OUTCOME SUMMARY </t>
  </si>
  <si>
    <t>DEG/CERT</t>
  </si>
  <si>
    <t>Age
14-18</t>
  </si>
  <si>
    <t>Total
Enrs</t>
  </si>
  <si>
    <t>Reqs
Addtl      Asst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</si>
  <si>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</si>
  <si>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</si>
  <si>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</si>
  <si>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</si>
  <si>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</si>
  <si>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</si>
  <si>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</si>
  <si>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(1)
Educ Trng
&amp; Tutoring</t>
  </si>
  <si>
    <t>(3)
ESL</t>
  </si>
  <si>
    <t>(2)
ABE/GED
Alternative</t>
  </si>
  <si>
    <t xml:space="preserve">Exclusions:  Exiters who leave the program for any exlusionary reason are not counted in the placed in employment/education rate.  </t>
  </si>
  <si>
    <t>Home-less/Run-away</t>
  </si>
  <si>
    <t>Offend</t>
  </si>
  <si>
    <t>PLACED EMP/
ED RATE</t>
  </si>
  <si>
    <t>Exclusions</t>
  </si>
  <si>
    <t>AVG
WAGE</t>
  </si>
  <si>
    <t>Data Source:  Crystal Reports/MOSES Database</t>
  </si>
  <si>
    <t>Crystal Report Date: 02/21/2017</t>
  </si>
  <si>
    <t>FY17 QUARTER ENDING DECEMBER 31, 2016</t>
  </si>
  <si>
    <t>Age
19-24</t>
  </si>
  <si>
    <t xml:space="preserve"> TAB 7 - WIOA TITLE I PARTICIPANT SUMMARY</t>
  </si>
  <si>
    <t>TAB 7 - WIOA TITLE I PARTICIPANT SUMMARY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</si>
</sst>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mmmm\ d\,\ yyyy"/>
    <numFmt numFmtId="177" formatCode="[$-409]dddd\,\ mmmm\ dd\,\ yyyy"/>
    <numFmt numFmtId="178" formatCode="mmmm\ dd\,\ yyyy"/>
    <numFmt numFmtId="179" formatCode="[$-409]mmmm\ d\,\ yyyy;@"/>
    <numFmt numFmtId="180" formatCode="_(* #,##0.0_);_(* \(#,##0.0\);_(* &quot;-&quot;??_);_(@_)"/>
    <numFmt numFmtId="181" formatCode="m/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[$%-409]"/>
    <numFmt numFmtId="187" formatCode="0;\-0;\-"/>
    <numFmt numFmtId="188" formatCode="0[$%-409];\-0[$%-409];\-"/>
    <numFmt numFmtId="189" formatCode="[$$-409]0.00"/>
    <numFmt numFmtId="190" formatCode="#,##0[$%-409]"/>
    <numFmt numFmtId="191" formatCode="#,##0;\-#,##0;\-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9" fontId="1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4" fillId="0" borderId="16" xfId="0" applyFont="1" applyBorder="1" applyAlignment="1">
      <alignment horizontal="center" vertical="center"/>
    </xf>
    <xf numFmtId="3" fontId="14" fillId="33" borderId="17" xfId="0" applyNumberFormat="1" applyFont="1" applyFill="1" applyBorder="1" applyAlignment="1">
      <alignment horizontal="center" vertical="center"/>
    </xf>
    <xf numFmtId="9" fontId="14" fillId="33" borderId="18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16" xfId="0" applyNumberFormat="1" applyFont="1" applyFill="1" applyBorder="1" applyAlignment="1">
      <alignment horizontal="center" vertical="center"/>
    </xf>
    <xf numFmtId="1" fontId="14" fillId="33" borderId="19" xfId="0" applyNumberFormat="1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 horizontal="center" vertical="center"/>
    </xf>
    <xf numFmtId="166" fontId="14" fillId="33" borderId="18" xfId="0" applyNumberFormat="1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>
      <alignment horizontal="center" vertical="center"/>
    </xf>
    <xf numFmtId="9" fontId="14" fillId="33" borderId="22" xfId="0" applyNumberFormat="1" applyFont="1" applyFill="1" applyBorder="1" applyAlignment="1">
      <alignment horizontal="center" vertical="center"/>
    </xf>
    <xf numFmtId="3" fontId="14" fillId="33" borderId="23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33" borderId="25" xfId="0" applyNumberFormat="1" applyFont="1" applyFill="1" applyBorder="1" applyAlignment="1">
      <alignment horizontal="center" vertical="center"/>
    </xf>
    <xf numFmtId="9" fontId="14" fillId="33" borderId="26" xfId="0" applyNumberFormat="1" applyFont="1" applyFill="1" applyBorder="1" applyAlignment="1">
      <alignment horizontal="center" vertical="center"/>
    </xf>
    <xf numFmtId="3" fontId="14" fillId="33" borderId="27" xfId="0" applyNumberFormat="1" applyFont="1" applyFill="1" applyBorder="1" applyAlignment="1">
      <alignment horizontal="center" vertical="center"/>
    </xf>
    <xf numFmtId="3" fontId="14" fillId="33" borderId="24" xfId="0" applyNumberFormat="1" applyFont="1" applyFill="1" applyBorder="1" applyAlignment="1">
      <alignment horizontal="center" vertical="center"/>
    </xf>
    <xf numFmtId="1" fontId="14" fillId="33" borderId="28" xfId="0" applyNumberFormat="1" applyFont="1" applyFill="1" applyBorder="1" applyAlignment="1">
      <alignment horizontal="center" vertical="center"/>
    </xf>
    <xf numFmtId="3" fontId="14" fillId="33" borderId="29" xfId="0" applyNumberFormat="1" applyFont="1" applyFill="1" applyBorder="1" applyAlignment="1">
      <alignment horizontal="center" vertical="center"/>
    </xf>
    <xf numFmtId="3" fontId="14" fillId="33" borderId="30" xfId="0" applyNumberFormat="1" applyFont="1" applyFill="1" applyBorder="1" applyAlignment="1">
      <alignment horizontal="center" vertical="center"/>
    </xf>
    <xf numFmtId="166" fontId="14" fillId="33" borderId="26" xfId="0" applyNumberFormat="1" applyFont="1" applyFill="1" applyBorder="1" applyAlignment="1">
      <alignment horizontal="center" vertical="center"/>
    </xf>
    <xf numFmtId="3" fontId="14" fillId="33" borderId="26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center"/>
    </xf>
    <xf numFmtId="3" fontId="14" fillId="33" borderId="31" xfId="0" applyNumberFormat="1" applyFont="1" applyFill="1" applyBorder="1" applyAlignment="1">
      <alignment horizontal="center" vertical="center"/>
    </xf>
    <xf numFmtId="9" fontId="14" fillId="33" borderId="32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/>
    </xf>
    <xf numFmtId="3" fontId="14" fillId="33" borderId="34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14" fillId="33" borderId="36" xfId="0" applyNumberFormat="1" applyFont="1" applyFill="1" applyBorder="1" applyAlignment="1">
      <alignment horizontal="center" vertical="center"/>
    </xf>
    <xf numFmtId="9" fontId="14" fillId="33" borderId="37" xfId="0" applyNumberFormat="1" applyFont="1" applyFill="1" applyBorder="1" applyAlignment="1">
      <alignment horizontal="center" vertical="center"/>
    </xf>
    <xf numFmtId="3" fontId="14" fillId="33" borderId="33" xfId="0" applyNumberFormat="1" applyFont="1" applyFill="1" applyBorder="1" applyAlignment="1">
      <alignment horizontal="center" vertical="center"/>
    </xf>
    <xf numFmtId="3" fontId="14" fillId="33" borderId="35" xfId="0" applyNumberFormat="1" applyFont="1" applyFill="1" applyBorder="1" applyAlignment="1">
      <alignment horizontal="center" vertical="center"/>
    </xf>
    <xf numFmtId="166" fontId="14" fillId="33" borderId="32" xfId="0" applyNumberFormat="1" applyFont="1" applyFill="1" applyBorder="1" applyAlignment="1">
      <alignment horizontal="center" vertical="center"/>
    </xf>
    <xf numFmtId="3" fontId="14" fillId="33" borderId="32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33" borderId="39" xfId="0" applyNumberFormat="1" applyFont="1" applyFill="1" applyBorder="1" applyAlignment="1">
      <alignment horizontal="center" vertical="center"/>
    </xf>
    <xf numFmtId="9" fontId="14" fillId="33" borderId="40" xfId="0" applyNumberFormat="1" applyFont="1" applyFill="1" applyBorder="1" applyAlignment="1">
      <alignment horizontal="center" vertical="center"/>
    </xf>
    <xf numFmtId="3" fontId="14" fillId="33" borderId="41" xfId="0" applyNumberFormat="1" applyFont="1" applyFill="1" applyBorder="1" applyAlignment="1">
      <alignment horizontal="center" vertical="center"/>
    </xf>
    <xf numFmtId="3" fontId="14" fillId="33" borderId="42" xfId="0" applyNumberFormat="1" applyFont="1" applyFill="1" applyBorder="1" applyAlignment="1">
      <alignment horizontal="center" vertical="center"/>
    </xf>
    <xf numFmtId="1" fontId="14" fillId="33" borderId="41" xfId="0" applyNumberFormat="1" applyFont="1" applyFill="1" applyBorder="1" applyAlignment="1">
      <alignment horizontal="center" vertical="center"/>
    </xf>
    <xf numFmtId="3" fontId="14" fillId="33" borderId="43" xfId="0" applyNumberFormat="1" applyFont="1" applyFill="1" applyBorder="1" applyAlignment="1">
      <alignment horizontal="center" vertical="center"/>
    </xf>
    <xf numFmtId="3" fontId="14" fillId="33" borderId="44" xfId="0" applyNumberFormat="1" applyFont="1" applyFill="1" applyBorder="1" applyAlignment="1">
      <alignment horizontal="center" vertical="center"/>
    </xf>
    <xf numFmtId="166" fontId="14" fillId="33" borderId="40" xfId="0" applyNumberFormat="1" applyFont="1" applyFill="1" applyBorder="1" applyAlignment="1">
      <alignment horizontal="center" vertical="center"/>
    </xf>
    <xf numFmtId="3" fontId="14" fillId="33" borderId="40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3" fontId="14" fillId="33" borderId="47" xfId="0" applyNumberFormat="1" applyFont="1" applyFill="1" applyBorder="1" applyAlignment="1">
      <alignment horizontal="center" vertical="center"/>
    </xf>
    <xf numFmtId="3" fontId="14" fillId="33" borderId="48" xfId="0" applyNumberFormat="1" applyFont="1" applyFill="1" applyBorder="1" applyAlignment="1">
      <alignment horizontal="center" vertical="center"/>
    </xf>
    <xf numFmtId="9" fontId="14" fillId="33" borderId="49" xfId="0" applyNumberFormat="1" applyFont="1" applyFill="1" applyBorder="1" applyAlignment="1">
      <alignment horizontal="center" vertical="center"/>
    </xf>
    <xf numFmtId="3" fontId="14" fillId="33" borderId="50" xfId="0" applyNumberFormat="1" applyFont="1" applyFill="1" applyBorder="1" applyAlignment="1">
      <alignment horizontal="center" vertical="center"/>
    </xf>
    <xf numFmtId="3" fontId="14" fillId="33" borderId="51" xfId="0" applyNumberFormat="1" applyFont="1" applyFill="1" applyBorder="1" applyAlignment="1">
      <alignment horizontal="center" vertical="center"/>
    </xf>
    <xf numFmtId="3" fontId="14" fillId="33" borderId="52" xfId="0" applyNumberFormat="1" applyFont="1" applyFill="1" applyBorder="1" applyAlignment="1">
      <alignment horizontal="center" vertical="center"/>
    </xf>
    <xf numFmtId="3" fontId="14" fillId="33" borderId="53" xfId="0" applyNumberFormat="1" applyFont="1" applyFill="1" applyBorder="1" applyAlignment="1">
      <alignment horizontal="center" vertical="center"/>
    </xf>
    <xf numFmtId="3" fontId="14" fillId="33" borderId="54" xfId="0" applyNumberFormat="1" applyFont="1" applyFill="1" applyBorder="1" applyAlignment="1">
      <alignment horizontal="center" vertical="center"/>
    </xf>
    <xf numFmtId="3" fontId="14" fillId="33" borderId="55" xfId="0" applyNumberFormat="1" applyFont="1" applyFill="1" applyBorder="1" applyAlignment="1">
      <alignment horizontal="center" vertical="center"/>
    </xf>
    <xf numFmtId="3" fontId="14" fillId="33" borderId="56" xfId="0" applyNumberFormat="1" applyFont="1" applyFill="1" applyBorder="1" applyAlignment="1">
      <alignment horizontal="center" vertical="center"/>
    </xf>
    <xf numFmtId="3" fontId="14" fillId="33" borderId="49" xfId="0" applyNumberFormat="1" applyFont="1" applyFill="1" applyBorder="1" applyAlignment="1">
      <alignment horizontal="center" vertical="center"/>
    </xf>
    <xf numFmtId="3" fontId="14" fillId="33" borderId="57" xfId="0" applyNumberFormat="1" applyFont="1" applyFill="1" applyBorder="1" applyAlignment="1">
      <alignment horizontal="center" vertical="center"/>
    </xf>
    <xf numFmtId="1" fontId="14" fillId="33" borderId="47" xfId="0" applyNumberFormat="1" applyFont="1" applyFill="1" applyBorder="1" applyAlignment="1">
      <alignment horizontal="center" vertical="center"/>
    </xf>
    <xf numFmtId="9" fontId="14" fillId="33" borderId="47" xfId="0" applyNumberFormat="1" applyFont="1" applyFill="1" applyBorder="1" applyAlignment="1">
      <alignment horizontal="center" vertical="center"/>
    </xf>
    <xf numFmtId="9" fontId="14" fillId="33" borderId="41" xfId="0" applyNumberFormat="1" applyFont="1" applyFill="1" applyBorder="1" applyAlignment="1">
      <alignment horizontal="center" vertical="center"/>
    </xf>
    <xf numFmtId="1" fontId="14" fillId="33" borderId="50" xfId="0" applyNumberFormat="1" applyFont="1" applyFill="1" applyBorder="1" applyAlignment="1">
      <alignment horizontal="center" vertical="center"/>
    </xf>
    <xf numFmtId="1" fontId="14" fillId="33" borderId="2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" fontId="14" fillId="33" borderId="54" xfId="0" applyNumberFormat="1" applyFont="1" applyFill="1" applyBorder="1" applyAlignment="1">
      <alignment horizontal="center" vertical="center"/>
    </xf>
    <xf numFmtId="1" fontId="14" fillId="33" borderId="48" xfId="0" applyNumberFormat="1" applyFont="1" applyFill="1" applyBorder="1" applyAlignment="1">
      <alignment horizontal="center" vertical="center"/>
    </xf>
    <xf numFmtId="1" fontId="14" fillId="33" borderId="52" xfId="0" applyNumberFormat="1" applyFont="1" applyFill="1" applyBorder="1" applyAlignment="1">
      <alignment horizontal="center" vertical="center"/>
    </xf>
    <xf numFmtId="1" fontId="14" fillId="33" borderId="53" xfId="0" applyNumberFormat="1" applyFont="1" applyFill="1" applyBorder="1" applyAlignment="1">
      <alignment horizontal="center" vertical="center"/>
    </xf>
    <xf numFmtId="1" fontId="14" fillId="33" borderId="55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58" xfId="0" applyNumberFormat="1" applyFont="1" applyFill="1" applyBorder="1" applyAlignment="1">
      <alignment horizontal="center" vertical="center"/>
    </xf>
    <xf numFmtId="1" fontId="14" fillId="33" borderId="16" xfId="0" applyNumberFormat="1" applyFont="1" applyFill="1" applyBorder="1" applyAlignment="1">
      <alignment horizontal="center" vertical="center"/>
    </xf>
    <xf numFmtId="1" fontId="14" fillId="33" borderId="24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" fontId="14" fillId="33" borderId="59" xfId="0" applyNumberFormat="1" applyFont="1" applyFill="1" applyBorder="1" applyAlignment="1">
      <alignment horizontal="center" vertical="center"/>
    </xf>
    <xf numFmtId="1" fontId="14" fillId="33" borderId="20" xfId="0" applyNumberFormat="1" applyFont="1" applyFill="1" applyBorder="1" applyAlignment="1">
      <alignment horizontal="center" vertical="center"/>
    </xf>
    <xf numFmtId="1" fontId="14" fillId="33" borderId="31" xfId="0" applyNumberFormat="1" applyFont="1" applyFill="1" applyBorder="1" applyAlignment="1">
      <alignment horizontal="center" vertical="center"/>
    </xf>
    <xf numFmtId="1" fontId="14" fillId="3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60" xfId="0" applyFont="1" applyBorder="1" applyAlignment="1">
      <alignment vertical="center"/>
    </xf>
    <xf numFmtId="9" fontId="14" fillId="33" borderId="0" xfId="0" applyNumberFormat="1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166" fontId="14" fillId="33" borderId="0" xfId="0" applyNumberFormat="1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9" fontId="5" fillId="0" borderId="58" xfId="0" applyNumberFormat="1" applyFont="1" applyBorder="1" applyAlignment="1">
      <alignment horizontal="center" wrapText="1"/>
    </xf>
    <xf numFmtId="187" fontId="18" fillId="0" borderId="62" xfId="0" applyNumberFormat="1" applyFont="1" applyBorder="1" applyAlignment="1">
      <alignment horizontal="center" vertical="center"/>
    </xf>
    <xf numFmtId="188" fontId="18" fillId="0" borderId="41" xfId="0" applyNumberFormat="1" applyFont="1" applyBorder="1" applyAlignment="1">
      <alignment horizontal="center" vertical="center"/>
    </xf>
    <xf numFmtId="188" fontId="18" fillId="0" borderId="39" xfId="0" applyNumberFormat="1" applyFont="1" applyBorder="1" applyAlignment="1">
      <alignment horizontal="center" vertical="center"/>
    </xf>
    <xf numFmtId="188" fontId="18" fillId="0" borderId="4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88" fontId="18" fillId="0" borderId="57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3" fontId="14" fillId="33" borderId="62" xfId="0" applyNumberFormat="1" applyFont="1" applyFill="1" applyBorder="1" applyAlignment="1">
      <alignment horizontal="center" vertical="center"/>
    </xf>
    <xf numFmtId="3" fontId="14" fillId="33" borderId="64" xfId="0" applyNumberFormat="1" applyFont="1" applyFill="1" applyBorder="1" applyAlignment="1">
      <alignment horizontal="center" vertical="center"/>
    </xf>
    <xf numFmtId="3" fontId="14" fillId="33" borderId="38" xfId="0" applyNumberFormat="1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9" fontId="14" fillId="33" borderId="27" xfId="0" applyNumberFormat="1" applyFont="1" applyFill="1" applyBorder="1" applyAlignment="1">
      <alignment horizontal="center" vertical="center"/>
    </xf>
    <xf numFmtId="166" fontId="14" fillId="0" borderId="18" xfId="0" applyNumberFormat="1" applyFont="1" applyBorder="1" applyAlignment="1">
      <alignment horizontal="center" vertical="center"/>
    </xf>
    <xf numFmtId="166" fontId="14" fillId="0" borderId="22" xfId="0" applyNumberFormat="1" applyFont="1" applyBorder="1" applyAlignment="1">
      <alignment horizontal="center" vertical="center"/>
    </xf>
    <xf numFmtId="9" fontId="14" fillId="33" borderId="33" xfId="0" applyNumberFormat="1" applyFont="1" applyFill="1" applyBorder="1" applyAlignment="1">
      <alignment horizontal="center" vertical="center"/>
    </xf>
    <xf numFmtId="9" fontId="14" fillId="33" borderId="67" xfId="0" applyNumberFormat="1" applyFont="1" applyFill="1" applyBorder="1" applyAlignment="1">
      <alignment horizontal="center" vertical="center"/>
    </xf>
    <xf numFmtId="175" fontId="14" fillId="0" borderId="38" xfId="42" applyNumberFormat="1" applyFont="1" applyBorder="1" applyAlignment="1">
      <alignment horizontal="center" vertical="center"/>
    </xf>
    <xf numFmtId="3" fontId="14" fillId="33" borderId="37" xfId="0" applyNumberFormat="1" applyFont="1" applyFill="1" applyBorder="1" applyAlignment="1">
      <alignment horizontal="center" vertical="center"/>
    </xf>
    <xf numFmtId="166" fontId="14" fillId="0" borderId="44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90" fontId="18" fillId="0" borderId="47" xfId="0" applyNumberFormat="1" applyFont="1" applyBorder="1" applyAlignment="1">
      <alignment horizontal="center" vertical="center"/>
    </xf>
    <xf numFmtId="190" fontId="18" fillId="0" borderId="68" xfId="0" applyNumberFormat="1" applyFont="1" applyBorder="1" applyAlignment="1">
      <alignment horizontal="center" vertical="center"/>
    </xf>
    <xf numFmtId="190" fontId="18" fillId="0" borderId="50" xfId="0" applyNumberFormat="1" applyFont="1" applyBorder="1" applyAlignment="1">
      <alignment horizontal="center" vertical="center"/>
    </xf>
    <xf numFmtId="190" fontId="18" fillId="0" borderId="50" xfId="59" applyNumberFormat="1" applyFont="1" applyBorder="1" applyAlignment="1">
      <alignment horizontal="center" vertical="center"/>
    </xf>
    <xf numFmtId="190" fontId="18" fillId="0" borderId="68" xfId="59" applyNumberFormat="1" applyFont="1" applyBorder="1" applyAlignment="1">
      <alignment horizontal="center" vertical="center"/>
    </xf>
    <xf numFmtId="190" fontId="18" fillId="0" borderId="27" xfId="0" applyNumberFormat="1" applyFont="1" applyBorder="1" applyAlignment="1">
      <alignment horizontal="center" vertical="center"/>
    </xf>
    <xf numFmtId="190" fontId="18" fillId="0" borderId="69" xfId="0" applyNumberFormat="1" applyFont="1" applyBorder="1" applyAlignment="1">
      <alignment horizontal="center" vertical="center"/>
    </xf>
    <xf numFmtId="190" fontId="18" fillId="0" borderId="25" xfId="0" applyNumberFormat="1" applyFont="1" applyBorder="1" applyAlignment="1">
      <alignment horizontal="center" vertical="center"/>
    </xf>
    <xf numFmtId="190" fontId="18" fillId="0" borderId="69" xfId="59" applyNumberFormat="1" applyFont="1" applyBorder="1" applyAlignment="1">
      <alignment horizontal="center" vertical="center"/>
    </xf>
    <xf numFmtId="190" fontId="18" fillId="0" borderId="25" xfId="59" applyNumberFormat="1" applyFont="1" applyBorder="1" applyAlignment="1">
      <alignment horizontal="center" vertical="center"/>
    </xf>
    <xf numFmtId="190" fontId="18" fillId="0" borderId="47" xfId="59" applyNumberFormat="1" applyFont="1" applyBorder="1" applyAlignment="1">
      <alignment horizontal="center" vertical="center"/>
    </xf>
    <xf numFmtId="190" fontId="18" fillId="0" borderId="49" xfId="0" applyNumberFormat="1" applyFont="1" applyBorder="1" applyAlignment="1">
      <alignment horizontal="center" vertical="center"/>
    </xf>
    <xf numFmtId="190" fontId="18" fillId="0" borderId="27" xfId="59" applyNumberFormat="1" applyFont="1" applyBorder="1" applyAlignment="1">
      <alignment horizontal="center" vertical="center"/>
    </xf>
    <xf numFmtId="190" fontId="18" fillId="0" borderId="26" xfId="0" applyNumberFormat="1" applyFont="1" applyBorder="1" applyAlignment="1">
      <alignment horizontal="center" vertical="center"/>
    </xf>
    <xf numFmtId="191" fontId="18" fillId="0" borderId="38" xfId="0" applyNumberFormat="1" applyFont="1" applyBorder="1" applyAlignment="1">
      <alignment horizontal="center" vertical="center"/>
    </xf>
    <xf numFmtId="190" fontId="18" fillId="0" borderId="41" xfId="0" applyNumberFormat="1" applyFont="1" applyBorder="1" applyAlignment="1">
      <alignment horizontal="center" vertical="center"/>
    </xf>
    <xf numFmtId="190" fontId="18" fillId="0" borderId="70" xfId="0" applyNumberFormat="1" applyFont="1" applyBorder="1" applyAlignment="1">
      <alignment horizontal="center" vertical="center"/>
    </xf>
    <xf numFmtId="190" fontId="18" fillId="0" borderId="39" xfId="0" applyNumberFormat="1" applyFont="1" applyBorder="1" applyAlignment="1">
      <alignment horizontal="center" vertical="center"/>
    </xf>
    <xf numFmtId="190" fontId="18" fillId="0" borderId="70" xfId="59" applyNumberFormat="1" applyFont="1" applyBorder="1" applyAlignment="1">
      <alignment horizontal="center" vertical="center"/>
    </xf>
    <xf numFmtId="190" fontId="18" fillId="0" borderId="40" xfId="0" applyNumberFormat="1" applyFont="1" applyBorder="1" applyAlignment="1">
      <alignment horizontal="center" vertical="center"/>
    </xf>
    <xf numFmtId="190" fontId="18" fillId="0" borderId="33" xfId="0" applyNumberFormat="1" applyFont="1" applyBorder="1" applyAlignment="1">
      <alignment horizontal="center" vertical="center"/>
    </xf>
    <xf numFmtId="190" fontId="18" fillId="0" borderId="71" xfId="0" applyNumberFormat="1" applyFont="1" applyBorder="1" applyAlignment="1">
      <alignment horizontal="center" vertical="center"/>
    </xf>
    <xf numFmtId="190" fontId="18" fillId="0" borderId="36" xfId="0" applyNumberFormat="1" applyFont="1" applyBorder="1" applyAlignment="1">
      <alignment horizontal="center" vertical="center"/>
    </xf>
    <xf numFmtId="190" fontId="18" fillId="0" borderId="36" xfId="59" applyNumberFormat="1" applyFont="1" applyBorder="1" applyAlignment="1">
      <alignment horizontal="center" vertical="center"/>
    </xf>
    <xf numFmtId="190" fontId="18" fillId="0" borderId="33" xfId="59" applyNumberFormat="1" applyFont="1" applyBorder="1" applyAlignment="1">
      <alignment horizontal="center" vertical="center"/>
    </xf>
    <xf numFmtId="190" fontId="18" fillId="0" borderId="32" xfId="0" applyNumberFormat="1" applyFont="1" applyBorder="1" applyAlignment="1">
      <alignment horizontal="center" vertical="center"/>
    </xf>
    <xf numFmtId="191" fontId="18" fillId="0" borderId="38" xfId="42" applyNumberFormat="1" applyFont="1" applyBorder="1" applyAlignment="1">
      <alignment horizontal="center" vertical="center"/>
    </xf>
    <xf numFmtId="190" fontId="18" fillId="0" borderId="39" xfId="59" applyNumberFormat="1" applyFont="1" applyBorder="1" applyAlignment="1">
      <alignment horizontal="center" vertical="center"/>
    </xf>
    <xf numFmtId="190" fontId="18" fillId="0" borderId="48" xfId="0" applyNumberFormat="1" applyFont="1" applyBorder="1" applyAlignment="1">
      <alignment horizontal="center" vertical="center"/>
    </xf>
    <xf numFmtId="190" fontId="18" fillId="0" borderId="48" xfId="59" applyNumberFormat="1" applyFont="1" applyBorder="1" applyAlignment="1">
      <alignment horizontal="center" vertical="center"/>
    </xf>
    <xf numFmtId="190" fontId="18" fillId="0" borderId="53" xfId="0" applyNumberFormat="1" applyFont="1" applyBorder="1" applyAlignment="1">
      <alignment horizontal="center" vertical="center"/>
    </xf>
    <xf numFmtId="190" fontId="18" fillId="0" borderId="53" xfId="59" applyNumberFormat="1" applyFont="1" applyBorder="1" applyAlignment="1">
      <alignment horizontal="center" vertical="center"/>
    </xf>
    <xf numFmtId="190" fontId="18" fillId="0" borderId="72" xfId="0" applyNumberFormat="1" applyFont="1" applyBorder="1" applyAlignment="1">
      <alignment horizontal="center" vertical="center"/>
    </xf>
    <xf numFmtId="190" fontId="18" fillId="0" borderId="72" xfId="59" applyNumberFormat="1" applyFont="1" applyBorder="1" applyAlignment="1">
      <alignment horizontal="center" vertical="center"/>
    </xf>
    <xf numFmtId="190" fontId="18" fillId="0" borderId="71" xfId="59" applyNumberFormat="1" applyFont="1" applyBorder="1" applyAlignment="1">
      <alignment horizontal="center" vertical="center"/>
    </xf>
    <xf numFmtId="190" fontId="18" fillId="0" borderId="37" xfId="59" applyNumberFormat="1" applyFont="1" applyBorder="1" applyAlignment="1">
      <alignment horizontal="center" vertical="center"/>
    </xf>
    <xf numFmtId="9" fontId="14" fillId="33" borderId="20" xfId="0" applyNumberFormat="1" applyFont="1" applyFill="1" applyBorder="1" applyAlignment="1">
      <alignment horizontal="center" vertical="center"/>
    </xf>
    <xf numFmtId="187" fontId="18" fillId="0" borderId="63" xfId="0" applyNumberFormat="1" applyFont="1" applyBorder="1" applyAlignment="1">
      <alignment horizontal="center" vertical="center"/>
    </xf>
    <xf numFmtId="187" fontId="18" fillId="0" borderId="30" xfId="0" applyNumberFormat="1" applyFont="1" applyBorder="1" applyAlignment="1">
      <alignment horizontal="center" vertical="center"/>
    </xf>
    <xf numFmtId="187" fontId="18" fillId="0" borderId="45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38" xfId="0" applyNumberFormat="1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2" fillId="0" borderId="7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9" fontId="1" fillId="0" borderId="62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60" xfId="0" applyFont="1" applyBorder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16" fillId="0" borderId="29" xfId="0" applyFont="1" applyBorder="1" applyAlignment="1">
      <alignment horizontal="left" wrapText="1" indent="1"/>
    </xf>
    <xf numFmtId="0" fontId="15" fillId="0" borderId="76" xfId="0" applyFont="1" applyBorder="1" applyAlignment="1">
      <alignment horizontal="center" wrapText="1"/>
    </xf>
    <xf numFmtId="0" fontId="17" fillId="0" borderId="46" xfId="0" applyFont="1" applyBorder="1" applyAlignment="1">
      <alignment horizontal="center"/>
    </xf>
    <xf numFmtId="9" fontId="2" fillId="0" borderId="7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9" fontId="1" fillId="0" borderId="51" xfId="0" applyNumberFormat="1" applyFont="1" applyBorder="1" applyAlignment="1">
      <alignment horizontal="center"/>
    </xf>
    <xf numFmtId="9" fontId="1" fillId="0" borderId="59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9" fontId="2" fillId="0" borderId="60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/>
    </xf>
    <xf numFmtId="0" fontId="15" fillId="0" borderId="46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9" xfId="0" applyBorder="1" applyAlignment="1">
      <alignment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75" xfId="0" applyNumberFormat="1" applyFont="1" applyBorder="1" applyAlignment="1">
      <alignment horizontal="center" vertical="center" wrapText="1"/>
    </xf>
    <xf numFmtId="9" fontId="2" fillId="0" borderId="6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7924800" cy="60102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0" zoomScaleNormal="80" zoomScalePageLayoutView="0" workbookViewId="0" topLeftCell="A1">
      <selection activeCell="A40" sqref="A40"/>
    </sheetView>
  </sheetViews>
  <sheetFormatPr defaultColWidth="9.140625" defaultRowHeight="12.75"/>
  <cols>
    <col min="1" max="1" width="24.57421875" style="17" customWidth="1"/>
    <col min="2" max="2" width="14.57421875" style="17" customWidth="1"/>
    <col min="3" max="3" width="80.00390625" style="17" customWidth="1"/>
    <col min="4" max="4" width="16.57421875" style="2" customWidth="1"/>
    <col min="5" max="5" width="21.421875" style="2" customWidth="1"/>
    <col min="6" max="6" width="11.57421875" style="17" customWidth="1"/>
    <col min="7" max="7" width="10.421875" style="17" customWidth="1"/>
    <col min="8" max="9" width="9.140625" style="17" customWidth="1"/>
    <col min="10" max="10" width="11.00390625" style="17" customWidth="1"/>
    <col min="11" max="16384" width="9.140625" style="17" customWidth="1"/>
  </cols>
  <sheetData>
    <row r="1" spans="1:3" ht="17.25" customHeight="1">
      <c r="A1" s="206"/>
      <c r="B1" s="206"/>
      <c r="C1" s="206"/>
    </row>
    <row r="2" spans="1:3" ht="17.25" customHeight="1">
      <c r="A2" s="209"/>
      <c r="B2" s="210"/>
      <c r="C2" s="210"/>
    </row>
    <row r="3" spans="1:3" ht="17.25" customHeight="1">
      <c r="A3" s="207"/>
      <c r="B3" s="207"/>
      <c r="C3" s="207"/>
    </row>
    <row r="4" spans="1:4" ht="17.25" customHeight="1">
      <c r="A4" s="211" t="s">
        <v>88</v>
      </c>
      <c r="B4" s="212"/>
      <c r="C4" s="212"/>
      <c r="D4" s="39"/>
    </row>
    <row r="5" spans="1:3" ht="16.5" customHeight="1">
      <c r="A5" s="209" t="s">
        <v>86</v>
      </c>
      <c r="B5" s="209"/>
      <c r="C5" s="209"/>
    </row>
    <row r="6" spans="1:3" ht="17.25" customHeight="1">
      <c r="A6" s="30"/>
      <c r="B6" s="30"/>
      <c r="C6" s="30"/>
    </row>
    <row r="7" spans="1:3" ht="17.25" customHeight="1">
      <c r="A7" s="208" t="s">
        <v>16</v>
      </c>
      <c r="B7" s="208"/>
      <c r="C7" s="208"/>
    </row>
    <row r="8" spans="1:15" ht="17.25" customHeight="1">
      <c r="A8" s="29"/>
      <c r="B8" s="29"/>
      <c r="C8" s="29"/>
      <c r="N8" s="19"/>
      <c r="O8" s="19"/>
    </row>
    <row r="9" spans="3:15" ht="17.25" customHeight="1">
      <c r="C9" s="37" t="s">
        <v>37</v>
      </c>
      <c r="D9" s="37"/>
      <c r="E9" s="37"/>
      <c r="N9" s="19"/>
      <c r="O9" s="19"/>
    </row>
    <row r="10" spans="1:3" ht="7.5" customHeight="1">
      <c r="A10" s="26"/>
      <c r="B10" s="26"/>
      <c r="C10" s="34"/>
    </row>
    <row r="11" spans="1:3" ht="20.25" customHeight="1">
      <c r="A11" s="35"/>
      <c r="B11" s="26"/>
      <c r="C11" s="36" t="s">
        <v>52</v>
      </c>
    </row>
    <row r="12" spans="1:3" ht="20.25" customHeight="1">
      <c r="A12" s="35"/>
      <c r="B12" s="27"/>
      <c r="C12" s="36" t="s">
        <v>53</v>
      </c>
    </row>
    <row r="13" spans="1:3" ht="20.25" customHeight="1">
      <c r="A13" s="35"/>
      <c r="B13" s="26"/>
      <c r="C13" s="36" t="s">
        <v>36</v>
      </c>
    </row>
    <row r="14" spans="1:3" ht="17.25" customHeight="1">
      <c r="A14" s="35"/>
      <c r="B14" s="26"/>
      <c r="C14" s="37"/>
    </row>
    <row r="15" spans="1:3" ht="17.25" customHeight="1">
      <c r="A15" s="35"/>
      <c r="B15" s="26"/>
      <c r="C15" s="37" t="s">
        <v>33</v>
      </c>
    </row>
    <row r="16" spans="1:3" ht="6.75" customHeight="1">
      <c r="A16" s="26"/>
      <c r="B16" s="26"/>
      <c r="C16" s="38"/>
    </row>
    <row r="17" spans="1:3" ht="20.25" customHeight="1">
      <c r="A17" s="35"/>
      <c r="B17" s="27"/>
      <c r="C17" s="36" t="s">
        <v>54</v>
      </c>
    </row>
    <row r="18" spans="1:3" ht="20.25" customHeight="1">
      <c r="A18" s="35"/>
      <c r="B18" s="27"/>
      <c r="C18" s="36" t="s">
        <v>55</v>
      </c>
    </row>
    <row r="19" spans="1:3" ht="20.25" customHeight="1">
      <c r="A19" s="26"/>
      <c r="B19" s="26"/>
      <c r="C19" s="36" t="s">
        <v>35</v>
      </c>
    </row>
    <row r="20" spans="1:3" ht="17.25" customHeight="1">
      <c r="A20" s="26"/>
      <c r="B20" s="26"/>
      <c r="C20" s="37"/>
    </row>
    <row r="21" spans="1:3" ht="17.25" customHeight="1">
      <c r="A21" s="26"/>
      <c r="B21" s="26"/>
      <c r="C21" s="37" t="s">
        <v>34</v>
      </c>
    </row>
    <row r="22" spans="1:3" ht="6" customHeight="1">
      <c r="A22" s="26"/>
      <c r="B22" s="26"/>
      <c r="C22" s="38"/>
    </row>
    <row r="23" spans="1:3" ht="20.25" customHeight="1">
      <c r="A23" s="26"/>
      <c r="B23" s="26"/>
      <c r="C23" s="36" t="s">
        <v>56</v>
      </c>
    </row>
    <row r="24" spans="1:3" ht="20.25" customHeight="1">
      <c r="A24" s="26"/>
      <c r="B24" s="26"/>
      <c r="C24" s="36" t="s">
        <v>57</v>
      </c>
    </row>
    <row r="25" spans="1:3" ht="20.25" customHeight="1">
      <c r="A25" s="26"/>
      <c r="B25" s="26"/>
      <c r="C25" s="36" t="s">
        <v>44</v>
      </c>
    </row>
    <row r="26" spans="1:3" ht="17.25" customHeight="1">
      <c r="A26" s="26"/>
      <c r="B26" s="26"/>
      <c r="C26" s="27"/>
    </row>
    <row r="27" spans="1:3" ht="17.25" customHeight="1">
      <c r="A27" s="28"/>
      <c r="B27" s="28"/>
      <c r="C27" s="28"/>
    </row>
    <row r="28" spans="1:3" ht="12.75" customHeight="1">
      <c r="A28" s="25"/>
      <c r="B28" s="2"/>
      <c r="C28" s="2"/>
    </row>
    <row r="29" spans="2:3" ht="16.5" customHeight="1">
      <c r="B29" s="2"/>
      <c r="C29" s="2"/>
    </row>
    <row r="30" spans="1:3" ht="11.25" customHeight="1">
      <c r="A30" s="17" t="s">
        <v>84</v>
      </c>
      <c r="B30" s="2"/>
      <c r="C30" s="40" t="s">
        <v>85</v>
      </c>
    </row>
    <row r="31" spans="1:3" ht="12.75">
      <c r="A31" s="2" t="s">
        <v>51</v>
      </c>
      <c r="B31" s="2"/>
      <c r="C31" s="2"/>
    </row>
  </sheetData>
  <sheetProtection/>
  <mergeCells count="6">
    <mergeCell ref="A1:C1"/>
    <mergeCell ref="A3:C3"/>
    <mergeCell ref="A7:C7"/>
    <mergeCell ref="A2:C2"/>
    <mergeCell ref="A4:C4"/>
    <mergeCell ref="A5:C5"/>
  </mergeCells>
  <printOptions horizontalCentered="1" verticalCentered="1"/>
  <pageMargins left="0.7" right="0.7" top="0.55" bottom="0.47" header="0.28" footer="0.31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V26" sqref="V26"/>
    </sheetView>
  </sheetViews>
  <sheetFormatPr defaultColWidth="9.140625" defaultRowHeight="12.75"/>
  <cols>
    <col min="1" max="1" width="19.421875" style="0" customWidth="1"/>
    <col min="2" max="2" width="6.7109375" style="0" customWidth="1"/>
    <col min="3" max="3" width="6.00390625" style="0" customWidth="1"/>
    <col min="4" max="5" width="5.8515625" style="0" customWidth="1"/>
    <col min="6" max="6" width="6.8515625" style="0" customWidth="1"/>
    <col min="7" max="7" width="7.28125" style="0" customWidth="1"/>
    <col min="8" max="8" width="6.421875" style="0" customWidth="1"/>
    <col min="9" max="9" width="6.8515625" style="0" customWidth="1"/>
    <col min="10" max="10" width="6.421875" style="18" customWidth="1"/>
    <col min="11" max="11" width="6.8515625" style="0" customWidth="1"/>
    <col min="12" max="12" width="6.28125" style="0" customWidth="1"/>
    <col min="13" max="13" width="7.00390625" style="0" customWidth="1"/>
    <col min="14" max="14" width="5.57421875" style="0" customWidth="1"/>
    <col min="15" max="15" width="6.421875" style="0" customWidth="1"/>
    <col min="16" max="16" width="5.8515625" style="0" customWidth="1"/>
    <col min="17" max="17" width="6.8515625" style="0" customWidth="1"/>
    <col min="18" max="18" width="7.28125" style="0" customWidth="1"/>
    <col min="19" max="19" width="6.7109375" style="0" customWidth="1"/>
  </cols>
  <sheetData>
    <row r="1" spans="1:28" ht="19.5" customHeight="1">
      <c r="A1" s="247" t="s">
        <v>89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62" t="str">
        <f>'1 In School Youth Part'!A2:N2</f>
        <v>FY17 QUARTER ENDING DECEMBER 31, 2016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thickBot="1">
      <c r="A3" s="265" t="s">
        <v>39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229" t="s">
        <v>43</v>
      </c>
      <c r="B4" s="238" t="s">
        <v>9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8"/>
      <c r="R4" s="258"/>
      <c r="S4" s="259"/>
      <c r="T4" s="1"/>
      <c r="U4" s="1"/>
      <c r="V4" s="1"/>
      <c r="W4" s="1"/>
      <c r="X4" s="1"/>
      <c r="Y4" s="1"/>
      <c r="Z4" s="1"/>
      <c r="AA4" s="1"/>
      <c r="AB4" s="1"/>
    </row>
    <row r="5" spans="1:32" ht="50.25" customHeight="1" thickBot="1">
      <c r="A5" s="257"/>
      <c r="B5" s="128" t="s">
        <v>66</v>
      </c>
      <c r="C5" s="128" t="s">
        <v>65</v>
      </c>
      <c r="D5" s="132" t="s">
        <v>87</v>
      </c>
      <c r="E5" s="131" t="s">
        <v>45</v>
      </c>
      <c r="F5" s="131" t="s">
        <v>11</v>
      </c>
      <c r="G5" s="132" t="s">
        <v>41</v>
      </c>
      <c r="H5" s="132" t="s">
        <v>48</v>
      </c>
      <c r="I5" s="132" t="s">
        <v>10</v>
      </c>
      <c r="J5" s="132" t="s">
        <v>12</v>
      </c>
      <c r="K5" s="132" t="s">
        <v>13</v>
      </c>
      <c r="L5" s="131" t="s">
        <v>46</v>
      </c>
      <c r="M5" s="131" t="s">
        <v>47</v>
      </c>
      <c r="N5" s="133" t="s">
        <v>80</v>
      </c>
      <c r="O5" s="132" t="s">
        <v>42</v>
      </c>
      <c r="P5" s="132" t="s">
        <v>15</v>
      </c>
      <c r="Q5" s="131" t="s">
        <v>79</v>
      </c>
      <c r="R5" s="131" t="s">
        <v>14</v>
      </c>
      <c r="S5" s="129" t="s">
        <v>67</v>
      </c>
      <c r="T5" s="1"/>
      <c r="U5" s="1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.75" customHeight="1">
      <c r="A6" s="85" t="s">
        <v>17</v>
      </c>
      <c r="B6" s="202">
        <f>'3 Total Youth Part'!C6</f>
        <v>46</v>
      </c>
      <c r="C6" s="165">
        <v>70.78651685393258</v>
      </c>
      <c r="D6" s="167">
        <v>23.59550561797753</v>
      </c>
      <c r="E6" s="193">
        <v>58.42696629213483</v>
      </c>
      <c r="F6" s="167">
        <v>5.617977528089888</v>
      </c>
      <c r="G6" s="167">
        <v>22.471910112359552</v>
      </c>
      <c r="H6" s="168">
        <v>1.1235955056179774</v>
      </c>
      <c r="I6" s="167">
        <v>32.58426966292134</v>
      </c>
      <c r="J6" s="167">
        <v>30.337078651685392</v>
      </c>
      <c r="K6" s="167">
        <v>60.674157303370784</v>
      </c>
      <c r="L6" s="194">
        <v>0</v>
      </c>
      <c r="M6" s="167">
        <v>13.48314606741573</v>
      </c>
      <c r="N6" s="167">
        <v>3.3707865168539324</v>
      </c>
      <c r="O6" s="167">
        <v>21.348314606741575</v>
      </c>
      <c r="P6" s="167">
        <v>8.988764044943819</v>
      </c>
      <c r="Q6" s="167">
        <v>2.2471910112359548</v>
      </c>
      <c r="R6" s="167">
        <v>16.85393258426966</v>
      </c>
      <c r="S6" s="176">
        <v>16.85393258426966</v>
      </c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21.75" customHeight="1">
      <c r="A7" s="86" t="s">
        <v>18</v>
      </c>
      <c r="B7" s="203">
        <f>'3 Total Youth Part'!C7</f>
        <v>117</v>
      </c>
      <c r="C7" s="170">
        <v>40.92409240924093</v>
      </c>
      <c r="D7" s="172">
        <v>38.943894389438945</v>
      </c>
      <c r="E7" s="195">
        <v>61.71617161716172</v>
      </c>
      <c r="F7" s="172">
        <v>37.62376237623762</v>
      </c>
      <c r="G7" s="172">
        <v>57.75577557755775</v>
      </c>
      <c r="H7" s="172">
        <v>2.9702970297029703</v>
      </c>
      <c r="I7" s="172">
        <v>3.3003300330033003</v>
      </c>
      <c r="J7" s="172">
        <v>21.45214521452145</v>
      </c>
      <c r="K7" s="172">
        <v>31.023102310231025</v>
      </c>
      <c r="L7" s="195">
        <v>1.6501650165016502</v>
      </c>
      <c r="M7" s="172">
        <v>83.82838283828383</v>
      </c>
      <c r="N7" s="172">
        <v>9.57095709570957</v>
      </c>
      <c r="O7" s="172">
        <v>27.062706270627064</v>
      </c>
      <c r="P7" s="172">
        <v>3.6303630363036303</v>
      </c>
      <c r="Q7" s="172">
        <v>18.151815181518153</v>
      </c>
      <c r="R7" s="172">
        <v>19.801980198019802</v>
      </c>
      <c r="S7" s="178">
        <v>37.29372937293729</v>
      </c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1.75" customHeight="1">
      <c r="A8" s="85" t="s">
        <v>19</v>
      </c>
      <c r="B8" s="203">
        <f>'3 Total Youth Part'!C8</f>
        <v>144</v>
      </c>
      <c r="C8" s="170">
        <v>62.913907284768214</v>
      </c>
      <c r="D8" s="172">
        <v>27.814569536423843</v>
      </c>
      <c r="E8" s="195">
        <v>48.34437086092716</v>
      </c>
      <c r="F8" s="172">
        <v>15.894039735099339</v>
      </c>
      <c r="G8" s="172">
        <v>15.231788079470197</v>
      </c>
      <c r="H8" s="172">
        <v>3.9735099337748347</v>
      </c>
      <c r="I8" s="172">
        <v>39.735099337748345</v>
      </c>
      <c r="J8" s="172">
        <v>30.463576158940395</v>
      </c>
      <c r="K8" s="172">
        <v>53.64238410596026</v>
      </c>
      <c r="L8" s="196">
        <v>1.324503311258278</v>
      </c>
      <c r="M8" s="172">
        <v>45.033112582781456</v>
      </c>
      <c r="N8" s="172">
        <v>9.933774834437086</v>
      </c>
      <c r="O8" s="172">
        <v>15.894039735099339</v>
      </c>
      <c r="P8" s="172">
        <v>3.3112582781456954</v>
      </c>
      <c r="Q8" s="172">
        <v>0.662251655629139</v>
      </c>
      <c r="R8" s="172">
        <v>10.596026490066224</v>
      </c>
      <c r="S8" s="178">
        <v>3.9735099337748347</v>
      </c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21.75" customHeight="1">
      <c r="A9" s="85" t="s">
        <v>20</v>
      </c>
      <c r="B9" s="203">
        <f>'3 Total Youth Part'!C9</f>
        <v>7</v>
      </c>
      <c r="C9" s="170">
        <v>62.60869565217391</v>
      </c>
      <c r="D9" s="172">
        <v>29.56521739130435</v>
      </c>
      <c r="E9" s="195">
        <v>31.304347826086953</v>
      </c>
      <c r="F9" s="172">
        <v>19.130434782608695</v>
      </c>
      <c r="G9" s="172">
        <v>55.65217391304348</v>
      </c>
      <c r="H9" s="172">
        <v>0.8695652173913043</v>
      </c>
      <c r="I9" s="172">
        <v>22.608695652173914</v>
      </c>
      <c r="J9" s="172">
        <v>46.08695652173913</v>
      </c>
      <c r="K9" s="172">
        <v>40.869565217391305</v>
      </c>
      <c r="L9" s="195">
        <v>3.4782608695652173</v>
      </c>
      <c r="M9" s="172">
        <v>17.391304347826086</v>
      </c>
      <c r="N9" s="172">
        <v>8.695652173913043</v>
      </c>
      <c r="O9" s="172">
        <v>16.52173913043478</v>
      </c>
      <c r="P9" s="172">
        <v>5.217391304347826</v>
      </c>
      <c r="Q9" s="172">
        <v>6.956521739130435</v>
      </c>
      <c r="R9" s="172">
        <v>1.7391304347826086</v>
      </c>
      <c r="S9" s="178">
        <v>17.391304347826086</v>
      </c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21.75" customHeight="1">
      <c r="A10" s="85" t="s">
        <v>21</v>
      </c>
      <c r="B10" s="203">
        <f>'3 Total Youth Part'!C10</f>
        <v>49</v>
      </c>
      <c r="C10" s="170">
        <v>42.553191489361694</v>
      </c>
      <c r="D10" s="172">
        <v>27.659574468085108</v>
      </c>
      <c r="E10" s="195">
        <v>48.93617021276596</v>
      </c>
      <c r="F10" s="172">
        <v>14.893617021276595</v>
      </c>
      <c r="G10" s="172">
        <v>14.893617021276595</v>
      </c>
      <c r="H10" s="174">
        <v>4.25531914893617</v>
      </c>
      <c r="I10" s="172">
        <v>76.59574468085107</v>
      </c>
      <c r="J10" s="172">
        <v>10.638297872340424</v>
      </c>
      <c r="K10" s="172">
        <v>42.553191489361694</v>
      </c>
      <c r="L10" s="196">
        <v>6.382978723404255</v>
      </c>
      <c r="M10" s="172">
        <v>2.127659574468085</v>
      </c>
      <c r="N10" s="172">
        <v>8.51063829787234</v>
      </c>
      <c r="O10" s="172">
        <v>8.51063829787234</v>
      </c>
      <c r="P10" s="172">
        <v>2.127659574468085</v>
      </c>
      <c r="Q10" s="172">
        <v>2.127659574468085</v>
      </c>
      <c r="R10" s="172">
        <v>6.382978723404255</v>
      </c>
      <c r="S10" s="178">
        <v>0</v>
      </c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21.75" customHeight="1">
      <c r="A11" s="85" t="s">
        <v>22</v>
      </c>
      <c r="B11" s="203">
        <f>'3 Total Youth Part'!C11</f>
        <v>131</v>
      </c>
      <c r="C11" s="170">
        <v>49.068322981366464</v>
      </c>
      <c r="D11" s="172">
        <v>38.50931677018634</v>
      </c>
      <c r="E11" s="195">
        <v>56.52173913043478</v>
      </c>
      <c r="F11" s="172">
        <v>33.54037267080746</v>
      </c>
      <c r="G11" s="172">
        <v>15.527950310559007</v>
      </c>
      <c r="H11" s="172">
        <v>0.6211180124223603</v>
      </c>
      <c r="I11" s="172">
        <v>28.571428571428573</v>
      </c>
      <c r="J11" s="172">
        <v>1.2422360248447206</v>
      </c>
      <c r="K11" s="172">
        <v>80.74534161490683</v>
      </c>
      <c r="L11" s="195">
        <v>0</v>
      </c>
      <c r="M11" s="172">
        <v>67.70186335403727</v>
      </c>
      <c r="N11" s="172">
        <v>1.8633540372670807</v>
      </c>
      <c r="O11" s="172">
        <v>7.453416149068323</v>
      </c>
      <c r="P11" s="172">
        <v>1.8633540372670807</v>
      </c>
      <c r="Q11" s="172">
        <v>4.9689440993788825</v>
      </c>
      <c r="R11" s="172">
        <v>18.012422360248447</v>
      </c>
      <c r="S11" s="178">
        <v>8.695652173913043</v>
      </c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21.75" customHeight="1">
      <c r="A12" s="85" t="s">
        <v>23</v>
      </c>
      <c r="B12" s="203">
        <f>'3 Total Youth Part'!C12</f>
        <v>53</v>
      </c>
      <c r="C12" s="170">
        <v>44.61538461538462</v>
      </c>
      <c r="D12" s="172">
        <v>49.230769230769226</v>
      </c>
      <c r="E12" s="195">
        <v>61.53846153846154</v>
      </c>
      <c r="F12" s="172">
        <v>30.76923076923077</v>
      </c>
      <c r="G12" s="172">
        <v>16.923076923076923</v>
      </c>
      <c r="H12" s="172">
        <v>1.5384615384615383</v>
      </c>
      <c r="I12" s="172">
        <v>35.38461538461539</v>
      </c>
      <c r="J12" s="172">
        <v>27.69230769230769</v>
      </c>
      <c r="K12" s="172">
        <v>30.76923076923077</v>
      </c>
      <c r="L12" s="196">
        <v>1.5384615384615383</v>
      </c>
      <c r="M12" s="172">
        <v>53.84615384615385</v>
      </c>
      <c r="N12" s="172">
        <v>16.923076923076923</v>
      </c>
      <c r="O12" s="172">
        <v>16.923076923076923</v>
      </c>
      <c r="P12" s="172">
        <v>9.230769230769232</v>
      </c>
      <c r="Q12" s="172">
        <v>16.923076923076923</v>
      </c>
      <c r="R12" s="172">
        <v>12.307692307692307</v>
      </c>
      <c r="S12" s="178">
        <v>41.53846153846154</v>
      </c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21.75" customHeight="1">
      <c r="A13" s="85" t="s">
        <v>24</v>
      </c>
      <c r="B13" s="203">
        <f>'3 Total Youth Part'!C13</f>
        <v>84</v>
      </c>
      <c r="C13" s="170">
        <v>64.28571428571428</v>
      </c>
      <c r="D13" s="172">
        <v>27.678571428571427</v>
      </c>
      <c r="E13" s="195">
        <v>62.5</v>
      </c>
      <c r="F13" s="172">
        <v>39.285714285714285</v>
      </c>
      <c r="G13" s="172">
        <v>13.392857142857142</v>
      </c>
      <c r="H13" s="172">
        <v>19.642857142857142</v>
      </c>
      <c r="I13" s="172">
        <v>8.035714285714285</v>
      </c>
      <c r="J13" s="172">
        <v>42.857142857142854</v>
      </c>
      <c r="K13" s="172">
        <v>41.964285714285715</v>
      </c>
      <c r="L13" s="195">
        <v>5.357142857142857</v>
      </c>
      <c r="M13" s="172">
        <v>20.535714285714285</v>
      </c>
      <c r="N13" s="174">
        <v>4.464285714285714</v>
      </c>
      <c r="O13" s="172">
        <v>13.392857142857142</v>
      </c>
      <c r="P13" s="172">
        <v>6.25</v>
      </c>
      <c r="Q13" s="172">
        <v>2.6785714285714284</v>
      </c>
      <c r="R13" s="172">
        <v>6.25</v>
      </c>
      <c r="S13" s="178">
        <v>22.321428571428573</v>
      </c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21.75" customHeight="1">
      <c r="A14" s="85" t="s">
        <v>25</v>
      </c>
      <c r="B14" s="203">
        <f>'3 Total Youth Part'!C14</f>
        <v>93</v>
      </c>
      <c r="C14" s="170">
        <v>72.38805970149254</v>
      </c>
      <c r="D14" s="172">
        <v>20.895522388059703</v>
      </c>
      <c r="E14" s="195">
        <v>39.55223880597015</v>
      </c>
      <c r="F14" s="172">
        <v>32.089552238805965</v>
      </c>
      <c r="G14" s="172">
        <v>15.671641791044776</v>
      </c>
      <c r="H14" s="172">
        <v>0.746268656716418</v>
      </c>
      <c r="I14" s="172">
        <v>24.62686567164179</v>
      </c>
      <c r="J14" s="172">
        <v>11.194029850746269</v>
      </c>
      <c r="K14" s="172">
        <v>75.3731343283582</v>
      </c>
      <c r="L14" s="196">
        <v>0</v>
      </c>
      <c r="M14" s="172">
        <v>85.07462686567163</v>
      </c>
      <c r="N14" s="172">
        <v>1.492537313432836</v>
      </c>
      <c r="O14" s="172">
        <v>23.134328358208954</v>
      </c>
      <c r="P14" s="172">
        <v>3.7313432835820897</v>
      </c>
      <c r="Q14" s="172">
        <v>1.492537313432836</v>
      </c>
      <c r="R14" s="172">
        <v>8.208955223880597</v>
      </c>
      <c r="S14" s="178">
        <v>9.701492537313433</v>
      </c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21.75" customHeight="1">
      <c r="A15" s="85" t="s">
        <v>26</v>
      </c>
      <c r="B15" s="203">
        <f>'3 Total Youth Part'!C15</f>
        <v>312</v>
      </c>
      <c r="C15" s="170">
        <v>63.84615384615385</v>
      </c>
      <c r="D15" s="172">
        <v>30.25641025641026</v>
      </c>
      <c r="E15" s="195">
        <v>58.71794871794872</v>
      </c>
      <c r="F15" s="172">
        <v>62.30769230769231</v>
      </c>
      <c r="G15" s="172">
        <v>16.666666666666668</v>
      </c>
      <c r="H15" s="172">
        <v>1.282051282051282</v>
      </c>
      <c r="I15" s="172">
        <v>16.410256410256412</v>
      </c>
      <c r="J15" s="172">
        <v>34.61538461538461</v>
      </c>
      <c r="K15" s="172">
        <v>54.35897435897436</v>
      </c>
      <c r="L15" s="195">
        <v>0</v>
      </c>
      <c r="M15" s="172">
        <v>67.17948717948718</v>
      </c>
      <c r="N15" s="172">
        <v>3.5897435897435894</v>
      </c>
      <c r="O15" s="172">
        <v>25.897435897435898</v>
      </c>
      <c r="P15" s="172">
        <v>3.0769230769230766</v>
      </c>
      <c r="Q15" s="172">
        <v>47.94871794871795</v>
      </c>
      <c r="R15" s="172">
        <v>8.461538461538462</v>
      </c>
      <c r="S15" s="178">
        <v>2.307692307692308</v>
      </c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21.75" customHeight="1">
      <c r="A16" s="85" t="s">
        <v>27</v>
      </c>
      <c r="B16" s="203">
        <f>'3 Total Youth Part'!C16</f>
        <v>44</v>
      </c>
      <c r="C16" s="170">
        <v>20.37037037037037</v>
      </c>
      <c r="D16" s="172">
        <v>62.96296296296296</v>
      </c>
      <c r="E16" s="195">
        <v>87.03703703703704</v>
      </c>
      <c r="F16" s="172">
        <v>87.03703703703704</v>
      </c>
      <c r="G16" s="172">
        <v>12.962962962962964</v>
      </c>
      <c r="H16" s="172">
        <v>0</v>
      </c>
      <c r="I16" s="172">
        <v>0</v>
      </c>
      <c r="J16" s="172">
        <v>12.962962962962964</v>
      </c>
      <c r="K16" s="172">
        <v>0</v>
      </c>
      <c r="L16" s="195">
        <v>1.8518518518518519</v>
      </c>
      <c r="M16" s="172">
        <v>53.7037037037037</v>
      </c>
      <c r="N16" s="172">
        <v>0</v>
      </c>
      <c r="O16" s="172">
        <v>22.22222222222222</v>
      </c>
      <c r="P16" s="174">
        <v>0</v>
      </c>
      <c r="Q16" s="172">
        <v>3.7037037037037037</v>
      </c>
      <c r="R16" s="172">
        <v>37.03703703703704</v>
      </c>
      <c r="S16" s="178">
        <v>87.03703703703704</v>
      </c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21.75" customHeight="1">
      <c r="A17" s="85" t="s">
        <v>28</v>
      </c>
      <c r="B17" s="203">
        <f>'3 Total Youth Part'!C17</f>
        <v>91</v>
      </c>
      <c r="C17" s="170">
        <v>68.75</v>
      </c>
      <c r="D17" s="172">
        <v>26.388888888888886</v>
      </c>
      <c r="E17" s="195">
        <v>50.69444444444444</v>
      </c>
      <c r="F17" s="172">
        <v>36.80555555555556</v>
      </c>
      <c r="G17" s="172">
        <v>31.25</v>
      </c>
      <c r="H17" s="172">
        <v>4.861111111111111</v>
      </c>
      <c r="I17" s="172">
        <v>47.91666666666667</v>
      </c>
      <c r="J17" s="172">
        <v>38.19444444444444</v>
      </c>
      <c r="K17" s="172">
        <v>50</v>
      </c>
      <c r="L17" s="195">
        <v>6.944444444444445</v>
      </c>
      <c r="M17" s="172">
        <v>36.80555555555556</v>
      </c>
      <c r="N17" s="172">
        <v>0.6944444444444444</v>
      </c>
      <c r="O17" s="172">
        <v>10.416666666666668</v>
      </c>
      <c r="P17" s="174">
        <v>1.3888888888888888</v>
      </c>
      <c r="Q17" s="172">
        <v>0.6944444444444444</v>
      </c>
      <c r="R17" s="172">
        <v>13.194444444444443</v>
      </c>
      <c r="S17" s="178">
        <v>11.805555555555557</v>
      </c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21.75" customHeight="1">
      <c r="A18" s="85" t="s">
        <v>29</v>
      </c>
      <c r="B18" s="203">
        <f>'3 Total Youth Part'!C18</f>
        <v>82</v>
      </c>
      <c r="C18" s="170">
        <v>58.9041095890411</v>
      </c>
      <c r="D18" s="172">
        <v>30.821917808219176</v>
      </c>
      <c r="E18" s="195">
        <v>62.32876712328767</v>
      </c>
      <c r="F18" s="172">
        <v>34.24657534246575</v>
      </c>
      <c r="G18" s="172">
        <v>11.643835616438357</v>
      </c>
      <c r="H18" s="172">
        <v>3.4246575342465753</v>
      </c>
      <c r="I18" s="172">
        <v>64.38356164383562</v>
      </c>
      <c r="J18" s="172">
        <v>50.68493150684932</v>
      </c>
      <c r="K18" s="172">
        <v>10.95890410958904</v>
      </c>
      <c r="L18" s="195">
        <v>2.054794520547945</v>
      </c>
      <c r="M18" s="172">
        <v>22.602739726027398</v>
      </c>
      <c r="N18" s="174">
        <v>2.054794520547945</v>
      </c>
      <c r="O18" s="172">
        <v>8.21917808219178</v>
      </c>
      <c r="P18" s="172">
        <v>1.36986301369863</v>
      </c>
      <c r="Q18" s="172">
        <v>1.36986301369863</v>
      </c>
      <c r="R18" s="172">
        <v>16.43835616438356</v>
      </c>
      <c r="S18" s="178">
        <v>10.273972602739725</v>
      </c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21.75" customHeight="1">
      <c r="A19" s="85" t="s">
        <v>30</v>
      </c>
      <c r="B19" s="203">
        <f>'3 Total Youth Part'!C19</f>
        <v>40</v>
      </c>
      <c r="C19" s="170">
        <v>58.33333333333333</v>
      </c>
      <c r="D19" s="172">
        <v>26.388888888888886</v>
      </c>
      <c r="E19" s="195">
        <v>43.05555555555556</v>
      </c>
      <c r="F19" s="172">
        <v>33.333333333333336</v>
      </c>
      <c r="G19" s="172">
        <v>16.666666666666668</v>
      </c>
      <c r="H19" s="174">
        <v>2.7777777777777777</v>
      </c>
      <c r="I19" s="172">
        <v>40.27777777777778</v>
      </c>
      <c r="J19" s="172">
        <v>34.72222222222222</v>
      </c>
      <c r="K19" s="172">
        <v>33.333333333333336</v>
      </c>
      <c r="L19" s="196">
        <v>2.7777777777777777</v>
      </c>
      <c r="M19" s="172">
        <v>5.555555555555555</v>
      </c>
      <c r="N19" s="172">
        <v>6.944444444444445</v>
      </c>
      <c r="O19" s="172">
        <v>12.5</v>
      </c>
      <c r="P19" s="172">
        <v>2.7777777777777777</v>
      </c>
      <c r="Q19" s="174">
        <v>19.444444444444443</v>
      </c>
      <c r="R19" s="172">
        <v>25</v>
      </c>
      <c r="S19" s="178">
        <v>1.3888888888888888</v>
      </c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1.75" customHeight="1">
      <c r="A20" s="85" t="s">
        <v>31</v>
      </c>
      <c r="B20" s="203">
        <f>'3 Total Youth Part'!C20</f>
        <v>77</v>
      </c>
      <c r="C20" s="170">
        <v>71.42857142857143</v>
      </c>
      <c r="D20" s="172">
        <v>25</v>
      </c>
      <c r="E20" s="195">
        <v>66.07142857142857</v>
      </c>
      <c r="F20" s="172">
        <v>35.714285714285715</v>
      </c>
      <c r="G20" s="172">
        <v>27.678571428571427</v>
      </c>
      <c r="H20" s="172">
        <v>2.6785714285714284</v>
      </c>
      <c r="I20" s="172">
        <v>40.17857142857142</v>
      </c>
      <c r="J20" s="172">
        <v>34.82142857142858</v>
      </c>
      <c r="K20" s="172">
        <v>60.714285714285715</v>
      </c>
      <c r="L20" s="195">
        <v>0.8928571428571429</v>
      </c>
      <c r="M20" s="172">
        <v>78.57142857142857</v>
      </c>
      <c r="N20" s="172">
        <v>0</v>
      </c>
      <c r="O20" s="172">
        <v>14.285714285714286</v>
      </c>
      <c r="P20" s="172">
        <v>0.8928571428571429</v>
      </c>
      <c r="Q20" s="172">
        <v>3.5714285714285716</v>
      </c>
      <c r="R20" s="172">
        <v>5.357142857142857</v>
      </c>
      <c r="S20" s="178">
        <v>5.357142857142857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1.75" customHeight="1" thickBot="1">
      <c r="A21" s="87" t="s">
        <v>50</v>
      </c>
      <c r="B21" s="204">
        <f>'3 Total Youth Part'!C21</f>
        <v>77</v>
      </c>
      <c r="C21" s="185">
        <v>75</v>
      </c>
      <c r="D21" s="187">
        <v>22</v>
      </c>
      <c r="E21" s="197">
        <v>38</v>
      </c>
      <c r="F21" s="187">
        <v>6</v>
      </c>
      <c r="G21" s="187">
        <v>9</v>
      </c>
      <c r="H21" s="188">
        <v>5</v>
      </c>
      <c r="I21" s="187">
        <v>52</v>
      </c>
      <c r="J21" s="187">
        <v>39</v>
      </c>
      <c r="K21" s="187">
        <v>58</v>
      </c>
      <c r="L21" s="198">
        <v>1</v>
      </c>
      <c r="M21" s="187">
        <v>7</v>
      </c>
      <c r="N21" s="187">
        <v>1</v>
      </c>
      <c r="O21" s="187">
        <v>9</v>
      </c>
      <c r="P21" s="187">
        <v>1</v>
      </c>
      <c r="Q21" s="187">
        <v>10</v>
      </c>
      <c r="R21" s="188">
        <v>8</v>
      </c>
      <c r="S21" s="190">
        <v>45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1.75" customHeight="1" thickBot="1">
      <c r="A22" s="89" t="s">
        <v>0</v>
      </c>
      <c r="B22" s="134">
        <f>SUM(B6:B21)</f>
        <v>1447</v>
      </c>
      <c r="C22" s="135">
        <v>58.90660592255125</v>
      </c>
      <c r="D22" s="136">
        <v>31.20728929384966</v>
      </c>
      <c r="E22" s="139">
        <v>55.03416856492027</v>
      </c>
      <c r="F22" s="136">
        <v>36.264236902050115</v>
      </c>
      <c r="G22" s="136">
        <v>24.920273348519363</v>
      </c>
      <c r="H22" s="136">
        <v>3.234624145785877</v>
      </c>
      <c r="I22" s="136">
        <v>28.473804100227788</v>
      </c>
      <c r="J22" s="136">
        <v>29.749430523917994</v>
      </c>
      <c r="K22" s="136">
        <v>47.5626423690205</v>
      </c>
      <c r="L22" s="139">
        <v>1.7767653758542141</v>
      </c>
      <c r="M22" s="136">
        <v>50.66059225512529</v>
      </c>
      <c r="N22" s="136">
        <v>4.829157175398634</v>
      </c>
      <c r="O22" s="136">
        <v>17.813211845102504</v>
      </c>
      <c r="P22" s="136">
        <v>3.2801822323462413</v>
      </c>
      <c r="Q22" s="136">
        <v>14.168564920273347</v>
      </c>
      <c r="R22" s="136">
        <v>12.710706150341686</v>
      </c>
      <c r="S22" s="137">
        <v>16.993166287015946</v>
      </c>
      <c r="T22" s="13"/>
      <c r="U22" s="3"/>
      <c r="V22" s="11"/>
      <c r="W22" s="5"/>
      <c r="X22" s="5"/>
      <c r="Y22" s="5"/>
      <c r="Z22" s="5"/>
      <c r="AA22" s="5"/>
      <c r="AB22" s="3"/>
      <c r="AC22" s="3"/>
      <c r="AD22" s="3"/>
      <c r="AE22" s="3"/>
      <c r="AF22" s="3"/>
    </row>
    <row r="23" ht="12.75">
      <c r="O23" s="21"/>
    </row>
  </sheetData>
  <sheetProtection/>
  <mergeCells count="5">
    <mergeCell ref="A4:A5"/>
    <mergeCell ref="B4:S4"/>
    <mergeCell ref="A1:S1"/>
    <mergeCell ref="A2:S2"/>
    <mergeCell ref="A3:S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75" zoomScaleNormal="75" zoomScalePageLayoutView="0" workbookViewId="0" topLeftCell="A1">
      <selection activeCell="A33" sqref="A33"/>
    </sheetView>
  </sheetViews>
  <sheetFormatPr defaultColWidth="9.140625" defaultRowHeight="12.75"/>
  <cols>
    <col min="1" max="1" width="20.7109375" style="0" customWidth="1"/>
    <col min="2" max="2" width="8.421875" style="0" customWidth="1"/>
    <col min="3" max="3" width="8.00390625" style="0" customWidth="1"/>
    <col min="4" max="4" width="7.28125" style="0" customWidth="1"/>
    <col min="5" max="5" width="9.7109375" style="0" customWidth="1"/>
    <col min="6" max="6" width="9.421875" style="0" customWidth="1"/>
    <col min="7" max="7" width="6.8515625" style="0" customWidth="1"/>
    <col min="8" max="8" width="9.57421875" style="0" customWidth="1"/>
    <col min="9" max="9" width="9.28125" style="0" customWidth="1"/>
    <col min="10" max="10" width="8.140625" style="0" customWidth="1"/>
    <col min="11" max="11" width="9.7109375" style="0" customWidth="1"/>
    <col min="12" max="12" width="7.421875" style="0" customWidth="1"/>
    <col min="13" max="13" width="8.421875" style="0" customWidth="1"/>
    <col min="14" max="14" width="6.8515625" style="0" customWidth="1"/>
    <col min="17" max="17" width="8.8515625" style="0" customWidth="1"/>
  </cols>
  <sheetData>
    <row r="1" spans="1:27" ht="19.5" customHeight="1">
      <c r="A1" s="216" t="s">
        <v>89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  <c r="O1" s="31"/>
      <c r="P1" s="31"/>
      <c r="Q1" s="15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26" t="s">
        <v>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thickBot="1">
      <c r="A3" s="223" t="s">
        <v>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29" t="s">
        <v>43</v>
      </c>
      <c r="B4" s="219" t="s">
        <v>2</v>
      </c>
      <c r="C4" s="220"/>
      <c r="D4" s="221"/>
      <c r="E4" s="219" t="s">
        <v>5</v>
      </c>
      <c r="F4" s="222"/>
      <c r="G4" s="222"/>
      <c r="H4" s="222"/>
      <c r="I4" s="220"/>
      <c r="J4" s="220"/>
      <c r="K4" s="220"/>
      <c r="L4" s="220"/>
      <c r="M4" s="220"/>
      <c r="N4" s="22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>
      <c r="A5" s="230"/>
      <c r="B5" s="7" t="s">
        <v>3</v>
      </c>
      <c r="C5" s="8" t="s">
        <v>4</v>
      </c>
      <c r="D5" s="9" t="s">
        <v>1</v>
      </c>
      <c r="E5" s="8" t="s">
        <v>75</v>
      </c>
      <c r="F5" s="8" t="s">
        <v>77</v>
      </c>
      <c r="G5" s="8" t="s">
        <v>76</v>
      </c>
      <c r="H5" s="8" t="s">
        <v>68</v>
      </c>
      <c r="I5" s="12" t="s">
        <v>69</v>
      </c>
      <c r="J5" s="8" t="s">
        <v>70</v>
      </c>
      <c r="K5" s="12" t="s">
        <v>71</v>
      </c>
      <c r="L5" s="8" t="s">
        <v>72</v>
      </c>
      <c r="M5" s="12" t="s">
        <v>73</v>
      </c>
      <c r="N5" s="9" t="s">
        <v>74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7" s="4" customFormat="1" ht="19.5" customHeight="1">
      <c r="A6" s="85" t="s">
        <v>17</v>
      </c>
      <c r="B6" s="90">
        <v>18</v>
      </c>
      <c r="C6" s="91">
        <v>14</v>
      </c>
      <c r="D6" s="92">
        <f aca="true" t="shared" si="0" ref="D6:D22">(C6/B6)</f>
        <v>0.7777777777777778</v>
      </c>
      <c r="E6" s="102">
        <v>13</v>
      </c>
      <c r="F6" s="110">
        <v>2</v>
      </c>
      <c r="G6" s="91">
        <v>0</v>
      </c>
      <c r="H6" s="91">
        <v>0</v>
      </c>
      <c r="I6" s="105">
        <v>11</v>
      </c>
      <c r="J6" s="110">
        <v>14</v>
      </c>
      <c r="K6" s="93">
        <v>0</v>
      </c>
      <c r="L6" s="94">
        <v>0</v>
      </c>
      <c r="M6" s="105">
        <v>14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19.5" customHeight="1">
      <c r="A7" s="86" t="s">
        <v>18</v>
      </c>
      <c r="B7" s="44">
        <v>52</v>
      </c>
      <c r="C7" s="95">
        <v>15</v>
      </c>
      <c r="D7" s="43">
        <f t="shared" si="0"/>
        <v>0.28846153846153844</v>
      </c>
      <c r="E7" s="46">
        <v>10</v>
      </c>
      <c r="F7" s="111">
        <v>7</v>
      </c>
      <c r="G7" s="95">
        <v>0</v>
      </c>
      <c r="H7" s="95">
        <v>2</v>
      </c>
      <c r="I7" s="114">
        <v>12</v>
      </c>
      <c r="J7" s="111">
        <v>3</v>
      </c>
      <c r="K7" s="114">
        <v>9</v>
      </c>
      <c r="L7" s="116">
        <v>6</v>
      </c>
      <c r="M7" s="114">
        <v>10</v>
      </c>
      <c r="N7" s="120">
        <v>0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19.5" customHeight="1">
      <c r="A8" s="85" t="s">
        <v>19</v>
      </c>
      <c r="B8" s="56">
        <v>47</v>
      </c>
      <c r="C8" s="96">
        <v>52</v>
      </c>
      <c r="D8" s="55">
        <f t="shared" si="0"/>
        <v>1.1063829787234043</v>
      </c>
      <c r="E8" s="63">
        <v>48</v>
      </c>
      <c r="F8" s="112">
        <v>41</v>
      </c>
      <c r="G8" s="96">
        <v>0</v>
      </c>
      <c r="H8" s="112">
        <v>48</v>
      </c>
      <c r="I8" s="106">
        <v>48</v>
      </c>
      <c r="J8" s="112">
        <v>50</v>
      </c>
      <c r="K8" s="106">
        <v>34</v>
      </c>
      <c r="L8" s="117">
        <v>34</v>
      </c>
      <c r="M8" s="106">
        <v>48</v>
      </c>
      <c r="N8" s="121">
        <v>0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9.5" customHeight="1">
      <c r="A9" s="85" t="s">
        <v>20</v>
      </c>
      <c r="B9" s="56">
        <v>0</v>
      </c>
      <c r="C9" s="96">
        <v>1</v>
      </c>
      <c r="D9" s="55">
        <f>IF(B9&gt;0,C9/B9,0)</f>
        <v>0</v>
      </c>
      <c r="E9" s="63">
        <v>0</v>
      </c>
      <c r="F9" s="112">
        <v>0</v>
      </c>
      <c r="G9" s="96">
        <v>0</v>
      </c>
      <c r="H9" s="112">
        <v>0</v>
      </c>
      <c r="I9" s="106">
        <v>0</v>
      </c>
      <c r="J9" s="112">
        <v>0</v>
      </c>
      <c r="K9" s="106">
        <v>0</v>
      </c>
      <c r="L9" s="117">
        <v>0</v>
      </c>
      <c r="M9" s="106">
        <v>0</v>
      </c>
      <c r="N9" s="121">
        <v>0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19.5" customHeight="1">
      <c r="A10" s="85" t="s">
        <v>21</v>
      </c>
      <c r="B10" s="56">
        <v>25</v>
      </c>
      <c r="C10" s="96">
        <v>0</v>
      </c>
      <c r="D10" s="55">
        <f t="shared" si="0"/>
        <v>0</v>
      </c>
      <c r="E10" s="63">
        <v>0</v>
      </c>
      <c r="F10" s="112">
        <v>0</v>
      </c>
      <c r="G10" s="96">
        <v>0</v>
      </c>
      <c r="H10" s="112">
        <v>0</v>
      </c>
      <c r="I10" s="106">
        <v>0</v>
      </c>
      <c r="J10" s="112">
        <v>0</v>
      </c>
      <c r="K10" s="106">
        <v>0</v>
      </c>
      <c r="L10" s="117">
        <v>0</v>
      </c>
      <c r="M10" s="106">
        <v>0</v>
      </c>
      <c r="N10" s="121">
        <v>0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19.5" customHeight="1">
      <c r="A11" s="85" t="s">
        <v>22</v>
      </c>
      <c r="B11" s="56">
        <v>0</v>
      </c>
      <c r="C11" s="96">
        <v>0</v>
      </c>
      <c r="D11" s="55">
        <f>IF(B11&gt;0,C11/B11,0)</f>
        <v>0</v>
      </c>
      <c r="E11" s="63">
        <v>0</v>
      </c>
      <c r="F11" s="112">
        <v>0</v>
      </c>
      <c r="G11" s="96">
        <v>0</v>
      </c>
      <c r="H11" s="112">
        <v>0</v>
      </c>
      <c r="I11" s="106">
        <v>0</v>
      </c>
      <c r="J11" s="112">
        <v>0</v>
      </c>
      <c r="K11" s="106">
        <v>0</v>
      </c>
      <c r="L11" s="117">
        <v>0</v>
      </c>
      <c r="M11" s="106">
        <v>0</v>
      </c>
      <c r="N11" s="121">
        <v>0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9.5" customHeight="1">
      <c r="A12" s="85" t="s">
        <v>23</v>
      </c>
      <c r="B12" s="56">
        <v>15</v>
      </c>
      <c r="C12" s="96">
        <v>5</v>
      </c>
      <c r="D12" s="55">
        <f t="shared" si="0"/>
        <v>0.3333333333333333</v>
      </c>
      <c r="E12" s="56">
        <v>5</v>
      </c>
      <c r="F12" s="112">
        <v>0</v>
      </c>
      <c r="G12" s="96">
        <v>0</v>
      </c>
      <c r="H12" s="112">
        <v>3</v>
      </c>
      <c r="I12" s="106">
        <v>3</v>
      </c>
      <c r="J12" s="96">
        <v>5</v>
      </c>
      <c r="K12" s="54">
        <v>3</v>
      </c>
      <c r="L12" s="117">
        <v>0</v>
      </c>
      <c r="M12" s="106">
        <v>5</v>
      </c>
      <c r="N12" s="64">
        <v>0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9.5" customHeight="1">
      <c r="A13" s="85" t="s">
        <v>24</v>
      </c>
      <c r="B13" s="56">
        <v>34</v>
      </c>
      <c r="C13" s="96">
        <v>52</v>
      </c>
      <c r="D13" s="55">
        <f t="shared" si="0"/>
        <v>1.5294117647058822</v>
      </c>
      <c r="E13" s="63">
        <v>52</v>
      </c>
      <c r="F13" s="112">
        <v>0</v>
      </c>
      <c r="G13" s="96">
        <v>0</v>
      </c>
      <c r="H13" s="112">
        <v>32</v>
      </c>
      <c r="I13" s="106">
        <v>2</v>
      </c>
      <c r="J13" s="112">
        <v>18</v>
      </c>
      <c r="K13" s="106">
        <v>52</v>
      </c>
      <c r="L13" s="117">
        <v>52</v>
      </c>
      <c r="M13" s="106">
        <v>20</v>
      </c>
      <c r="N13" s="121">
        <v>0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19.5" customHeight="1">
      <c r="A14" s="85" t="s">
        <v>25</v>
      </c>
      <c r="B14" s="56">
        <v>0</v>
      </c>
      <c r="C14" s="96">
        <v>9</v>
      </c>
      <c r="D14" s="55">
        <f>IF(B14&gt;0,C14/B14,0)</f>
        <v>0</v>
      </c>
      <c r="E14" s="63">
        <v>5</v>
      </c>
      <c r="F14" s="112">
        <v>4</v>
      </c>
      <c r="G14" s="96">
        <v>0</v>
      </c>
      <c r="H14" s="112">
        <v>5</v>
      </c>
      <c r="I14" s="106">
        <v>5</v>
      </c>
      <c r="J14" s="112">
        <v>3</v>
      </c>
      <c r="K14" s="106">
        <v>0</v>
      </c>
      <c r="L14" s="117">
        <v>9</v>
      </c>
      <c r="M14" s="106">
        <v>5</v>
      </c>
      <c r="N14" s="121">
        <v>0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19.5" customHeight="1">
      <c r="A15" s="85" t="s">
        <v>26</v>
      </c>
      <c r="B15" s="56">
        <v>116</v>
      </c>
      <c r="C15" s="96">
        <v>121</v>
      </c>
      <c r="D15" s="55">
        <f t="shared" si="0"/>
        <v>1.043103448275862</v>
      </c>
      <c r="E15" s="63">
        <v>114</v>
      </c>
      <c r="F15" s="112">
        <v>3</v>
      </c>
      <c r="G15" s="96">
        <v>0</v>
      </c>
      <c r="H15" s="112">
        <v>105</v>
      </c>
      <c r="I15" s="106">
        <v>90</v>
      </c>
      <c r="J15" s="112">
        <v>119</v>
      </c>
      <c r="K15" s="106">
        <v>32</v>
      </c>
      <c r="L15" s="117">
        <v>120</v>
      </c>
      <c r="M15" s="106">
        <v>120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19.5" customHeight="1">
      <c r="A16" s="85" t="s">
        <v>27</v>
      </c>
      <c r="B16" s="56">
        <v>0</v>
      </c>
      <c r="C16" s="96">
        <v>1</v>
      </c>
      <c r="D16" s="55">
        <f>IF(B16&gt;0,C16/B16,0)</f>
        <v>0</v>
      </c>
      <c r="E16" s="63">
        <v>0</v>
      </c>
      <c r="F16" s="112">
        <v>0</v>
      </c>
      <c r="G16" s="96">
        <v>0</v>
      </c>
      <c r="H16" s="112">
        <v>0</v>
      </c>
      <c r="I16" s="106">
        <v>1</v>
      </c>
      <c r="J16" s="112">
        <v>1</v>
      </c>
      <c r="K16" s="106">
        <v>0</v>
      </c>
      <c r="L16" s="117">
        <v>0</v>
      </c>
      <c r="M16" s="106">
        <v>1</v>
      </c>
      <c r="N16" s="121">
        <v>0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19.5" customHeight="1">
      <c r="A17" s="85" t="s">
        <v>28</v>
      </c>
      <c r="B17" s="56">
        <v>49</v>
      </c>
      <c r="C17" s="96">
        <v>38</v>
      </c>
      <c r="D17" s="55">
        <f t="shared" si="0"/>
        <v>0.7755102040816326</v>
      </c>
      <c r="E17" s="63">
        <v>30</v>
      </c>
      <c r="F17" s="112">
        <v>6</v>
      </c>
      <c r="G17" s="96">
        <v>0</v>
      </c>
      <c r="H17" s="112">
        <v>30</v>
      </c>
      <c r="I17" s="106">
        <v>30</v>
      </c>
      <c r="J17" s="112">
        <v>29</v>
      </c>
      <c r="K17" s="106">
        <v>30</v>
      </c>
      <c r="L17" s="117">
        <v>30</v>
      </c>
      <c r="M17" s="106">
        <v>30</v>
      </c>
      <c r="N17" s="121">
        <v>9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19.5" customHeight="1">
      <c r="A18" s="85" t="s">
        <v>29</v>
      </c>
      <c r="B18" s="56">
        <v>95</v>
      </c>
      <c r="C18" s="96">
        <v>46</v>
      </c>
      <c r="D18" s="55">
        <f t="shared" si="0"/>
        <v>0.4842105263157895</v>
      </c>
      <c r="E18" s="63">
        <v>21</v>
      </c>
      <c r="F18" s="112">
        <v>2</v>
      </c>
      <c r="G18" s="96">
        <v>0</v>
      </c>
      <c r="H18" s="112">
        <v>22</v>
      </c>
      <c r="I18" s="106">
        <v>27</v>
      </c>
      <c r="J18" s="112">
        <v>6</v>
      </c>
      <c r="K18" s="106">
        <v>11</v>
      </c>
      <c r="L18" s="117">
        <v>32</v>
      </c>
      <c r="M18" s="106">
        <v>40</v>
      </c>
      <c r="N18" s="121">
        <v>0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19.5" customHeight="1">
      <c r="A19" s="85" t="s">
        <v>30</v>
      </c>
      <c r="B19" s="56">
        <v>0</v>
      </c>
      <c r="C19" s="96">
        <v>2</v>
      </c>
      <c r="D19" s="55">
        <f>IF(B19&gt;0,C19/B19,0)</f>
        <v>0</v>
      </c>
      <c r="E19" s="63">
        <v>2</v>
      </c>
      <c r="F19" s="112">
        <v>0</v>
      </c>
      <c r="G19" s="96">
        <v>0</v>
      </c>
      <c r="H19" s="112">
        <v>2</v>
      </c>
      <c r="I19" s="106">
        <v>2</v>
      </c>
      <c r="J19" s="112">
        <v>2</v>
      </c>
      <c r="K19" s="106">
        <v>2</v>
      </c>
      <c r="L19" s="117">
        <v>2</v>
      </c>
      <c r="M19" s="106">
        <v>0</v>
      </c>
      <c r="N19" s="121">
        <v>2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19.5" customHeight="1">
      <c r="A20" s="85" t="s">
        <v>31</v>
      </c>
      <c r="B20" s="56">
        <v>24</v>
      </c>
      <c r="C20" s="96">
        <v>20</v>
      </c>
      <c r="D20" s="55">
        <f t="shared" si="0"/>
        <v>0.8333333333333334</v>
      </c>
      <c r="E20" s="63">
        <v>20</v>
      </c>
      <c r="F20" s="112">
        <v>20</v>
      </c>
      <c r="G20" s="96">
        <v>0</v>
      </c>
      <c r="H20" s="112">
        <v>20</v>
      </c>
      <c r="I20" s="106">
        <v>19</v>
      </c>
      <c r="J20" s="112">
        <v>19</v>
      </c>
      <c r="K20" s="106">
        <v>20</v>
      </c>
      <c r="L20" s="117">
        <v>17</v>
      </c>
      <c r="M20" s="106">
        <v>20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19.5" customHeight="1" thickBot="1">
      <c r="A21" s="87" t="s">
        <v>50</v>
      </c>
      <c r="B21" s="97">
        <v>56</v>
      </c>
      <c r="C21" s="98">
        <v>34</v>
      </c>
      <c r="D21" s="70">
        <f>IF(B21&gt;0,C21/B21,0)</f>
        <v>0.6071428571428571</v>
      </c>
      <c r="E21" s="109">
        <v>34</v>
      </c>
      <c r="F21" s="113">
        <v>34</v>
      </c>
      <c r="G21" s="98">
        <v>0</v>
      </c>
      <c r="H21" s="113">
        <v>0</v>
      </c>
      <c r="I21" s="115">
        <v>34</v>
      </c>
      <c r="J21" s="113">
        <v>0</v>
      </c>
      <c r="K21" s="115">
        <v>34</v>
      </c>
      <c r="L21" s="118">
        <v>34</v>
      </c>
      <c r="M21" s="115">
        <v>34</v>
      </c>
      <c r="N21" s="122">
        <v>0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19.5" customHeight="1" thickBot="1">
      <c r="A22" s="88" t="s">
        <v>0</v>
      </c>
      <c r="B22" s="78">
        <f>SUM(B6:B21)</f>
        <v>531</v>
      </c>
      <c r="C22" s="101">
        <f>SUM(C6:C21)</f>
        <v>410</v>
      </c>
      <c r="D22" s="77">
        <f t="shared" si="0"/>
        <v>0.7721280602636534</v>
      </c>
      <c r="E22" s="101">
        <f>SUM(E6:E21)</f>
        <v>354</v>
      </c>
      <c r="F22" s="101">
        <f aca="true" t="shared" si="1" ref="F22:N22">SUM(F6:F21)</f>
        <v>119</v>
      </c>
      <c r="G22" s="101">
        <f t="shared" si="1"/>
        <v>0</v>
      </c>
      <c r="H22" s="101">
        <f t="shared" si="1"/>
        <v>269</v>
      </c>
      <c r="I22" s="101">
        <f t="shared" si="1"/>
        <v>284</v>
      </c>
      <c r="J22" s="101">
        <f t="shared" si="1"/>
        <v>269</v>
      </c>
      <c r="K22" s="101">
        <f t="shared" si="1"/>
        <v>227</v>
      </c>
      <c r="L22" s="101">
        <f t="shared" si="1"/>
        <v>336</v>
      </c>
      <c r="M22" s="101">
        <f t="shared" si="1"/>
        <v>347</v>
      </c>
      <c r="N22" s="84">
        <f t="shared" si="1"/>
        <v>11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</row>
    <row r="23" spans="1:15" ht="77.25" customHeight="1" thickBot="1">
      <c r="A23" s="213" t="s">
        <v>49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  <c r="O23" s="1"/>
    </row>
    <row r="24" ht="15">
      <c r="A24" s="123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 verticalCentered="1"/>
  <pageMargins left="0.51" right="0.5" top="0.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19.7109375" style="0" customWidth="1"/>
    <col min="2" max="3" width="7.57421875" style="0" customWidth="1"/>
    <col min="4" max="4" width="7.28125" style="0" customWidth="1"/>
    <col min="5" max="6" width="9.7109375" style="0" customWidth="1"/>
    <col min="7" max="7" width="7.8515625" style="0" customWidth="1"/>
    <col min="8" max="8" width="8.57421875" style="0" customWidth="1"/>
    <col min="9" max="9" width="8.8515625" style="0" customWidth="1"/>
    <col min="10" max="10" width="8.7109375" style="0" customWidth="1"/>
    <col min="11" max="11" width="9.7109375" style="0" customWidth="1"/>
    <col min="12" max="12" width="8.00390625" style="0" customWidth="1"/>
    <col min="14" max="14" width="7.57421875" style="0" customWidth="1"/>
    <col min="17" max="17" width="8.8515625" style="0" customWidth="1"/>
    <col min="28" max="28" width="9.140625" style="1" customWidth="1"/>
  </cols>
  <sheetData>
    <row r="1" spans="1:28" s="33" customFormat="1" ht="21" customHeight="1">
      <c r="A1" s="216" t="str">
        <f>+'1 In School Youth Part'!A1:N1</f>
        <v>TAB 7 - WIOA TITLE I PARTICIPANT SUMMARY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33" customFormat="1" ht="21" customHeight="1">
      <c r="A2" s="226" t="str">
        <f>'1 In School Youth Part'!$A$2</f>
        <v>FY17 QUARTER ENDING DECEMBER 31, 2016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33" customFormat="1" ht="18.75" customHeight="1" thickBot="1">
      <c r="A3" s="223" t="s">
        <v>59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7" ht="16.5" customHeight="1">
      <c r="A4" s="229" t="s">
        <v>43</v>
      </c>
      <c r="B4" s="219" t="s">
        <v>2</v>
      </c>
      <c r="C4" s="220"/>
      <c r="D4" s="221"/>
      <c r="E4" s="219" t="s">
        <v>5</v>
      </c>
      <c r="F4" s="222"/>
      <c r="G4" s="222"/>
      <c r="H4" s="222"/>
      <c r="I4" s="220"/>
      <c r="J4" s="220"/>
      <c r="K4" s="220"/>
      <c r="L4" s="220"/>
      <c r="M4" s="220"/>
      <c r="N4" s="22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6.25" customHeight="1" thickBot="1">
      <c r="A5" s="230"/>
      <c r="B5" s="7" t="s">
        <v>3</v>
      </c>
      <c r="C5" s="8" t="s">
        <v>4</v>
      </c>
      <c r="D5" s="9" t="s">
        <v>1</v>
      </c>
      <c r="E5" s="8" t="s">
        <v>75</v>
      </c>
      <c r="F5" s="8" t="s">
        <v>77</v>
      </c>
      <c r="G5" s="8" t="s">
        <v>76</v>
      </c>
      <c r="H5" s="8" t="s">
        <v>68</v>
      </c>
      <c r="I5" s="12" t="s">
        <v>69</v>
      </c>
      <c r="J5" s="8" t="s">
        <v>70</v>
      </c>
      <c r="K5" s="12" t="s">
        <v>71</v>
      </c>
      <c r="L5" s="8" t="s">
        <v>72</v>
      </c>
      <c r="M5" s="12" t="s">
        <v>73</v>
      </c>
      <c r="N5" s="9" t="s">
        <v>74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8" s="4" customFormat="1" ht="19.5" customHeight="1">
      <c r="A6" s="85" t="s">
        <v>17</v>
      </c>
      <c r="B6" s="90">
        <v>66</v>
      </c>
      <c r="C6" s="91">
        <v>32</v>
      </c>
      <c r="D6" s="92">
        <f aca="true" t="shared" si="0" ref="D6:D22">(C6/B6)</f>
        <v>0.48484848484848486</v>
      </c>
      <c r="E6" s="102">
        <v>2</v>
      </c>
      <c r="F6" s="110">
        <v>29</v>
      </c>
      <c r="G6" s="91">
        <v>0</v>
      </c>
      <c r="H6" s="91">
        <v>10</v>
      </c>
      <c r="I6" s="105">
        <v>8</v>
      </c>
      <c r="J6" s="110">
        <v>31</v>
      </c>
      <c r="K6" s="93">
        <v>0</v>
      </c>
      <c r="L6" s="94">
        <v>0</v>
      </c>
      <c r="M6" s="105">
        <v>31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19.5" customHeight="1">
      <c r="A7" s="86" t="s">
        <v>18</v>
      </c>
      <c r="B7" s="44">
        <v>155</v>
      </c>
      <c r="C7" s="95">
        <v>102</v>
      </c>
      <c r="D7" s="43">
        <f t="shared" si="0"/>
        <v>0.6580645161290323</v>
      </c>
      <c r="E7" s="46">
        <v>59</v>
      </c>
      <c r="F7" s="111">
        <v>43</v>
      </c>
      <c r="G7" s="95">
        <v>0</v>
      </c>
      <c r="H7" s="95">
        <v>24</v>
      </c>
      <c r="I7" s="114">
        <v>62</v>
      </c>
      <c r="J7" s="111">
        <v>34</v>
      </c>
      <c r="K7" s="114">
        <v>49</v>
      </c>
      <c r="L7" s="116">
        <v>30</v>
      </c>
      <c r="M7" s="114">
        <v>86</v>
      </c>
      <c r="N7" s="120">
        <v>2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19.5" customHeight="1">
      <c r="A8" s="85" t="s">
        <v>19</v>
      </c>
      <c r="B8" s="56">
        <v>80</v>
      </c>
      <c r="C8" s="96">
        <v>92</v>
      </c>
      <c r="D8" s="55">
        <f t="shared" si="0"/>
        <v>1.15</v>
      </c>
      <c r="E8" s="63">
        <v>6</v>
      </c>
      <c r="F8" s="112">
        <v>59</v>
      </c>
      <c r="G8" s="96">
        <v>0</v>
      </c>
      <c r="H8" s="112">
        <v>12</v>
      </c>
      <c r="I8" s="106">
        <v>5</v>
      </c>
      <c r="J8" s="112">
        <v>36</v>
      </c>
      <c r="K8" s="106">
        <v>1</v>
      </c>
      <c r="L8" s="117">
        <v>1</v>
      </c>
      <c r="M8" s="106">
        <v>1</v>
      </c>
      <c r="N8" s="121">
        <v>6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4" customFormat="1" ht="19.5" customHeight="1">
      <c r="A9" s="85" t="s">
        <v>20</v>
      </c>
      <c r="B9" s="56">
        <v>77</v>
      </c>
      <c r="C9" s="96">
        <v>6</v>
      </c>
      <c r="D9" s="55">
        <f t="shared" si="0"/>
        <v>0.07792207792207792</v>
      </c>
      <c r="E9" s="63">
        <v>6</v>
      </c>
      <c r="F9" s="112">
        <v>6</v>
      </c>
      <c r="G9" s="96">
        <v>0</v>
      </c>
      <c r="H9" s="112">
        <v>6</v>
      </c>
      <c r="I9" s="106">
        <v>6</v>
      </c>
      <c r="J9" s="112">
        <v>6</v>
      </c>
      <c r="K9" s="106">
        <v>6</v>
      </c>
      <c r="L9" s="117">
        <v>6</v>
      </c>
      <c r="M9" s="106">
        <v>6</v>
      </c>
      <c r="N9" s="121">
        <v>4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4" customFormat="1" ht="19.5" customHeight="1">
      <c r="A10" s="85" t="s">
        <v>21</v>
      </c>
      <c r="B10" s="56">
        <v>75</v>
      </c>
      <c r="C10" s="96">
        <v>49</v>
      </c>
      <c r="D10" s="55">
        <f t="shared" si="0"/>
        <v>0.6533333333333333</v>
      </c>
      <c r="E10" s="63">
        <v>47</v>
      </c>
      <c r="F10" s="112">
        <v>48</v>
      </c>
      <c r="G10" s="96">
        <v>0</v>
      </c>
      <c r="H10" s="112">
        <v>47</v>
      </c>
      <c r="I10" s="106">
        <v>47</v>
      </c>
      <c r="J10" s="112">
        <v>48</v>
      </c>
      <c r="K10" s="106">
        <v>47</v>
      </c>
      <c r="L10" s="117">
        <v>47</v>
      </c>
      <c r="M10" s="106">
        <v>48</v>
      </c>
      <c r="N10" s="121">
        <v>47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4" customFormat="1" ht="19.5" customHeight="1">
      <c r="A11" s="85" t="s">
        <v>22</v>
      </c>
      <c r="B11" s="56">
        <v>174</v>
      </c>
      <c r="C11" s="96">
        <v>131</v>
      </c>
      <c r="D11" s="55">
        <f t="shared" si="0"/>
        <v>0.7528735632183908</v>
      </c>
      <c r="E11" s="63">
        <v>122</v>
      </c>
      <c r="F11" s="112">
        <v>5</v>
      </c>
      <c r="G11" s="96">
        <v>0</v>
      </c>
      <c r="H11" s="112">
        <v>4</v>
      </c>
      <c r="I11" s="106">
        <v>38</v>
      </c>
      <c r="J11" s="112">
        <v>131</v>
      </c>
      <c r="K11" s="106">
        <v>124</v>
      </c>
      <c r="L11" s="117">
        <v>0</v>
      </c>
      <c r="M11" s="106">
        <v>119</v>
      </c>
      <c r="N11" s="121">
        <v>102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4" customFormat="1" ht="19.5" customHeight="1">
      <c r="A12" s="85" t="s">
        <v>23</v>
      </c>
      <c r="B12" s="56">
        <v>47</v>
      </c>
      <c r="C12" s="96">
        <v>48</v>
      </c>
      <c r="D12" s="55">
        <f t="shared" si="0"/>
        <v>1.0212765957446808</v>
      </c>
      <c r="E12" s="56">
        <v>48</v>
      </c>
      <c r="F12" s="112">
        <v>10</v>
      </c>
      <c r="G12" s="96">
        <v>0</v>
      </c>
      <c r="H12" s="112">
        <v>13</v>
      </c>
      <c r="I12" s="106">
        <v>14</v>
      </c>
      <c r="J12" s="96">
        <v>48</v>
      </c>
      <c r="K12" s="54">
        <v>15</v>
      </c>
      <c r="L12" s="117">
        <v>0</v>
      </c>
      <c r="M12" s="106">
        <v>48</v>
      </c>
      <c r="N12" s="64">
        <v>0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4" customFormat="1" ht="19.5" customHeight="1">
      <c r="A13" s="85" t="s">
        <v>24</v>
      </c>
      <c r="B13" s="56">
        <v>65</v>
      </c>
      <c r="C13" s="96">
        <v>32</v>
      </c>
      <c r="D13" s="55">
        <f t="shared" si="0"/>
        <v>0.49230769230769234</v>
      </c>
      <c r="E13" s="63">
        <v>32</v>
      </c>
      <c r="F13" s="112">
        <v>31</v>
      </c>
      <c r="G13" s="96">
        <v>0</v>
      </c>
      <c r="H13" s="112">
        <v>1</v>
      </c>
      <c r="I13" s="106">
        <v>0</v>
      </c>
      <c r="J13" s="112">
        <v>31</v>
      </c>
      <c r="K13" s="106">
        <v>1</v>
      </c>
      <c r="L13" s="117">
        <v>1</v>
      </c>
      <c r="M13" s="106">
        <v>10</v>
      </c>
      <c r="N13" s="121">
        <v>0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4" customFormat="1" ht="19.5" customHeight="1">
      <c r="A14" s="85" t="s">
        <v>25</v>
      </c>
      <c r="B14" s="56">
        <v>130</v>
      </c>
      <c r="C14" s="96">
        <v>84</v>
      </c>
      <c r="D14" s="55">
        <f t="shared" si="0"/>
        <v>0.6461538461538462</v>
      </c>
      <c r="E14" s="63">
        <v>6</v>
      </c>
      <c r="F14" s="112">
        <v>71</v>
      </c>
      <c r="G14" s="96">
        <v>0</v>
      </c>
      <c r="H14" s="112">
        <v>31</v>
      </c>
      <c r="I14" s="106">
        <v>29</v>
      </c>
      <c r="J14" s="112">
        <v>29</v>
      </c>
      <c r="K14" s="106">
        <v>0</v>
      </c>
      <c r="L14" s="117">
        <v>71</v>
      </c>
      <c r="M14" s="106">
        <v>6</v>
      </c>
      <c r="N14" s="121">
        <v>23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4" customFormat="1" ht="19.5" customHeight="1">
      <c r="A15" s="85" t="s">
        <v>26</v>
      </c>
      <c r="B15" s="56">
        <v>284</v>
      </c>
      <c r="C15" s="96">
        <v>191</v>
      </c>
      <c r="D15" s="55">
        <f t="shared" si="0"/>
        <v>0.6725352112676056</v>
      </c>
      <c r="E15" s="63">
        <v>155</v>
      </c>
      <c r="F15" s="112">
        <v>180</v>
      </c>
      <c r="G15" s="96">
        <v>0</v>
      </c>
      <c r="H15" s="112">
        <v>84</v>
      </c>
      <c r="I15" s="106">
        <v>91</v>
      </c>
      <c r="J15" s="112">
        <v>92</v>
      </c>
      <c r="K15" s="106">
        <v>20</v>
      </c>
      <c r="L15" s="117">
        <v>169</v>
      </c>
      <c r="M15" s="106">
        <v>173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4" customFormat="1" ht="19.5" customHeight="1">
      <c r="A16" s="85" t="s">
        <v>27</v>
      </c>
      <c r="B16" s="56">
        <v>51</v>
      </c>
      <c r="C16" s="96">
        <v>43</v>
      </c>
      <c r="D16" s="55">
        <f t="shared" si="0"/>
        <v>0.8431372549019608</v>
      </c>
      <c r="E16" s="63">
        <v>0</v>
      </c>
      <c r="F16" s="112">
        <v>5</v>
      </c>
      <c r="G16" s="96">
        <v>0</v>
      </c>
      <c r="H16" s="112">
        <v>0</v>
      </c>
      <c r="I16" s="106">
        <v>5</v>
      </c>
      <c r="J16" s="112">
        <v>42</v>
      </c>
      <c r="K16" s="106">
        <v>5</v>
      </c>
      <c r="L16" s="117">
        <v>0</v>
      </c>
      <c r="M16" s="106">
        <v>0</v>
      </c>
      <c r="N16" s="121">
        <v>3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4" customFormat="1" ht="19.5" customHeight="1">
      <c r="A17" s="85" t="s">
        <v>28</v>
      </c>
      <c r="B17" s="56">
        <v>75</v>
      </c>
      <c r="C17" s="96">
        <v>53</v>
      </c>
      <c r="D17" s="55">
        <f t="shared" si="0"/>
        <v>0.7066666666666667</v>
      </c>
      <c r="E17" s="63">
        <v>47</v>
      </c>
      <c r="F17" s="112">
        <v>47</v>
      </c>
      <c r="G17" s="96">
        <v>0</v>
      </c>
      <c r="H17" s="112">
        <v>0</v>
      </c>
      <c r="I17" s="106">
        <v>47</v>
      </c>
      <c r="J17" s="112">
        <v>34</v>
      </c>
      <c r="K17" s="106">
        <v>47</v>
      </c>
      <c r="L17" s="117">
        <v>38</v>
      </c>
      <c r="M17" s="106">
        <v>47</v>
      </c>
      <c r="N17" s="121">
        <v>51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4" customFormat="1" ht="19.5" customHeight="1">
      <c r="A18" s="85" t="s">
        <v>29</v>
      </c>
      <c r="B18" s="56">
        <v>94</v>
      </c>
      <c r="C18" s="96">
        <v>36</v>
      </c>
      <c r="D18" s="55">
        <f t="shared" si="0"/>
        <v>0.3829787234042553</v>
      </c>
      <c r="E18" s="63">
        <v>11</v>
      </c>
      <c r="F18" s="112">
        <v>4</v>
      </c>
      <c r="G18" s="96">
        <v>0</v>
      </c>
      <c r="H18" s="112">
        <v>15</v>
      </c>
      <c r="I18" s="106">
        <v>16</v>
      </c>
      <c r="J18" s="112">
        <v>14</v>
      </c>
      <c r="K18" s="106">
        <v>2</v>
      </c>
      <c r="L18" s="117">
        <v>20</v>
      </c>
      <c r="M18" s="106">
        <v>16</v>
      </c>
      <c r="N18" s="121">
        <v>0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4" customFormat="1" ht="19.5" customHeight="1">
      <c r="A19" s="85" t="s">
        <v>30</v>
      </c>
      <c r="B19" s="56">
        <v>62</v>
      </c>
      <c r="C19" s="96">
        <v>38</v>
      </c>
      <c r="D19" s="55">
        <f t="shared" si="0"/>
        <v>0.6129032258064516</v>
      </c>
      <c r="E19" s="63">
        <v>6</v>
      </c>
      <c r="F19" s="112">
        <v>22</v>
      </c>
      <c r="G19" s="96">
        <v>0</v>
      </c>
      <c r="H19" s="112">
        <v>30</v>
      </c>
      <c r="I19" s="106">
        <v>13</v>
      </c>
      <c r="J19" s="112">
        <v>36</v>
      </c>
      <c r="K19" s="106">
        <v>37</v>
      </c>
      <c r="L19" s="117">
        <v>37</v>
      </c>
      <c r="M19" s="106">
        <v>32</v>
      </c>
      <c r="N19" s="121">
        <v>32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4" customFormat="1" ht="19.5" customHeight="1">
      <c r="A20" s="85" t="s">
        <v>31</v>
      </c>
      <c r="B20" s="56">
        <v>85</v>
      </c>
      <c r="C20" s="96">
        <v>57</v>
      </c>
      <c r="D20" s="55">
        <f t="shared" si="0"/>
        <v>0.6705882352941176</v>
      </c>
      <c r="E20" s="63">
        <v>55</v>
      </c>
      <c r="F20" s="112">
        <v>56</v>
      </c>
      <c r="G20" s="96">
        <v>0</v>
      </c>
      <c r="H20" s="112">
        <v>26</v>
      </c>
      <c r="I20" s="106">
        <v>24</v>
      </c>
      <c r="J20" s="112">
        <v>41</v>
      </c>
      <c r="K20" s="106">
        <v>49</v>
      </c>
      <c r="L20" s="117">
        <v>27</v>
      </c>
      <c r="M20" s="106">
        <v>57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4" customFormat="1" ht="19.5" customHeight="1" thickBot="1">
      <c r="A21" s="87" t="s">
        <v>50</v>
      </c>
      <c r="B21" s="97">
        <v>66</v>
      </c>
      <c r="C21" s="98">
        <v>43</v>
      </c>
      <c r="D21" s="70">
        <f t="shared" si="0"/>
        <v>0.6515151515151515</v>
      </c>
      <c r="E21" s="109">
        <v>24</v>
      </c>
      <c r="F21" s="113">
        <v>43</v>
      </c>
      <c r="G21" s="98">
        <v>0</v>
      </c>
      <c r="H21" s="113">
        <v>0</v>
      </c>
      <c r="I21" s="115">
        <v>0</v>
      </c>
      <c r="J21" s="113">
        <v>19</v>
      </c>
      <c r="K21" s="115">
        <v>43</v>
      </c>
      <c r="L21" s="118">
        <v>43</v>
      </c>
      <c r="M21" s="115">
        <v>43</v>
      </c>
      <c r="N21" s="122">
        <v>43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4" customFormat="1" ht="19.5" customHeight="1" thickBot="1">
      <c r="A22" s="88" t="s">
        <v>0</v>
      </c>
      <c r="B22" s="78">
        <f>SUM(B6:B21)</f>
        <v>1586</v>
      </c>
      <c r="C22" s="101">
        <f>SUM(C6:C21)</f>
        <v>1037</v>
      </c>
      <c r="D22" s="77">
        <f t="shared" si="0"/>
        <v>0.6538461538461539</v>
      </c>
      <c r="E22" s="101">
        <f>SUM(E6:E21)</f>
        <v>626</v>
      </c>
      <c r="F22" s="101">
        <f aca="true" t="shared" si="1" ref="F22:N22">SUM(F6:F21)</f>
        <v>659</v>
      </c>
      <c r="G22" s="101">
        <f t="shared" si="1"/>
        <v>0</v>
      </c>
      <c r="H22" s="101">
        <f t="shared" si="1"/>
        <v>303</v>
      </c>
      <c r="I22" s="101">
        <f t="shared" si="1"/>
        <v>405</v>
      </c>
      <c r="J22" s="101">
        <f t="shared" si="1"/>
        <v>672</v>
      </c>
      <c r="K22" s="101">
        <f t="shared" si="1"/>
        <v>446</v>
      </c>
      <c r="L22" s="101">
        <f t="shared" si="1"/>
        <v>490</v>
      </c>
      <c r="M22" s="101">
        <f t="shared" si="1"/>
        <v>723</v>
      </c>
      <c r="N22" s="84">
        <f t="shared" si="1"/>
        <v>313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  <c r="AB22" s="3"/>
    </row>
    <row r="23" spans="1:14" ht="76.5" customHeight="1" thickBot="1">
      <c r="A23" s="213" t="s">
        <v>49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/>
  <pageMargins left="0.51" right="0.5" top="0.5" bottom="0.57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"/>
  <sheetViews>
    <sheetView zoomScale="75" zoomScaleNormal="75" zoomScalePageLayoutView="0" workbookViewId="0" topLeftCell="A1">
      <selection activeCell="A33" sqref="A33"/>
    </sheetView>
  </sheetViews>
  <sheetFormatPr defaultColWidth="9.140625" defaultRowHeight="12.75"/>
  <cols>
    <col min="1" max="1" width="20.28125" style="0" customWidth="1"/>
    <col min="2" max="2" width="8.8515625" style="0" customWidth="1"/>
    <col min="3" max="3" width="8.57421875" style="0" customWidth="1"/>
    <col min="4" max="4" width="8.28125" style="0" customWidth="1"/>
    <col min="5" max="6" width="9.7109375" style="0" customWidth="1"/>
    <col min="7" max="7" width="6.140625" style="0" customWidth="1"/>
    <col min="8" max="8" width="8.7109375" style="0" customWidth="1"/>
    <col min="9" max="9" width="6.8515625" style="0" customWidth="1"/>
    <col min="10" max="10" width="7.421875" style="0" customWidth="1"/>
    <col min="11" max="11" width="10.57421875" style="0" customWidth="1"/>
    <col min="12" max="12" width="8.57421875" style="0" customWidth="1"/>
    <col min="13" max="13" width="8.421875" style="0" customWidth="1"/>
    <col min="14" max="14" width="7.28125" style="0" customWidth="1"/>
    <col min="17" max="17" width="8.8515625" style="0" customWidth="1"/>
    <col min="28" max="28" width="9.140625" style="1" customWidth="1"/>
  </cols>
  <sheetData>
    <row r="1" spans="1:27" ht="19.5" customHeight="1">
      <c r="A1" s="216" t="str">
        <f>+'1 In School Youth Part'!A1:N1</f>
        <v>TAB 7 - WIOA TITLE I PARTICIPANT SUMMARY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26" t="str">
        <f>'1 In School Youth Part'!$A$2</f>
        <v>FY17 QUARTER ENDING DECEMBER 31, 2016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223" t="s">
        <v>38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229" t="s">
        <v>43</v>
      </c>
      <c r="B4" s="219" t="s">
        <v>2</v>
      </c>
      <c r="C4" s="220"/>
      <c r="D4" s="221"/>
      <c r="E4" s="219" t="s">
        <v>5</v>
      </c>
      <c r="F4" s="222"/>
      <c r="G4" s="222"/>
      <c r="H4" s="222"/>
      <c r="I4" s="220"/>
      <c r="J4" s="220"/>
      <c r="K4" s="220"/>
      <c r="L4" s="220"/>
      <c r="M4" s="220"/>
      <c r="N4" s="22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.75" customHeight="1" thickBot="1">
      <c r="A5" s="230"/>
      <c r="B5" s="7" t="s">
        <v>3</v>
      </c>
      <c r="C5" s="8" t="s">
        <v>4</v>
      </c>
      <c r="D5" s="9" t="s">
        <v>1</v>
      </c>
      <c r="E5" s="8" t="s">
        <v>75</v>
      </c>
      <c r="F5" s="8" t="s">
        <v>77</v>
      </c>
      <c r="G5" s="8" t="s">
        <v>76</v>
      </c>
      <c r="H5" s="8" t="s">
        <v>68</v>
      </c>
      <c r="I5" s="12" t="s">
        <v>69</v>
      </c>
      <c r="J5" s="8" t="s">
        <v>70</v>
      </c>
      <c r="K5" s="12" t="s">
        <v>71</v>
      </c>
      <c r="L5" s="8" t="s">
        <v>72</v>
      </c>
      <c r="M5" s="12" t="s">
        <v>73</v>
      </c>
      <c r="N5" s="9" t="s">
        <v>74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43" s="4" customFormat="1" ht="19.5" customHeight="1">
      <c r="A6" s="85" t="s">
        <v>17</v>
      </c>
      <c r="B6" s="90">
        <f>+'1 In School Youth Part'!B6+'2 Out of School Youth Part'!B6</f>
        <v>84</v>
      </c>
      <c r="C6" s="91">
        <f>+'1 In School Youth Part'!C6+'2 Out of School Youth Part'!C6</f>
        <v>46</v>
      </c>
      <c r="D6" s="92">
        <f aca="true" t="shared" si="0" ref="D6:D22">(C6/B6)</f>
        <v>0.5476190476190477</v>
      </c>
      <c r="E6" s="142">
        <f>+'1 In School Youth Part'!E6+'2 Out of School Youth Part'!E6</f>
        <v>15</v>
      </c>
      <c r="F6" s="93">
        <f>+'1 In School Youth Part'!F6+'2 Out of School Youth Part'!F6</f>
        <v>31</v>
      </c>
      <c r="G6" s="54">
        <f>+'1 In School Youth Part'!G6+'2 Out of School Youth Part'!G6</f>
        <v>0</v>
      </c>
      <c r="H6" s="54">
        <f>+'1 In School Youth Part'!H6+'2 Out of School Youth Part'!H6</f>
        <v>10</v>
      </c>
      <c r="I6" s="54">
        <f>+'1 In School Youth Part'!I6+'2 Out of School Youth Part'!I6</f>
        <v>19</v>
      </c>
      <c r="J6" s="54">
        <f>+'1 In School Youth Part'!J6+'2 Out of School Youth Part'!J6</f>
        <v>45</v>
      </c>
      <c r="K6" s="54">
        <f>+'1 In School Youth Part'!K6+'2 Out of School Youth Part'!K6</f>
        <v>0</v>
      </c>
      <c r="L6" s="54">
        <f>+'1 In School Youth Part'!L6+'2 Out of School Youth Part'!L6</f>
        <v>0</v>
      </c>
      <c r="M6" s="54">
        <f>+'1 In School Youth Part'!M6+'2 Out of School Youth Part'!M6</f>
        <v>45</v>
      </c>
      <c r="N6" s="100">
        <f>+'1 In School Youth Part'!N6+'2 Out of School Youth Part'!N6</f>
        <v>0</v>
      </c>
      <c r="O6" s="3"/>
      <c r="P6" s="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4" customFormat="1" ht="19.5" customHeight="1">
      <c r="A7" s="86" t="s">
        <v>18</v>
      </c>
      <c r="B7" s="44">
        <f>+'1 In School Youth Part'!B7+'2 Out of School Youth Part'!B7</f>
        <v>207</v>
      </c>
      <c r="C7" s="95">
        <f>+'1 In School Youth Part'!C7+'2 Out of School Youth Part'!C7</f>
        <v>117</v>
      </c>
      <c r="D7" s="43">
        <f t="shared" si="0"/>
        <v>0.5652173913043478</v>
      </c>
      <c r="E7" s="143">
        <f>+'1 In School Youth Part'!E7+'2 Out of School Youth Part'!E7</f>
        <v>69</v>
      </c>
      <c r="F7" s="54">
        <f>+'1 In School Youth Part'!F7+'2 Out of School Youth Part'!F7</f>
        <v>50</v>
      </c>
      <c r="G7" s="54">
        <f>+'1 In School Youth Part'!G7+'2 Out of School Youth Part'!G7</f>
        <v>0</v>
      </c>
      <c r="H7" s="54">
        <f>+'1 In School Youth Part'!H7+'2 Out of School Youth Part'!H7</f>
        <v>26</v>
      </c>
      <c r="I7" s="54">
        <f>+'1 In School Youth Part'!I7+'2 Out of School Youth Part'!I7</f>
        <v>74</v>
      </c>
      <c r="J7" s="54">
        <f>+'1 In School Youth Part'!J7+'2 Out of School Youth Part'!J7</f>
        <v>37</v>
      </c>
      <c r="K7" s="54">
        <f>+'1 In School Youth Part'!K7+'2 Out of School Youth Part'!K7</f>
        <v>58</v>
      </c>
      <c r="L7" s="54">
        <f>+'1 In School Youth Part'!L7+'2 Out of School Youth Part'!L7</f>
        <v>36</v>
      </c>
      <c r="M7" s="54">
        <f>+'1 In School Youth Part'!M7+'2 Out of School Youth Part'!M7</f>
        <v>96</v>
      </c>
      <c r="N7" s="62">
        <f>+'1 In School Youth Part'!N7+'2 Out of School Youth Part'!N7</f>
        <v>2</v>
      </c>
      <c r="O7" s="3"/>
      <c r="P7" s="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4" customFormat="1" ht="19.5" customHeight="1">
      <c r="A8" s="85" t="s">
        <v>19</v>
      </c>
      <c r="B8" s="44">
        <f>+'1 In School Youth Part'!B8+'2 Out of School Youth Part'!B8</f>
        <v>127</v>
      </c>
      <c r="C8" s="96">
        <f>+'1 In School Youth Part'!C8+'2 Out of School Youth Part'!C8</f>
        <v>144</v>
      </c>
      <c r="D8" s="55">
        <f t="shared" si="0"/>
        <v>1.1338582677165354</v>
      </c>
      <c r="E8" s="143">
        <f>+'1 In School Youth Part'!E8+'2 Out of School Youth Part'!E8</f>
        <v>54</v>
      </c>
      <c r="F8" s="54">
        <f>+'1 In School Youth Part'!F8+'2 Out of School Youth Part'!F8</f>
        <v>100</v>
      </c>
      <c r="G8" s="54">
        <f>+'1 In School Youth Part'!G8+'2 Out of School Youth Part'!G8</f>
        <v>0</v>
      </c>
      <c r="H8" s="54">
        <f>+'1 In School Youth Part'!H8+'2 Out of School Youth Part'!H8</f>
        <v>60</v>
      </c>
      <c r="I8" s="54">
        <f>+'1 In School Youth Part'!I8+'2 Out of School Youth Part'!I8</f>
        <v>53</v>
      </c>
      <c r="J8" s="54">
        <f>+'1 In School Youth Part'!J8+'2 Out of School Youth Part'!J8</f>
        <v>86</v>
      </c>
      <c r="K8" s="54">
        <f>+'1 In School Youth Part'!K8+'2 Out of School Youth Part'!K8</f>
        <v>35</v>
      </c>
      <c r="L8" s="54">
        <f>+'1 In School Youth Part'!L8+'2 Out of School Youth Part'!L8</f>
        <v>35</v>
      </c>
      <c r="M8" s="54">
        <f>+'1 In School Youth Part'!M8+'2 Out of School Youth Part'!M8</f>
        <v>49</v>
      </c>
      <c r="N8" s="62">
        <f>+'1 In School Youth Part'!N8+'2 Out of School Youth Part'!N8</f>
        <v>6</v>
      </c>
      <c r="O8" s="3"/>
      <c r="P8" s="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4" customFormat="1" ht="19.5" customHeight="1">
      <c r="A9" s="85" t="s">
        <v>20</v>
      </c>
      <c r="B9" s="44">
        <f>+'1 In School Youth Part'!B9+'2 Out of School Youth Part'!B9</f>
        <v>77</v>
      </c>
      <c r="C9" s="96">
        <f>+'1 In School Youth Part'!C9+'2 Out of School Youth Part'!C9</f>
        <v>7</v>
      </c>
      <c r="D9" s="55">
        <f t="shared" si="0"/>
        <v>0.09090909090909091</v>
      </c>
      <c r="E9" s="143">
        <f>+'1 In School Youth Part'!E9+'2 Out of School Youth Part'!E9</f>
        <v>6</v>
      </c>
      <c r="F9" s="54">
        <f>+'1 In School Youth Part'!F9+'2 Out of School Youth Part'!F9</f>
        <v>6</v>
      </c>
      <c r="G9" s="54">
        <f>+'1 In School Youth Part'!G9+'2 Out of School Youth Part'!G9</f>
        <v>0</v>
      </c>
      <c r="H9" s="54">
        <f>+'1 In School Youth Part'!H9+'2 Out of School Youth Part'!H9</f>
        <v>6</v>
      </c>
      <c r="I9" s="54">
        <f>+'1 In School Youth Part'!I9+'2 Out of School Youth Part'!I9</f>
        <v>6</v>
      </c>
      <c r="J9" s="54">
        <f>+'1 In School Youth Part'!J9+'2 Out of School Youth Part'!J9</f>
        <v>6</v>
      </c>
      <c r="K9" s="54">
        <f>+'1 In School Youth Part'!K9+'2 Out of School Youth Part'!K9</f>
        <v>6</v>
      </c>
      <c r="L9" s="54">
        <f>+'1 In School Youth Part'!L9+'2 Out of School Youth Part'!L9</f>
        <v>6</v>
      </c>
      <c r="M9" s="54">
        <f>+'1 In School Youth Part'!M9+'2 Out of School Youth Part'!M9</f>
        <v>6</v>
      </c>
      <c r="N9" s="62">
        <f>+'1 In School Youth Part'!N9+'2 Out of School Youth Part'!N9</f>
        <v>4</v>
      </c>
      <c r="O9" s="3"/>
      <c r="P9" s="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4" customFormat="1" ht="19.5" customHeight="1">
      <c r="A10" s="85" t="s">
        <v>21</v>
      </c>
      <c r="B10" s="44">
        <f>+'1 In School Youth Part'!B10+'2 Out of School Youth Part'!B10</f>
        <v>100</v>
      </c>
      <c r="C10" s="96">
        <f>+'1 In School Youth Part'!C10+'2 Out of School Youth Part'!C10</f>
        <v>49</v>
      </c>
      <c r="D10" s="55">
        <f t="shared" si="0"/>
        <v>0.49</v>
      </c>
      <c r="E10" s="143">
        <f>+'1 In School Youth Part'!E10+'2 Out of School Youth Part'!E10</f>
        <v>47</v>
      </c>
      <c r="F10" s="54">
        <f>+'1 In School Youth Part'!F10+'2 Out of School Youth Part'!F10</f>
        <v>48</v>
      </c>
      <c r="G10" s="54">
        <f>+'1 In School Youth Part'!G10+'2 Out of School Youth Part'!G10</f>
        <v>0</v>
      </c>
      <c r="H10" s="54">
        <f>+'1 In School Youth Part'!H10+'2 Out of School Youth Part'!H10</f>
        <v>47</v>
      </c>
      <c r="I10" s="54">
        <f>+'1 In School Youth Part'!I10+'2 Out of School Youth Part'!I10</f>
        <v>47</v>
      </c>
      <c r="J10" s="54">
        <f>+'1 In School Youth Part'!J10+'2 Out of School Youth Part'!J10</f>
        <v>48</v>
      </c>
      <c r="K10" s="54">
        <f>+'1 In School Youth Part'!K10+'2 Out of School Youth Part'!K10</f>
        <v>47</v>
      </c>
      <c r="L10" s="54">
        <f>+'1 In School Youth Part'!L10+'2 Out of School Youth Part'!L10</f>
        <v>47</v>
      </c>
      <c r="M10" s="54">
        <f>+'1 In School Youth Part'!M10+'2 Out of School Youth Part'!M10</f>
        <v>48</v>
      </c>
      <c r="N10" s="62">
        <f>+'1 In School Youth Part'!N10+'2 Out of School Youth Part'!N10</f>
        <v>47</v>
      </c>
      <c r="O10" s="3"/>
      <c r="P10" s="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4" customFormat="1" ht="19.5" customHeight="1">
      <c r="A11" s="85" t="s">
        <v>22</v>
      </c>
      <c r="B11" s="44">
        <f>+'1 In School Youth Part'!B11+'2 Out of School Youth Part'!B11</f>
        <v>174</v>
      </c>
      <c r="C11" s="96">
        <f>+'1 In School Youth Part'!C11+'2 Out of School Youth Part'!C11</f>
        <v>131</v>
      </c>
      <c r="D11" s="55">
        <f t="shared" si="0"/>
        <v>0.7528735632183908</v>
      </c>
      <c r="E11" s="143">
        <f>+'1 In School Youth Part'!E11+'2 Out of School Youth Part'!E11</f>
        <v>122</v>
      </c>
      <c r="F11" s="54">
        <f>+'1 In School Youth Part'!F11+'2 Out of School Youth Part'!F11</f>
        <v>5</v>
      </c>
      <c r="G11" s="54">
        <f>+'1 In School Youth Part'!G11+'2 Out of School Youth Part'!G11</f>
        <v>0</v>
      </c>
      <c r="H11" s="54">
        <f>+'1 In School Youth Part'!H11+'2 Out of School Youth Part'!H11</f>
        <v>4</v>
      </c>
      <c r="I11" s="54">
        <f>+'1 In School Youth Part'!I11+'2 Out of School Youth Part'!I11</f>
        <v>38</v>
      </c>
      <c r="J11" s="54">
        <f>+'1 In School Youth Part'!J11+'2 Out of School Youth Part'!J11</f>
        <v>131</v>
      </c>
      <c r="K11" s="54">
        <f>+'1 In School Youth Part'!K11+'2 Out of School Youth Part'!K11</f>
        <v>124</v>
      </c>
      <c r="L11" s="54">
        <f>+'1 In School Youth Part'!L11+'2 Out of School Youth Part'!L11</f>
        <v>0</v>
      </c>
      <c r="M11" s="54">
        <f>+'1 In School Youth Part'!M11+'2 Out of School Youth Part'!M11</f>
        <v>119</v>
      </c>
      <c r="N11" s="62">
        <f>+'1 In School Youth Part'!N11+'2 Out of School Youth Part'!N11</f>
        <v>102</v>
      </c>
      <c r="O11" s="3"/>
      <c r="P11" s="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4" customFormat="1" ht="19.5" customHeight="1">
      <c r="A12" s="85" t="s">
        <v>23</v>
      </c>
      <c r="B12" s="44">
        <f>+'1 In School Youth Part'!B12+'2 Out of School Youth Part'!B12</f>
        <v>62</v>
      </c>
      <c r="C12" s="96">
        <f>+'1 In School Youth Part'!C12+'2 Out of School Youth Part'!C12</f>
        <v>53</v>
      </c>
      <c r="D12" s="55">
        <f t="shared" si="0"/>
        <v>0.8548387096774194</v>
      </c>
      <c r="E12" s="143">
        <f>+'1 In School Youth Part'!E12+'2 Out of School Youth Part'!E12</f>
        <v>53</v>
      </c>
      <c r="F12" s="54">
        <f>+'1 In School Youth Part'!F12+'2 Out of School Youth Part'!F12</f>
        <v>10</v>
      </c>
      <c r="G12" s="54">
        <f>+'1 In School Youth Part'!G12+'2 Out of School Youth Part'!G12</f>
        <v>0</v>
      </c>
      <c r="H12" s="54">
        <f>+'1 In School Youth Part'!H12+'2 Out of School Youth Part'!H12</f>
        <v>16</v>
      </c>
      <c r="I12" s="54">
        <f>+'1 In School Youth Part'!I12+'2 Out of School Youth Part'!I12</f>
        <v>17</v>
      </c>
      <c r="J12" s="54">
        <f>+'1 In School Youth Part'!J12+'2 Out of School Youth Part'!J12</f>
        <v>53</v>
      </c>
      <c r="K12" s="54">
        <f>+'1 In School Youth Part'!K12+'2 Out of School Youth Part'!K12</f>
        <v>18</v>
      </c>
      <c r="L12" s="54">
        <f>+'1 In School Youth Part'!L12+'2 Out of School Youth Part'!L12</f>
        <v>0</v>
      </c>
      <c r="M12" s="54">
        <f>+'1 In School Youth Part'!M12+'2 Out of School Youth Part'!M12</f>
        <v>53</v>
      </c>
      <c r="N12" s="62">
        <f>+'1 In School Youth Part'!N12+'2 Out of School Youth Part'!N12</f>
        <v>0</v>
      </c>
      <c r="O12" s="3"/>
      <c r="P12" s="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4" customFormat="1" ht="19.5" customHeight="1">
      <c r="A13" s="85" t="s">
        <v>24</v>
      </c>
      <c r="B13" s="44">
        <f>+'1 In School Youth Part'!B13+'2 Out of School Youth Part'!B13</f>
        <v>99</v>
      </c>
      <c r="C13" s="96">
        <f>+'1 In School Youth Part'!C13+'2 Out of School Youth Part'!C13</f>
        <v>84</v>
      </c>
      <c r="D13" s="55">
        <f t="shared" si="0"/>
        <v>0.8484848484848485</v>
      </c>
      <c r="E13" s="143">
        <f>+'1 In School Youth Part'!E13+'2 Out of School Youth Part'!E13</f>
        <v>84</v>
      </c>
      <c r="F13" s="54">
        <f>+'1 In School Youth Part'!F13+'2 Out of School Youth Part'!F13</f>
        <v>31</v>
      </c>
      <c r="G13" s="54">
        <f>+'1 In School Youth Part'!G13+'2 Out of School Youth Part'!G13</f>
        <v>0</v>
      </c>
      <c r="H13" s="54">
        <f>+'1 In School Youth Part'!H13+'2 Out of School Youth Part'!H13</f>
        <v>33</v>
      </c>
      <c r="I13" s="54">
        <f>+'1 In School Youth Part'!I13+'2 Out of School Youth Part'!I13</f>
        <v>2</v>
      </c>
      <c r="J13" s="54">
        <f>+'1 In School Youth Part'!J13+'2 Out of School Youth Part'!J13</f>
        <v>49</v>
      </c>
      <c r="K13" s="54">
        <f>+'1 In School Youth Part'!K13+'2 Out of School Youth Part'!K13</f>
        <v>53</v>
      </c>
      <c r="L13" s="54">
        <f>+'1 In School Youth Part'!L13+'2 Out of School Youth Part'!L13</f>
        <v>53</v>
      </c>
      <c r="M13" s="54">
        <f>+'1 In School Youth Part'!M13+'2 Out of School Youth Part'!M13</f>
        <v>30</v>
      </c>
      <c r="N13" s="62">
        <f>+'1 In School Youth Part'!N13+'2 Out of School Youth Part'!N13</f>
        <v>0</v>
      </c>
      <c r="O13" s="3"/>
      <c r="P13" s="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4" customFormat="1" ht="19.5" customHeight="1">
      <c r="A14" s="85" t="s">
        <v>25</v>
      </c>
      <c r="B14" s="44">
        <f>+'1 In School Youth Part'!B14+'2 Out of School Youth Part'!B14</f>
        <v>130</v>
      </c>
      <c r="C14" s="96">
        <f>+'1 In School Youth Part'!C14+'2 Out of School Youth Part'!C14</f>
        <v>93</v>
      </c>
      <c r="D14" s="55">
        <f t="shared" si="0"/>
        <v>0.7153846153846154</v>
      </c>
      <c r="E14" s="143">
        <f>+'1 In School Youth Part'!E14+'2 Out of School Youth Part'!E14</f>
        <v>11</v>
      </c>
      <c r="F14" s="54">
        <f>+'1 In School Youth Part'!F14+'2 Out of School Youth Part'!F14</f>
        <v>75</v>
      </c>
      <c r="G14" s="54">
        <f>+'1 In School Youth Part'!G14+'2 Out of School Youth Part'!G14</f>
        <v>0</v>
      </c>
      <c r="H14" s="54">
        <f>+'1 In School Youth Part'!H14+'2 Out of School Youth Part'!H14</f>
        <v>36</v>
      </c>
      <c r="I14" s="54">
        <f>+'1 In School Youth Part'!I14+'2 Out of School Youth Part'!I14</f>
        <v>34</v>
      </c>
      <c r="J14" s="54">
        <f>+'1 In School Youth Part'!J14+'2 Out of School Youth Part'!J14</f>
        <v>32</v>
      </c>
      <c r="K14" s="54">
        <f>+'1 In School Youth Part'!K14+'2 Out of School Youth Part'!K14</f>
        <v>0</v>
      </c>
      <c r="L14" s="54">
        <f>+'1 In School Youth Part'!L14+'2 Out of School Youth Part'!L14</f>
        <v>80</v>
      </c>
      <c r="M14" s="54">
        <f>+'1 In School Youth Part'!M14+'2 Out of School Youth Part'!M14</f>
        <v>11</v>
      </c>
      <c r="N14" s="62">
        <f>+'1 In School Youth Part'!N14+'2 Out of School Youth Part'!N14</f>
        <v>23</v>
      </c>
      <c r="O14" s="3"/>
      <c r="P14" s="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4" customFormat="1" ht="19.5" customHeight="1">
      <c r="A15" s="85" t="s">
        <v>26</v>
      </c>
      <c r="B15" s="44">
        <f>+'1 In School Youth Part'!B15+'2 Out of School Youth Part'!B15</f>
        <v>400</v>
      </c>
      <c r="C15" s="96">
        <f>+'1 In School Youth Part'!C15+'2 Out of School Youth Part'!C15</f>
        <v>312</v>
      </c>
      <c r="D15" s="55">
        <f t="shared" si="0"/>
        <v>0.78</v>
      </c>
      <c r="E15" s="143">
        <f>+'1 In School Youth Part'!E15+'2 Out of School Youth Part'!E15</f>
        <v>269</v>
      </c>
      <c r="F15" s="54">
        <f>+'1 In School Youth Part'!F15+'2 Out of School Youth Part'!F15</f>
        <v>183</v>
      </c>
      <c r="G15" s="54">
        <f>+'1 In School Youth Part'!G15+'2 Out of School Youth Part'!G15</f>
        <v>0</v>
      </c>
      <c r="H15" s="54">
        <f>+'1 In School Youth Part'!H15+'2 Out of School Youth Part'!H15</f>
        <v>189</v>
      </c>
      <c r="I15" s="54">
        <f>+'1 In School Youth Part'!I15+'2 Out of School Youth Part'!I15</f>
        <v>181</v>
      </c>
      <c r="J15" s="54">
        <f>+'1 In School Youth Part'!J15+'2 Out of School Youth Part'!J15</f>
        <v>211</v>
      </c>
      <c r="K15" s="54">
        <f>+'1 In School Youth Part'!K15+'2 Out of School Youth Part'!K15</f>
        <v>52</v>
      </c>
      <c r="L15" s="54">
        <f>+'1 In School Youth Part'!L15+'2 Out of School Youth Part'!L15</f>
        <v>289</v>
      </c>
      <c r="M15" s="54">
        <f>+'1 In School Youth Part'!M15+'2 Out of School Youth Part'!M15</f>
        <v>293</v>
      </c>
      <c r="N15" s="62">
        <f>+'1 In School Youth Part'!N15+'2 Out of School Youth Part'!N15</f>
        <v>0</v>
      </c>
      <c r="O15" s="3"/>
      <c r="P15" s="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4" customFormat="1" ht="19.5" customHeight="1">
      <c r="A16" s="85" t="s">
        <v>27</v>
      </c>
      <c r="B16" s="44">
        <f>+'1 In School Youth Part'!B16+'2 Out of School Youth Part'!B16</f>
        <v>51</v>
      </c>
      <c r="C16" s="96">
        <f>+'1 In School Youth Part'!C16+'2 Out of School Youth Part'!C16</f>
        <v>44</v>
      </c>
      <c r="D16" s="55">
        <f t="shared" si="0"/>
        <v>0.8627450980392157</v>
      </c>
      <c r="E16" s="143">
        <f>+'1 In School Youth Part'!E16+'2 Out of School Youth Part'!E16</f>
        <v>0</v>
      </c>
      <c r="F16" s="54">
        <f>+'1 In School Youth Part'!F16+'2 Out of School Youth Part'!F16</f>
        <v>5</v>
      </c>
      <c r="G16" s="54">
        <f>+'1 In School Youth Part'!G16+'2 Out of School Youth Part'!G16</f>
        <v>0</v>
      </c>
      <c r="H16" s="54">
        <f>+'1 In School Youth Part'!H16+'2 Out of School Youth Part'!H16</f>
        <v>0</v>
      </c>
      <c r="I16" s="54">
        <f>+'1 In School Youth Part'!I16+'2 Out of School Youth Part'!I16</f>
        <v>6</v>
      </c>
      <c r="J16" s="54">
        <f>+'1 In School Youth Part'!J16+'2 Out of School Youth Part'!J16</f>
        <v>43</v>
      </c>
      <c r="K16" s="54">
        <f>+'1 In School Youth Part'!K16+'2 Out of School Youth Part'!K16</f>
        <v>5</v>
      </c>
      <c r="L16" s="54">
        <f>+'1 In School Youth Part'!L16+'2 Out of School Youth Part'!L16</f>
        <v>0</v>
      </c>
      <c r="M16" s="54">
        <f>+'1 In School Youth Part'!M16+'2 Out of School Youth Part'!M16</f>
        <v>1</v>
      </c>
      <c r="N16" s="62">
        <f>+'1 In School Youth Part'!N16+'2 Out of School Youth Part'!N16</f>
        <v>3</v>
      </c>
      <c r="O16" s="3"/>
      <c r="P16" s="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4" customFormat="1" ht="19.5" customHeight="1">
      <c r="A17" s="85" t="s">
        <v>28</v>
      </c>
      <c r="B17" s="44">
        <f>+'1 In School Youth Part'!B17+'2 Out of School Youth Part'!B17</f>
        <v>124</v>
      </c>
      <c r="C17" s="96">
        <f>+'1 In School Youth Part'!C17+'2 Out of School Youth Part'!C17</f>
        <v>91</v>
      </c>
      <c r="D17" s="55">
        <f t="shared" si="0"/>
        <v>0.7338709677419355</v>
      </c>
      <c r="E17" s="143">
        <f>+'1 In School Youth Part'!E17+'2 Out of School Youth Part'!E17</f>
        <v>77</v>
      </c>
      <c r="F17" s="54">
        <f>+'1 In School Youth Part'!F17+'2 Out of School Youth Part'!F17</f>
        <v>53</v>
      </c>
      <c r="G17" s="54">
        <f>+'1 In School Youth Part'!G17+'2 Out of School Youth Part'!G17</f>
        <v>0</v>
      </c>
      <c r="H17" s="54">
        <f>+'1 In School Youth Part'!H17+'2 Out of School Youth Part'!H17</f>
        <v>30</v>
      </c>
      <c r="I17" s="54">
        <f>+'1 In School Youth Part'!I17+'2 Out of School Youth Part'!I17</f>
        <v>77</v>
      </c>
      <c r="J17" s="54">
        <f>+'1 In School Youth Part'!J17+'2 Out of School Youth Part'!J17</f>
        <v>63</v>
      </c>
      <c r="K17" s="54">
        <f>+'1 In School Youth Part'!K17+'2 Out of School Youth Part'!K17</f>
        <v>77</v>
      </c>
      <c r="L17" s="54">
        <f>+'1 In School Youth Part'!L17+'2 Out of School Youth Part'!L17</f>
        <v>68</v>
      </c>
      <c r="M17" s="54">
        <f>+'1 In School Youth Part'!M17+'2 Out of School Youth Part'!M17</f>
        <v>77</v>
      </c>
      <c r="N17" s="62">
        <f>+'1 In School Youth Part'!N17+'2 Out of School Youth Part'!N17</f>
        <v>60</v>
      </c>
      <c r="O17" s="3"/>
      <c r="P17" s="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4" customFormat="1" ht="19.5" customHeight="1">
      <c r="A18" s="85" t="s">
        <v>29</v>
      </c>
      <c r="B18" s="44">
        <f>+'1 In School Youth Part'!B18+'2 Out of School Youth Part'!B18</f>
        <v>189</v>
      </c>
      <c r="C18" s="96">
        <f>+'1 In School Youth Part'!C18+'2 Out of School Youth Part'!C18</f>
        <v>82</v>
      </c>
      <c r="D18" s="55">
        <f t="shared" si="0"/>
        <v>0.43386243386243384</v>
      </c>
      <c r="E18" s="143">
        <f>+'1 In School Youth Part'!E18+'2 Out of School Youth Part'!E18</f>
        <v>32</v>
      </c>
      <c r="F18" s="54">
        <f>+'1 In School Youth Part'!F18+'2 Out of School Youth Part'!F18</f>
        <v>6</v>
      </c>
      <c r="G18" s="54">
        <f>+'1 In School Youth Part'!G18+'2 Out of School Youth Part'!G18</f>
        <v>0</v>
      </c>
      <c r="H18" s="54">
        <f>+'1 In School Youth Part'!H18+'2 Out of School Youth Part'!H18</f>
        <v>37</v>
      </c>
      <c r="I18" s="54">
        <f>+'1 In School Youth Part'!I18+'2 Out of School Youth Part'!I18</f>
        <v>43</v>
      </c>
      <c r="J18" s="54">
        <f>+'1 In School Youth Part'!J18+'2 Out of School Youth Part'!J18</f>
        <v>20</v>
      </c>
      <c r="K18" s="54">
        <f>+'1 In School Youth Part'!K18+'2 Out of School Youth Part'!K18</f>
        <v>13</v>
      </c>
      <c r="L18" s="54">
        <f>+'1 In School Youth Part'!L18+'2 Out of School Youth Part'!L18</f>
        <v>52</v>
      </c>
      <c r="M18" s="54">
        <f>+'1 In School Youth Part'!M18+'2 Out of School Youth Part'!M18</f>
        <v>56</v>
      </c>
      <c r="N18" s="62">
        <f>+'1 In School Youth Part'!N18+'2 Out of School Youth Part'!N18</f>
        <v>0</v>
      </c>
      <c r="O18" s="3"/>
      <c r="P18" s="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4" customFormat="1" ht="19.5" customHeight="1">
      <c r="A19" s="85" t="s">
        <v>30</v>
      </c>
      <c r="B19" s="44">
        <f>+'1 In School Youth Part'!B19+'2 Out of School Youth Part'!B19</f>
        <v>62</v>
      </c>
      <c r="C19" s="96">
        <f>+'1 In School Youth Part'!C19+'2 Out of School Youth Part'!C19</f>
        <v>40</v>
      </c>
      <c r="D19" s="55">
        <f t="shared" si="0"/>
        <v>0.6451612903225806</v>
      </c>
      <c r="E19" s="143">
        <f>+'1 In School Youth Part'!E19+'2 Out of School Youth Part'!E19</f>
        <v>8</v>
      </c>
      <c r="F19" s="54">
        <f>+'1 In School Youth Part'!F19+'2 Out of School Youth Part'!F19</f>
        <v>22</v>
      </c>
      <c r="G19" s="54">
        <f>+'1 In School Youth Part'!G19+'2 Out of School Youth Part'!G19</f>
        <v>0</v>
      </c>
      <c r="H19" s="54">
        <f>+'1 In School Youth Part'!H19+'2 Out of School Youth Part'!H19</f>
        <v>32</v>
      </c>
      <c r="I19" s="54">
        <f>+'1 In School Youth Part'!I19+'2 Out of School Youth Part'!I19</f>
        <v>15</v>
      </c>
      <c r="J19" s="54">
        <f>+'1 In School Youth Part'!J19+'2 Out of School Youth Part'!J19</f>
        <v>38</v>
      </c>
      <c r="K19" s="54">
        <f>+'1 In School Youth Part'!K19+'2 Out of School Youth Part'!K19</f>
        <v>39</v>
      </c>
      <c r="L19" s="54">
        <f>+'1 In School Youth Part'!L19+'2 Out of School Youth Part'!L19</f>
        <v>39</v>
      </c>
      <c r="M19" s="54">
        <f>+'1 In School Youth Part'!M19+'2 Out of School Youth Part'!M19</f>
        <v>32</v>
      </c>
      <c r="N19" s="62">
        <f>+'1 In School Youth Part'!N19+'2 Out of School Youth Part'!N19</f>
        <v>34</v>
      </c>
      <c r="O19" s="3"/>
      <c r="P19" s="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4" customFormat="1" ht="19.5" customHeight="1">
      <c r="A20" s="85" t="s">
        <v>31</v>
      </c>
      <c r="B20" s="44">
        <f>+'1 In School Youth Part'!B20+'2 Out of School Youth Part'!B20</f>
        <v>109</v>
      </c>
      <c r="C20" s="96">
        <f>+'1 In School Youth Part'!C20+'2 Out of School Youth Part'!C20</f>
        <v>77</v>
      </c>
      <c r="D20" s="55">
        <f t="shared" si="0"/>
        <v>0.7064220183486238</v>
      </c>
      <c r="E20" s="143">
        <f>+'1 In School Youth Part'!E20+'2 Out of School Youth Part'!E20</f>
        <v>75</v>
      </c>
      <c r="F20" s="54">
        <f>+'1 In School Youth Part'!F20+'2 Out of School Youth Part'!F20</f>
        <v>76</v>
      </c>
      <c r="G20" s="54">
        <f>+'1 In School Youth Part'!G20+'2 Out of School Youth Part'!G20</f>
        <v>0</v>
      </c>
      <c r="H20" s="54">
        <f>+'1 In School Youth Part'!H20+'2 Out of School Youth Part'!H20</f>
        <v>46</v>
      </c>
      <c r="I20" s="54">
        <f>+'1 In School Youth Part'!I20+'2 Out of School Youth Part'!I20</f>
        <v>43</v>
      </c>
      <c r="J20" s="54">
        <f>+'1 In School Youth Part'!J20+'2 Out of School Youth Part'!J20</f>
        <v>60</v>
      </c>
      <c r="K20" s="54">
        <f>+'1 In School Youth Part'!K20+'2 Out of School Youth Part'!K20</f>
        <v>69</v>
      </c>
      <c r="L20" s="54">
        <f>+'1 In School Youth Part'!L20+'2 Out of School Youth Part'!L20</f>
        <v>44</v>
      </c>
      <c r="M20" s="54">
        <f>+'1 In School Youth Part'!M20+'2 Out of School Youth Part'!M20</f>
        <v>77</v>
      </c>
      <c r="N20" s="62">
        <f>+'1 In School Youth Part'!N20+'2 Out of School Youth Part'!N20</f>
        <v>0</v>
      </c>
      <c r="O20" s="3"/>
      <c r="P20" s="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4" customFormat="1" ht="19.5" customHeight="1" thickBot="1">
      <c r="A21" s="87" t="s">
        <v>50</v>
      </c>
      <c r="B21" s="99">
        <f>+'1 In School Youth Part'!B21+'2 Out of School Youth Part'!B21</f>
        <v>122</v>
      </c>
      <c r="C21" s="98">
        <f>+'1 In School Youth Part'!C21+'2 Out of School Youth Part'!C21</f>
        <v>77</v>
      </c>
      <c r="D21" s="70">
        <f t="shared" si="0"/>
        <v>0.6311475409836066</v>
      </c>
      <c r="E21" s="143">
        <f>+'1 In School Youth Part'!E21+'2 Out of School Youth Part'!E21</f>
        <v>58</v>
      </c>
      <c r="F21" s="54">
        <f>+'1 In School Youth Part'!F21+'2 Out of School Youth Part'!F21</f>
        <v>77</v>
      </c>
      <c r="G21" s="54">
        <f>+'1 In School Youth Part'!G21+'2 Out of School Youth Part'!G21</f>
        <v>0</v>
      </c>
      <c r="H21" s="54">
        <f>+'1 In School Youth Part'!H21+'2 Out of School Youth Part'!H21</f>
        <v>0</v>
      </c>
      <c r="I21" s="54">
        <f>+'1 In School Youth Part'!I21+'2 Out of School Youth Part'!I21</f>
        <v>34</v>
      </c>
      <c r="J21" s="54">
        <f>+'1 In School Youth Part'!J21+'2 Out of School Youth Part'!J21</f>
        <v>19</v>
      </c>
      <c r="K21" s="54">
        <f>+'1 In School Youth Part'!K21+'2 Out of School Youth Part'!K21</f>
        <v>77</v>
      </c>
      <c r="L21" s="54">
        <f>+'1 In School Youth Part'!L21+'2 Out of School Youth Part'!L21</f>
        <v>77</v>
      </c>
      <c r="M21" s="54">
        <f>+'1 In School Youth Part'!M21+'2 Out of School Youth Part'!M21</f>
        <v>77</v>
      </c>
      <c r="N21" s="161">
        <f>+'1 In School Youth Part'!N21+'2 Out of School Youth Part'!N21</f>
        <v>43</v>
      </c>
      <c r="O21" s="3"/>
      <c r="P21" s="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s="4" customFormat="1" ht="19.5" customHeight="1" thickBot="1">
      <c r="A22" s="88" t="s">
        <v>0</v>
      </c>
      <c r="B22" s="78">
        <f>SUM(B6:B21)</f>
        <v>2117</v>
      </c>
      <c r="C22" s="101">
        <f>SUM(C6:C21)</f>
        <v>1447</v>
      </c>
      <c r="D22" s="77">
        <f t="shared" si="0"/>
        <v>0.6835144071799717</v>
      </c>
      <c r="E22" s="144">
        <f>SUM(E6:E21)</f>
        <v>980</v>
      </c>
      <c r="F22" s="76">
        <f aca="true" t="shared" si="1" ref="F22:N22">SUM(F6:F21)</f>
        <v>778</v>
      </c>
      <c r="G22" s="101">
        <f t="shared" si="1"/>
        <v>0</v>
      </c>
      <c r="H22" s="101">
        <f t="shared" si="1"/>
        <v>572</v>
      </c>
      <c r="I22" s="101">
        <f t="shared" si="1"/>
        <v>689</v>
      </c>
      <c r="J22" s="101">
        <f t="shared" si="1"/>
        <v>941</v>
      </c>
      <c r="K22" s="101">
        <f t="shared" si="1"/>
        <v>673</v>
      </c>
      <c r="L22" s="101">
        <f t="shared" si="1"/>
        <v>826</v>
      </c>
      <c r="M22" s="101">
        <f t="shared" si="1"/>
        <v>1070</v>
      </c>
      <c r="N22" s="84">
        <f t="shared" si="1"/>
        <v>324</v>
      </c>
      <c r="O22" s="13"/>
      <c r="P22" s="3"/>
      <c r="Q22" s="11"/>
      <c r="R22" s="5"/>
      <c r="S22" s="5"/>
      <c r="T22" s="5"/>
      <c r="U22" s="5"/>
      <c r="V22" s="5"/>
      <c r="W22" s="13"/>
      <c r="X22" s="13"/>
      <c r="Y22" s="13"/>
      <c r="Z22" s="13"/>
      <c r="AA22" s="13"/>
      <c r="AB22" s="13"/>
      <c r="AC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14" ht="76.5" customHeight="1" thickBot="1">
      <c r="A23" s="213" t="s">
        <v>49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</row>
    <row r="24" ht="12.75">
      <c r="A24" s="138"/>
    </row>
  </sheetData>
  <sheetProtection/>
  <mergeCells count="7">
    <mergeCell ref="A23:N23"/>
    <mergeCell ref="A1:N1"/>
    <mergeCell ref="B4:D4"/>
    <mergeCell ref="E4:N4"/>
    <mergeCell ref="A2:N2"/>
    <mergeCell ref="A3:N3"/>
    <mergeCell ref="A4:A5"/>
  </mergeCells>
  <printOptions horizontalCentered="1" verticalCentered="1"/>
  <pageMargins left="0.51" right="0.5" top="0.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O22" sqref="O22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47" t="str">
        <f>+'1 In School Youth Part'!A1:N1</f>
        <v>TAB 7 - WIOA TITLE I PARTICIPANT SUMMARY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</row>
    <row r="2" spans="1:15" ht="21.75" customHeight="1">
      <c r="A2" s="255" t="str">
        <f>'1 In School Youth Part'!$A$2</f>
        <v>FY17 QUARTER ENDING DECEMBER 31, 2016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5" ht="21.75" customHeight="1" thickBot="1">
      <c r="A3" s="240" t="s">
        <v>61</v>
      </c>
      <c r="B3" s="241"/>
      <c r="C3" s="241"/>
      <c r="D3" s="241"/>
      <c r="E3" s="241"/>
      <c r="F3" s="241"/>
      <c r="G3" s="241"/>
      <c r="H3" s="241"/>
      <c r="I3" s="241"/>
      <c r="J3" s="241"/>
      <c r="K3" s="224"/>
      <c r="L3" s="224"/>
      <c r="M3" s="224"/>
      <c r="N3" s="224"/>
      <c r="O3" s="225"/>
    </row>
    <row r="4" spans="1:15" ht="25.5" customHeight="1">
      <c r="A4" s="245" t="str">
        <f>'1 In School Youth Part'!$A$4</f>
        <v>WORKFORCE
INVESTMENT AREA</v>
      </c>
      <c r="B4" s="254" t="s">
        <v>6</v>
      </c>
      <c r="C4" s="254"/>
      <c r="D4" s="251"/>
      <c r="E4" s="238" t="s">
        <v>7</v>
      </c>
      <c r="F4" s="252"/>
      <c r="G4" s="253"/>
      <c r="H4" s="238" t="s">
        <v>8</v>
      </c>
      <c r="I4" s="239"/>
      <c r="J4" s="141" t="s">
        <v>82</v>
      </c>
      <c r="K4" s="250" t="s">
        <v>81</v>
      </c>
      <c r="L4" s="251"/>
      <c r="M4" s="140" t="s">
        <v>83</v>
      </c>
      <c r="N4" s="238" t="s">
        <v>64</v>
      </c>
      <c r="O4" s="253"/>
    </row>
    <row r="5" spans="1:15" ht="30" customHeight="1" thickBot="1">
      <c r="A5" s="246"/>
      <c r="B5" s="8" t="s">
        <v>3</v>
      </c>
      <c r="C5" s="8" t="s">
        <v>4</v>
      </c>
      <c r="D5" s="22" t="s">
        <v>40</v>
      </c>
      <c r="E5" s="8" t="s">
        <v>3</v>
      </c>
      <c r="F5" s="8" t="s">
        <v>4</v>
      </c>
      <c r="G5" s="22" t="s">
        <v>40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13</v>
      </c>
      <c r="C6" s="42">
        <v>5</v>
      </c>
      <c r="D6" s="43">
        <f aca="true" t="shared" si="0" ref="D6:D22">C6/B6</f>
        <v>0.38461538461538464</v>
      </c>
      <c r="E6" s="44">
        <v>7</v>
      </c>
      <c r="F6" s="45">
        <v>3</v>
      </c>
      <c r="G6" s="43">
        <f aca="true" t="shared" si="1" ref="G6:G12">F6/E6</f>
        <v>0.42857142857142855</v>
      </c>
      <c r="H6" s="46">
        <v>3</v>
      </c>
      <c r="I6" s="47">
        <v>0</v>
      </c>
      <c r="J6" s="48">
        <v>0</v>
      </c>
      <c r="K6" s="103">
        <f>(E6+H6)/B6</f>
        <v>0.7692307692307693</v>
      </c>
      <c r="L6" s="43">
        <f>IF(C6&gt;0,(F6+I6-J6)/C6,0)</f>
        <v>0.6</v>
      </c>
      <c r="M6" s="49">
        <v>10.33</v>
      </c>
      <c r="N6" s="44">
        <v>12</v>
      </c>
      <c r="O6" s="50">
        <v>0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20</v>
      </c>
      <c r="C7" s="42">
        <v>6</v>
      </c>
      <c r="D7" s="51">
        <f t="shared" si="0"/>
        <v>0.3</v>
      </c>
      <c r="E7" s="44">
        <v>10</v>
      </c>
      <c r="F7" s="45">
        <v>4</v>
      </c>
      <c r="G7" s="43">
        <f t="shared" si="1"/>
        <v>0.4</v>
      </c>
      <c r="H7" s="46">
        <v>6</v>
      </c>
      <c r="I7" s="47">
        <v>0</v>
      </c>
      <c r="J7" s="52">
        <v>0</v>
      </c>
      <c r="K7" s="155">
        <f aca="true" t="shared" si="2" ref="K7:K22">(E7+H7)/B7</f>
        <v>0.8</v>
      </c>
      <c r="L7" s="43">
        <f aca="true" t="shared" si="3" ref="L7:L22">IF(C7&gt;0,(F7+I7-J7)/C7,0)</f>
        <v>0.6666666666666666</v>
      </c>
      <c r="M7" s="49">
        <v>9.13</v>
      </c>
      <c r="N7" s="44">
        <v>16</v>
      </c>
      <c r="O7" s="50">
        <v>4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36</v>
      </c>
      <c r="C8" s="54">
        <v>2</v>
      </c>
      <c r="D8" s="55">
        <f t="shared" si="0"/>
        <v>0.05555555555555555</v>
      </c>
      <c r="E8" s="56">
        <v>19</v>
      </c>
      <c r="F8" s="57">
        <v>0</v>
      </c>
      <c r="G8" s="51">
        <f t="shared" si="1"/>
        <v>0</v>
      </c>
      <c r="H8" s="58">
        <v>7</v>
      </c>
      <c r="I8" s="59">
        <v>2</v>
      </c>
      <c r="J8" s="60">
        <v>0</v>
      </c>
      <c r="K8" s="155">
        <f t="shared" si="2"/>
        <v>0.7222222222222222</v>
      </c>
      <c r="L8" s="43">
        <f t="shared" si="3"/>
        <v>1</v>
      </c>
      <c r="M8" s="61">
        <v>0</v>
      </c>
      <c r="N8" s="56">
        <v>25</v>
      </c>
      <c r="O8" s="62">
        <v>2</v>
      </c>
      <c r="P8" s="3"/>
    </row>
    <row r="9" spans="1:17" s="4" customFormat="1" ht="21.75" customHeight="1">
      <c r="A9" s="85" t="str">
        <f>'1 In School Youth Part'!A9</f>
        <v>Brockton</v>
      </c>
      <c r="B9" s="53">
        <v>0</v>
      </c>
      <c r="C9" s="54">
        <v>0</v>
      </c>
      <c r="D9" s="55">
        <f>IF(B9&gt;0,C9/B9,0)</f>
        <v>0</v>
      </c>
      <c r="E9" s="56">
        <v>0</v>
      </c>
      <c r="F9" s="57">
        <v>0</v>
      </c>
      <c r="G9" s="55">
        <f>IF(E9&gt;0,F9/E9,0)</f>
        <v>0</v>
      </c>
      <c r="H9" s="63">
        <v>0</v>
      </c>
      <c r="I9" s="64">
        <v>0</v>
      </c>
      <c r="J9" s="60">
        <v>0</v>
      </c>
      <c r="K9" s="155">
        <f>IF(I9&gt;0,J9/I9,0)</f>
        <v>0</v>
      </c>
      <c r="L9" s="43">
        <f t="shared" si="3"/>
        <v>0</v>
      </c>
      <c r="M9" s="61">
        <v>0</v>
      </c>
      <c r="N9" s="56">
        <v>0</v>
      </c>
      <c r="O9" s="62">
        <v>0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20</v>
      </c>
      <c r="C10" s="54">
        <v>0</v>
      </c>
      <c r="D10" s="55">
        <f t="shared" si="0"/>
        <v>0</v>
      </c>
      <c r="E10" s="56">
        <v>5</v>
      </c>
      <c r="F10" s="57">
        <v>0</v>
      </c>
      <c r="G10" s="55">
        <f t="shared" si="1"/>
        <v>0</v>
      </c>
      <c r="H10" s="63">
        <v>10</v>
      </c>
      <c r="I10" s="64">
        <v>0</v>
      </c>
      <c r="J10" s="60">
        <v>0</v>
      </c>
      <c r="K10" s="155">
        <f t="shared" si="2"/>
        <v>0.75</v>
      </c>
      <c r="L10" s="43">
        <f t="shared" si="3"/>
        <v>0</v>
      </c>
      <c r="M10" s="61">
        <v>0</v>
      </c>
      <c r="N10" s="56">
        <v>17</v>
      </c>
      <c r="O10" s="62">
        <v>0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0</v>
      </c>
      <c r="C11" s="54">
        <v>0</v>
      </c>
      <c r="D11" s="55">
        <f>IF(B11&gt;0,C11/B11,0)</f>
        <v>0</v>
      </c>
      <c r="E11" s="56">
        <v>0</v>
      </c>
      <c r="F11" s="57">
        <v>0</v>
      </c>
      <c r="G11" s="55">
        <f>IF(E11&gt;0,F11/E11,0)</f>
        <v>0</v>
      </c>
      <c r="H11" s="66">
        <v>0</v>
      </c>
      <c r="I11" s="67">
        <v>0</v>
      </c>
      <c r="J11" s="60">
        <v>0</v>
      </c>
      <c r="K11" s="155">
        <f>IF(I11&gt;0,J11/I11,0)</f>
        <v>0</v>
      </c>
      <c r="L11" s="43">
        <f t="shared" si="3"/>
        <v>0</v>
      </c>
      <c r="M11" s="61">
        <v>0</v>
      </c>
      <c r="N11" s="56">
        <v>0</v>
      </c>
      <c r="O11" s="62">
        <v>0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12</v>
      </c>
      <c r="C12" s="54">
        <v>1</v>
      </c>
      <c r="D12" s="55">
        <f t="shared" si="0"/>
        <v>0.08333333333333333</v>
      </c>
      <c r="E12" s="56">
        <v>5</v>
      </c>
      <c r="F12" s="57">
        <v>1</v>
      </c>
      <c r="G12" s="55">
        <f t="shared" si="1"/>
        <v>0.2</v>
      </c>
      <c r="H12" s="63">
        <v>5</v>
      </c>
      <c r="I12" s="64">
        <v>0</v>
      </c>
      <c r="J12" s="60">
        <v>0</v>
      </c>
      <c r="K12" s="155">
        <f t="shared" si="2"/>
        <v>0.8333333333333334</v>
      </c>
      <c r="L12" s="43">
        <f t="shared" si="3"/>
        <v>1</v>
      </c>
      <c r="M12" s="61">
        <v>9</v>
      </c>
      <c r="N12" s="56">
        <v>8</v>
      </c>
      <c r="O12" s="62">
        <v>1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27</v>
      </c>
      <c r="C13" s="54">
        <v>33</v>
      </c>
      <c r="D13" s="55">
        <f t="shared" si="0"/>
        <v>1.2222222222222223</v>
      </c>
      <c r="E13" s="56">
        <v>3</v>
      </c>
      <c r="F13" s="57">
        <v>1</v>
      </c>
      <c r="G13" s="51">
        <f aca="true" t="shared" si="4" ref="G13:G22">F13/E13</f>
        <v>0.3333333333333333</v>
      </c>
      <c r="H13" s="58">
        <v>19</v>
      </c>
      <c r="I13" s="59">
        <v>16</v>
      </c>
      <c r="J13" s="60">
        <v>0</v>
      </c>
      <c r="K13" s="155">
        <f t="shared" si="2"/>
        <v>0.8148148148148148</v>
      </c>
      <c r="L13" s="43">
        <f t="shared" si="3"/>
        <v>0.5151515151515151</v>
      </c>
      <c r="M13" s="61">
        <v>10</v>
      </c>
      <c r="N13" s="56">
        <v>18</v>
      </c>
      <c r="O13" s="62">
        <v>22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0</v>
      </c>
      <c r="C14" s="54">
        <v>4</v>
      </c>
      <c r="D14" s="55">
        <f>IF(B14&gt;0,C14/B14,0)</f>
        <v>0</v>
      </c>
      <c r="E14" s="56">
        <v>0</v>
      </c>
      <c r="F14" s="57">
        <v>2</v>
      </c>
      <c r="G14" s="55">
        <f>IF(E14&gt;0,F14/E14,0)</f>
        <v>0</v>
      </c>
      <c r="H14" s="63">
        <v>0</v>
      </c>
      <c r="I14" s="64">
        <v>1</v>
      </c>
      <c r="J14" s="60">
        <v>0</v>
      </c>
      <c r="K14" s="155">
        <f>IF(B14&gt;0,(E14+H14)/B14,0)</f>
        <v>0</v>
      </c>
      <c r="L14" s="43">
        <f t="shared" si="3"/>
        <v>0.75</v>
      </c>
      <c r="M14" s="61">
        <v>10</v>
      </c>
      <c r="N14" s="56">
        <v>0</v>
      </c>
      <c r="O14" s="62">
        <v>3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73</v>
      </c>
      <c r="C15" s="54">
        <v>30</v>
      </c>
      <c r="D15" s="55">
        <f t="shared" si="0"/>
        <v>0.410958904109589</v>
      </c>
      <c r="E15" s="56">
        <v>15</v>
      </c>
      <c r="F15" s="57">
        <v>2</v>
      </c>
      <c r="G15" s="55">
        <f t="shared" si="4"/>
        <v>0.13333333333333333</v>
      </c>
      <c r="H15" s="63">
        <v>40</v>
      </c>
      <c r="I15" s="64">
        <v>25</v>
      </c>
      <c r="J15" s="60">
        <v>0</v>
      </c>
      <c r="K15" s="155">
        <f t="shared" si="2"/>
        <v>0.7534246575342466</v>
      </c>
      <c r="L15" s="43">
        <f t="shared" si="3"/>
        <v>0.9</v>
      </c>
      <c r="M15" s="61">
        <v>0</v>
      </c>
      <c r="N15" s="56">
        <v>53</v>
      </c>
      <c r="O15" s="62">
        <v>17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0</v>
      </c>
      <c r="C16" s="54">
        <v>1</v>
      </c>
      <c r="D16" s="55">
        <f>IF(B16&gt;0,C16/B16,0)</f>
        <v>0</v>
      </c>
      <c r="E16" s="56">
        <v>0</v>
      </c>
      <c r="F16" s="57">
        <v>0</v>
      </c>
      <c r="G16" s="55">
        <f>IF(E16&gt;0,F16/E16,0)</f>
        <v>0</v>
      </c>
      <c r="H16" s="63">
        <v>0</v>
      </c>
      <c r="I16" s="64">
        <v>0</v>
      </c>
      <c r="J16" s="60">
        <v>0</v>
      </c>
      <c r="K16" s="155">
        <f>IF(I16&gt;0,J16/I16,0)</f>
        <v>0</v>
      </c>
      <c r="L16" s="43">
        <f t="shared" si="3"/>
        <v>0</v>
      </c>
      <c r="M16" s="61">
        <v>10</v>
      </c>
      <c r="N16" s="56">
        <v>0</v>
      </c>
      <c r="O16" s="62">
        <v>0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36</v>
      </c>
      <c r="C17" s="54">
        <v>1</v>
      </c>
      <c r="D17" s="55">
        <f t="shared" si="0"/>
        <v>0.027777777777777776</v>
      </c>
      <c r="E17" s="56">
        <v>12</v>
      </c>
      <c r="F17" s="57">
        <v>0</v>
      </c>
      <c r="G17" s="55">
        <f t="shared" si="4"/>
        <v>0</v>
      </c>
      <c r="H17" s="63">
        <v>19</v>
      </c>
      <c r="I17" s="64">
        <v>0</v>
      </c>
      <c r="J17" s="60">
        <v>0</v>
      </c>
      <c r="K17" s="155">
        <f t="shared" si="2"/>
        <v>0.8611111111111112</v>
      </c>
      <c r="L17" s="43">
        <f t="shared" si="3"/>
        <v>0</v>
      </c>
      <c r="M17" s="61">
        <v>0</v>
      </c>
      <c r="N17" s="56">
        <v>30</v>
      </c>
      <c r="O17" s="62">
        <v>0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77</v>
      </c>
      <c r="C18" s="54">
        <v>18</v>
      </c>
      <c r="D18" s="55">
        <f t="shared" si="0"/>
        <v>0.23376623376623376</v>
      </c>
      <c r="E18" s="56">
        <v>20</v>
      </c>
      <c r="F18" s="57">
        <v>6</v>
      </c>
      <c r="G18" s="55">
        <f t="shared" si="4"/>
        <v>0.3</v>
      </c>
      <c r="H18" s="63">
        <v>50</v>
      </c>
      <c r="I18" s="64">
        <v>8</v>
      </c>
      <c r="J18" s="60">
        <v>0</v>
      </c>
      <c r="K18" s="155">
        <f t="shared" si="2"/>
        <v>0.9090909090909091</v>
      </c>
      <c r="L18" s="43">
        <f t="shared" si="3"/>
        <v>0.7777777777777778</v>
      </c>
      <c r="M18" s="61">
        <v>10.88</v>
      </c>
      <c r="N18" s="56">
        <v>100</v>
      </c>
      <c r="O18" s="62">
        <v>17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0</v>
      </c>
      <c r="C19" s="54">
        <v>1</v>
      </c>
      <c r="D19" s="55">
        <f>IF(B19&gt;0,C19/B19,0)</f>
        <v>0</v>
      </c>
      <c r="E19" s="56">
        <v>0</v>
      </c>
      <c r="F19" s="57">
        <v>0</v>
      </c>
      <c r="G19" s="55">
        <f>IF(E19&gt;0,F19/E19,0)</f>
        <v>0</v>
      </c>
      <c r="H19" s="46">
        <v>0</v>
      </c>
      <c r="I19" s="47">
        <v>0</v>
      </c>
      <c r="J19" s="48">
        <v>0</v>
      </c>
      <c r="K19" s="155">
        <f>IF(I19&gt;0,J19/I19,0)</f>
        <v>0</v>
      </c>
      <c r="L19" s="201">
        <f t="shared" si="3"/>
        <v>0</v>
      </c>
      <c r="M19" s="61">
        <v>0</v>
      </c>
      <c r="N19" s="56">
        <v>0</v>
      </c>
      <c r="O19" s="62">
        <v>1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24</v>
      </c>
      <c r="C20" s="54">
        <v>4</v>
      </c>
      <c r="D20" s="55">
        <f t="shared" si="0"/>
        <v>0.16666666666666666</v>
      </c>
      <c r="E20" s="56">
        <v>6</v>
      </c>
      <c r="F20" s="57">
        <v>0</v>
      </c>
      <c r="G20" s="43">
        <f t="shared" si="4"/>
        <v>0</v>
      </c>
      <c r="H20" s="46">
        <v>16</v>
      </c>
      <c r="I20" s="47">
        <v>4</v>
      </c>
      <c r="J20" s="48">
        <v>0</v>
      </c>
      <c r="K20" s="155">
        <f t="shared" si="2"/>
        <v>0.9166666666666666</v>
      </c>
      <c r="L20" s="43">
        <f t="shared" si="3"/>
        <v>1</v>
      </c>
      <c r="M20" s="61">
        <v>0</v>
      </c>
      <c r="N20" s="56">
        <v>18</v>
      </c>
      <c r="O20" s="62">
        <v>4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41</v>
      </c>
      <c r="C21" s="69">
        <v>5</v>
      </c>
      <c r="D21" s="70">
        <f>IF(B21&gt;0,C21/B21,0)</f>
        <v>0.12195121951219512</v>
      </c>
      <c r="E21" s="71">
        <v>30</v>
      </c>
      <c r="F21" s="72">
        <v>2</v>
      </c>
      <c r="G21" s="51">
        <f>IF(E21&gt;0,F21/E21,0)</f>
        <v>0.06666666666666667</v>
      </c>
      <c r="H21" s="58">
        <v>7</v>
      </c>
      <c r="I21" s="59">
        <v>1</v>
      </c>
      <c r="J21" s="52">
        <v>0</v>
      </c>
      <c r="K21" s="155">
        <f>IF(B21&gt;0,(E21+H21)/B21,0)</f>
        <v>0.9024390243902439</v>
      </c>
      <c r="L21" s="51">
        <f t="shared" si="3"/>
        <v>0.6</v>
      </c>
      <c r="M21" s="73">
        <v>13.5</v>
      </c>
      <c r="N21" s="71">
        <v>40</v>
      </c>
      <c r="O21" s="74">
        <v>3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379</v>
      </c>
      <c r="C22" s="76">
        <f>SUM(C6:C21)</f>
        <v>111</v>
      </c>
      <c r="D22" s="77">
        <f t="shared" si="0"/>
        <v>0.2928759894459103</v>
      </c>
      <c r="E22" s="78">
        <f>SUM(E6:E21)</f>
        <v>132</v>
      </c>
      <c r="F22" s="79">
        <f>SUM(F6:F21)</f>
        <v>21</v>
      </c>
      <c r="G22" s="77">
        <f t="shared" si="4"/>
        <v>0.1590909090909091</v>
      </c>
      <c r="H22" s="80">
        <f>SUM(H6:H21)</f>
        <v>182</v>
      </c>
      <c r="I22" s="81">
        <f>SUM(I6:I21)</f>
        <v>57</v>
      </c>
      <c r="J22" s="82">
        <f>SUM(J6:J21)</f>
        <v>0</v>
      </c>
      <c r="K22" s="104">
        <f t="shared" si="2"/>
        <v>0.8284960422163589</v>
      </c>
      <c r="L22" s="77">
        <f t="shared" si="3"/>
        <v>0.7027027027027027</v>
      </c>
      <c r="M22" s="83">
        <v>10.44</v>
      </c>
      <c r="N22" s="78">
        <f>SUM(N6:N21)</f>
        <v>337</v>
      </c>
      <c r="O22" s="84">
        <f>SUM(O6:O21)</f>
        <v>74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42" t="s">
        <v>78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4"/>
      <c r="P24" s="3"/>
      <c r="Q24" s="24"/>
    </row>
    <row r="25" spans="1:17" s="4" customFormat="1" ht="12" customHeight="1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4"/>
      <c r="P25" s="3"/>
      <c r="Q25" s="24"/>
    </row>
    <row r="26" spans="1:16" ht="6.75" customHeight="1" thickBo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7"/>
      <c r="P26" s="6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O22" sqref="O22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47" t="str">
        <f>+'1 In School Youth Part'!A1:N1</f>
        <v>TAB 7 - WIOA TITLE I PARTICIPANT SUMMARY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</row>
    <row r="2" spans="1:15" ht="21.75" customHeight="1">
      <c r="A2" s="255" t="str">
        <f>'1 In School Youth Part'!$A$2</f>
        <v>FY17 QUARTER ENDING DECEMBER 31, 2016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5" ht="21.75" customHeight="1" thickBot="1">
      <c r="A3" s="240" t="s">
        <v>63</v>
      </c>
      <c r="B3" s="241"/>
      <c r="C3" s="241"/>
      <c r="D3" s="241"/>
      <c r="E3" s="241"/>
      <c r="F3" s="241"/>
      <c r="G3" s="241"/>
      <c r="H3" s="241"/>
      <c r="I3" s="241"/>
      <c r="J3" s="241"/>
      <c r="K3" s="224"/>
      <c r="L3" s="224"/>
      <c r="M3" s="224"/>
      <c r="N3" s="224"/>
      <c r="O3" s="225"/>
    </row>
    <row r="4" spans="1:15" ht="25.5" customHeight="1">
      <c r="A4" s="245" t="str">
        <f>'1 In School Youth Part'!$A$4</f>
        <v>WORKFORCE
INVESTMENT AREA</v>
      </c>
      <c r="B4" s="254" t="s">
        <v>6</v>
      </c>
      <c r="C4" s="254"/>
      <c r="D4" s="251"/>
      <c r="E4" s="238" t="s">
        <v>7</v>
      </c>
      <c r="F4" s="252"/>
      <c r="G4" s="253"/>
      <c r="H4" s="238" t="s">
        <v>8</v>
      </c>
      <c r="I4" s="256"/>
      <c r="J4" s="141" t="s">
        <v>82</v>
      </c>
      <c r="K4" s="250" t="s">
        <v>81</v>
      </c>
      <c r="L4" s="251"/>
      <c r="M4" s="140" t="s">
        <v>83</v>
      </c>
      <c r="N4" s="238" t="s">
        <v>64</v>
      </c>
      <c r="O4" s="253"/>
    </row>
    <row r="5" spans="1:15" ht="30" customHeight="1" thickBot="1">
      <c r="A5" s="246"/>
      <c r="B5" s="8" t="s">
        <v>3</v>
      </c>
      <c r="C5" s="8" t="s">
        <v>4</v>
      </c>
      <c r="D5" s="22" t="s">
        <v>40</v>
      </c>
      <c r="E5" s="8" t="s">
        <v>3</v>
      </c>
      <c r="F5" s="8" t="s">
        <v>4</v>
      </c>
      <c r="G5" s="22" t="s">
        <v>40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45</v>
      </c>
      <c r="C6" s="42">
        <v>15</v>
      </c>
      <c r="D6" s="43">
        <f aca="true" t="shared" si="0" ref="D6:D22">C6/B6</f>
        <v>0.3333333333333333</v>
      </c>
      <c r="E6" s="44">
        <v>27</v>
      </c>
      <c r="F6" s="45">
        <v>3</v>
      </c>
      <c r="G6" s="43">
        <f aca="true" t="shared" si="1" ref="G6:G22">F6/E6</f>
        <v>0.1111111111111111</v>
      </c>
      <c r="H6" s="46">
        <v>7</v>
      </c>
      <c r="I6" s="47">
        <v>0</v>
      </c>
      <c r="J6" s="48">
        <v>0</v>
      </c>
      <c r="K6" s="159">
        <f>(E6+H6)/B6</f>
        <v>0.7555555555555555</v>
      </c>
      <c r="L6" s="43">
        <f>IF(C6&gt;0,(F6+I6-J6)/C6,0)</f>
        <v>0.2</v>
      </c>
      <c r="M6" s="49">
        <v>10.166666666666666</v>
      </c>
      <c r="N6" s="44">
        <v>30</v>
      </c>
      <c r="O6" s="50">
        <v>10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58</v>
      </c>
      <c r="C7" s="42">
        <v>37</v>
      </c>
      <c r="D7" s="51">
        <f t="shared" si="0"/>
        <v>0.6379310344827587</v>
      </c>
      <c r="E7" s="44">
        <v>30</v>
      </c>
      <c r="F7" s="45">
        <v>19</v>
      </c>
      <c r="G7" s="43">
        <f t="shared" si="1"/>
        <v>0.6333333333333333</v>
      </c>
      <c r="H7" s="46">
        <v>14</v>
      </c>
      <c r="I7" s="47">
        <v>3</v>
      </c>
      <c r="J7" s="52">
        <v>0</v>
      </c>
      <c r="K7" s="155">
        <f>(E7+H7)/B7</f>
        <v>0.7586206896551724</v>
      </c>
      <c r="L7" s="43">
        <f>IF(C7&gt;0,(F7+I7-J7)/C7,0)</f>
        <v>0.5945945945945946</v>
      </c>
      <c r="M7" s="49">
        <v>12.374210526315789</v>
      </c>
      <c r="N7" s="44">
        <v>32</v>
      </c>
      <c r="O7" s="50">
        <v>10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50</v>
      </c>
      <c r="C8" s="54">
        <v>15</v>
      </c>
      <c r="D8" s="55">
        <f t="shared" si="0"/>
        <v>0.3</v>
      </c>
      <c r="E8" s="56">
        <v>32</v>
      </c>
      <c r="F8" s="57">
        <v>11</v>
      </c>
      <c r="G8" s="51">
        <f t="shared" si="1"/>
        <v>0.34375</v>
      </c>
      <c r="H8" s="58">
        <v>7</v>
      </c>
      <c r="I8" s="59">
        <v>4</v>
      </c>
      <c r="J8" s="60">
        <v>0</v>
      </c>
      <c r="K8" s="155">
        <f aca="true" t="shared" si="2" ref="K8:K22">(E8+H8)/B8</f>
        <v>0.78</v>
      </c>
      <c r="L8" s="43">
        <f aca="true" t="shared" si="3" ref="L8:L22">IF(C8&gt;0,(F8+I8-J8)/C8,0)</f>
        <v>1</v>
      </c>
      <c r="M8" s="61">
        <v>11.395454545454545</v>
      </c>
      <c r="N8" s="56">
        <v>33</v>
      </c>
      <c r="O8" s="62">
        <v>14</v>
      </c>
      <c r="P8" s="3"/>
    </row>
    <row r="9" spans="1:17" s="4" customFormat="1" ht="21.75" customHeight="1">
      <c r="A9" s="85" t="str">
        <f>'1 In School Youth Part'!A9</f>
        <v>Brockton</v>
      </c>
      <c r="B9" s="53">
        <v>24</v>
      </c>
      <c r="C9" s="54">
        <v>2</v>
      </c>
      <c r="D9" s="55">
        <f t="shared" si="0"/>
        <v>0.08333333333333333</v>
      </c>
      <c r="E9" s="56">
        <v>6</v>
      </c>
      <c r="F9" s="57">
        <v>0</v>
      </c>
      <c r="G9" s="55">
        <f t="shared" si="1"/>
        <v>0</v>
      </c>
      <c r="H9" s="63">
        <v>18</v>
      </c>
      <c r="I9" s="64">
        <v>0</v>
      </c>
      <c r="J9" s="60">
        <v>0</v>
      </c>
      <c r="K9" s="155">
        <f t="shared" si="2"/>
        <v>1</v>
      </c>
      <c r="L9" s="43">
        <f t="shared" si="3"/>
        <v>0</v>
      </c>
      <c r="M9" s="61">
        <v>0</v>
      </c>
      <c r="N9" s="56">
        <v>20</v>
      </c>
      <c r="O9" s="62">
        <v>1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32</v>
      </c>
      <c r="C10" s="54">
        <v>12</v>
      </c>
      <c r="D10" s="55">
        <f t="shared" si="0"/>
        <v>0.375</v>
      </c>
      <c r="E10" s="56">
        <v>18</v>
      </c>
      <c r="F10" s="57">
        <v>5</v>
      </c>
      <c r="G10" s="55">
        <f t="shared" si="1"/>
        <v>0.2777777777777778</v>
      </c>
      <c r="H10" s="63">
        <v>6</v>
      </c>
      <c r="I10" s="64">
        <v>1</v>
      </c>
      <c r="J10" s="60">
        <v>4</v>
      </c>
      <c r="K10" s="155">
        <f t="shared" si="2"/>
        <v>0.75</v>
      </c>
      <c r="L10" s="43">
        <f t="shared" si="3"/>
        <v>0.16666666666666666</v>
      </c>
      <c r="M10" s="61">
        <v>13.046</v>
      </c>
      <c r="N10" s="56">
        <v>27</v>
      </c>
      <c r="O10" s="62">
        <v>1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112</v>
      </c>
      <c r="C11" s="54">
        <v>35</v>
      </c>
      <c r="D11" s="55">
        <f t="shared" si="0"/>
        <v>0.3125</v>
      </c>
      <c r="E11" s="56">
        <v>55</v>
      </c>
      <c r="F11" s="57">
        <v>20</v>
      </c>
      <c r="G11" s="65">
        <f t="shared" si="1"/>
        <v>0.36363636363636365</v>
      </c>
      <c r="H11" s="66">
        <v>29</v>
      </c>
      <c r="I11" s="67">
        <v>8</v>
      </c>
      <c r="J11" s="60">
        <v>0</v>
      </c>
      <c r="K11" s="155">
        <f t="shared" si="2"/>
        <v>0.75</v>
      </c>
      <c r="L11" s="43">
        <f t="shared" si="3"/>
        <v>0.8</v>
      </c>
      <c r="M11" s="61">
        <v>11.675</v>
      </c>
      <c r="N11" s="56">
        <v>75</v>
      </c>
      <c r="O11" s="62">
        <v>30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18</v>
      </c>
      <c r="C12" s="54">
        <v>5</v>
      </c>
      <c r="D12" s="55">
        <f t="shared" si="0"/>
        <v>0.2777777777777778</v>
      </c>
      <c r="E12" s="56">
        <v>9</v>
      </c>
      <c r="F12" s="57">
        <v>4</v>
      </c>
      <c r="G12" s="55">
        <f t="shared" si="1"/>
        <v>0.4444444444444444</v>
      </c>
      <c r="H12" s="63">
        <v>5</v>
      </c>
      <c r="I12" s="64">
        <v>0</v>
      </c>
      <c r="J12" s="60">
        <v>0</v>
      </c>
      <c r="K12" s="155">
        <f t="shared" si="2"/>
        <v>0.7777777777777778</v>
      </c>
      <c r="L12" s="43">
        <f t="shared" si="3"/>
        <v>0.8</v>
      </c>
      <c r="M12" s="61">
        <v>10.75</v>
      </c>
      <c r="N12" s="56">
        <v>12</v>
      </c>
      <c r="O12" s="62">
        <v>1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58</v>
      </c>
      <c r="C13" s="54">
        <v>6</v>
      </c>
      <c r="D13" s="55">
        <f t="shared" si="0"/>
        <v>0.10344827586206896</v>
      </c>
      <c r="E13" s="56">
        <v>18</v>
      </c>
      <c r="F13" s="57">
        <v>5</v>
      </c>
      <c r="G13" s="51">
        <f t="shared" si="1"/>
        <v>0.2777777777777778</v>
      </c>
      <c r="H13" s="58">
        <v>26</v>
      </c>
      <c r="I13" s="59">
        <v>0</v>
      </c>
      <c r="J13" s="60">
        <v>0</v>
      </c>
      <c r="K13" s="155">
        <f t="shared" si="2"/>
        <v>0.7586206896551724</v>
      </c>
      <c r="L13" s="43">
        <f t="shared" si="3"/>
        <v>0.8333333333333334</v>
      </c>
      <c r="M13" s="61">
        <v>11.88</v>
      </c>
      <c r="N13" s="56">
        <v>44</v>
      </c>
      <c r="O13" s="62">
        <v>3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37</v>
      </c>
      <c r="C14" s="54">
        <v>8</v>
      </c>
      <c r="D14" s="55">
        <f t="shared" si="0"/>
        <v>0.21621621621621623</v>
      </c>
      <c r="E14" s="56">
        <v>15</v>
      </c>
      <c r="F14" s="57">
        <v>3</v>
      </c>
      <c r="G14" s="55">
        <f t="shared" si="1"/>
        <v>0.2</v>
      </c>
      <c r="H14" s="63">
        <v>12</v>
      </c>
      <c r="I14" s="64">
        <v>0</v>
      </c>
      <c r="J14" s="60">
        <v>1</v>
      </c>
      <c r="K14" s="155">
        <f t="shared" si="2"/>
        <v>0.7297297297297297</v>
      </c>
      <c r="L14" s="43">
        <f t="shared" si="3"/>
        <v>0.25</v>
      </c>
      <c r="M14" s="61">
        <v>10</v>
      </c>
      <c r="N14" s="56">
        <v>25</v>
      </c>
      <c r="O14" s="62">
        <v>4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120</v>
      </c>
      <c r="C15" s="54">
        <v>32</v>
      </c>
      <c r="D15" s="55">
        <f t="shared" si="0"/>
        <v>0.26666666666666666</v>
      </c>
      <c r="E15" s="56">
        <v>62</v>
      </c>
      <c r="F15" s="57">
        <v>15</v>
      </c>
      <c r="G15" s="55">
        <f t="shared" si="1"/>
        <v>0.24193548387096775</v>
      </c>
      <c r="H15" s="63">
        <v>29</v>
      </c>
      <c r="I15" s="64">
        <v>5</v>
      </c>
      <c r="J15" s="60">
        <v>0</v>
      </c>
      <c r="K15" s="155">
        <f t="shared" si="2"/>
        <v>0.7583333333333333</v>
      </c>
      <c r="L15" s="43">
        <f t="shared" si="3"/>
        <v>0.625</v>
      </c>
      <c r="M15" s="61">
        <v>10.697142857142858</v>
      </c>
      <c r="N15" s="56">
        <v>77</v>
      </c>
      <c r="O15" s="62">
        <v>16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29</v>
      </c>
      <c r="C16" s="54">
        <v>11</v>
      </c>
      <c r="D16" s="55">
        <f t="shared" si="0"/>
        <v>0.3793103448275862</v>
      </c>
      <c r="E16" s="56">
        <v>24</v>
      </c>
      <c r="F16" s="57">
        <v>8</v>
      </c>
      <c r="G16" s="55">
        <f t="shared" si="1"/>
        <v>0.3333333333333333</v>
      </c>
      <c r="H16" s="63">
        <v>0</v>
      </c>
      <c r="I16" s="64">
        <v>1</v>
      </c>
      <c r="J16" s="60">
        <v>0</v>
      </c>
      <c r="K16" s="155">
        <f t="shared" si="2"/>
        <v>0.8275862068965517</v>
      </c>
      <c r="L16" s="43">
        <f t="shared" si="3"/>
        <v>0.8181818181818182</v>
      </c>
      <c r="M16" s="61">
        <v>12.5625</v>
      </c>
      <c r="N16" s="56">
        <v>22</v>
      </c>
      <c r="O16" s="62">
        <v>8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51</v>
      </c>
      <c r="C17" s="54">
        <v>14</v>
      </c>
      <c r="D17" s="55">
        <f t="shared" si="0"/>
        <v>0.27450980392156865</v>
      </c>
      <c r="E17" s="56">
        <v>31</v>
      </c>
      <c r="F17" s="57">
        <v>13</v>
      </c>
      <c r="G17" s="55">
        <f t="shared" si="1"/>
        <v>0.41935483870967744</v>
      </c>
      <c r="H17" s="63">
        <v>6</v>
      </c>
      <c r="I17" s="64">
        <v>0</v>
      </c>
      <c r="J17" s="60">
        <v>0</v>
      </c>
      <c r="K17" s="155">
        <f t="shared" si="2"/>
        <v>0.7254901960784313</v>
      </c>
      <c r="L17" s="43">
        <f t="shared" si="3"/>
        <v>0.9285714285714286</v>
      </c>
      <c r="M17" s="61">
        <v>12.593846153846155</v>
      </c>
      <c r="N17" s="56">
        <v>32</v>
      </c>
      <c r="O17" s="62">
        <v>14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42</v>
      </c>
      <c r="C18" s="54">
        <v>20</v>
      </c>
      <c r="D18" s="55">
        <f t="shared" si="0"/>
        <v>0.47619047619047616</v>
      </c>
      <c r="E18" s="56">
        <v>30</v>
      </c>
      <c r="F18" s="57">
        <v>17</v>
      </c>
      <c r="G18" s="55">
        <f t="shared" si="1"/>
        <v>0.5666666666666667</v>
      </c>
      <c r="H18" s="63">
        <v>7</v>
      </c>
      <c r="I18" s="64">
        <v>2</v>
      </c>
      <c r="J18" s="60">
        <v>0</v>
      </c>
      <c r="K18" s="155">
        <f t="shared" si="2"/>
        <v>0.8809523809523809</v>
      </c>
      <c r="L18" s="43">
        <f t="shared" si="3"/>
        <v>0.95</v>
      </c>
      <c r="M18" s="61">
        <v>12.488235294117647</v>
      </c>
      <c r="N18" s="56">
        <v>40</v>
      </c>
      <c r="O18" s="62">
        <v>10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44</v>
      </c>
      <c r="C19" s="54">
        <v>9</v>
      </c>
      <c r="D19" s="55">
        <f t="shared" si="0"/>
        <v>0.20454545454545456</v>
      </c>
      <c r="E19" s="56">
        <v>22</v>
      </c>
      <c r="F19" s="57">
        <v>5</v>
      </c>
      <c r="G19" s="43">
        <f t="shared" si="1"/>
        <v>0.22727272727272727</v>
      </c>
      <c r="H19" s="46">
        <v>11</v>
      </c>
      <c r="I19" s="47">
        <v>0</v>
      </c>
      <c r="J19" s="48">
        <v>1</v>
      </c>
      <c r="K19" s="155">
        <f t="shared" si="2"/>
        <v>0.75</v>
      </c>
      <c r="L19" s="43">
        <f t="shared" si="3"/>
        <v>0.4444444444444444</v>
      </c>
      <c r="M19" s="61">
        <v>10.35</v>
      </c>
      <c r="N19" s="56">
        <v>28</v>
      </c>
      <c r="O19" s="62">
        <v>2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58</v>
      </c>
      <c r="C20" s="54">
        <v>15</v>
      </c>
      <c r="D20" s="55">
        <f t="shared" si="0"/>
        <v>0.25862068965517243</v>
      </c>
      <c r="E20" s="56">
        <v>22</v>
      </c>
      <c r="F20" s="57">
        <v>8</v>
      </c>
      <c r="G20" s="43">
        <f t="shared" si="1"/>
        <v>0.36363636363636365</v>
      </c>
      <c r="H20" s="46">
        <v>32</v>
      </c>
      <c r="I20" s="47">
        <v>5</v>
      </c>
      <c r="J20" s="48">
        <v>0</v>
      </c>
      <c r="K20" s="155">
        <f t="shared" si="2"/>
        <v>0.9310344827586207</v>
      </c>
      <c r="L20" s="43">
        <f t="shared" si="3"/>
        <v>0.8666666666666667</v>
      </c>
      <c r="M20" s="61">
        <v>10.625</v>
      </c>
      <c r="N20" s="56">
        <v>25</v>
      </c>
      <c r="O20" s="62">
        <v>13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52</v>
      </c>
      <c r="C21" s="69">
        <v>16</v>
      </c>
      <c r="D21" s="70">
        <f t="shared" si="0"/>
        <v>0.3076923076923077</v>
      </c>
      <c r="E21" s="71">
        <v>38</v>
      </c>
      <c r="F21" s="72">
        <v>7</v>
      </c>
      <c r="G21" s="51">
        <f t="shared" si="1"/>
        <v>0.18421052631578946</v>
      </c>
      <c r="H21" s="58">
        <v>6</v>
      </c>
      <c r="I21" s="59">
        <v>2</v>
      </c>
      <c r="J21" s="52">
        <v>0</v>
      </c>
      <c r="K21" s="158">
        <f t="shared" si="2"/>
        <v>0.8461538461538461</v>
      </c>
      <c r="L21" s="51">
        <f t="shared" si="3"/>
        <v>0.5625</v>
      </c>
      <c r="M21" s="73">
        <v>11.035714285714286</v>
      </c>
      <c r="N21" s="71">
        <v>30</v>
      </c>
      <c r="O21" s="74">
        <v>9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830</v>
      </c>
      <c r="C22" s="76">
        <f>SUM(C6:C21)</f>
        <v>252</v>
      </c>
      <c r="D22" s="77">
        <f t="shared" si="0"/>
        <v>0.3036144578313253</v>
      </c>
      <c r="E22" s="78">
        <f>SUM(E6:E21)</f>
        <v>439</v>
      </c>
      <c r="F22" s="79">
        <f>SUM(F6:F21)</f>
        <v>143</v>
      </c>
      <c r="G22" s="77">
        <f t="shared" si="1"/>
        <v>0.32574031890660593</v>
      </c>
      <c r="H22" s="80">
        <f>SUM(H6:H21)</f>
        <v>215</v>
      </c>
      <c r="I22" s="81">
        <f>SUM(I6:I21)</f>
        <v>31</v>
      </c>
      <c r="J22" s="82">
        <f>SUM(J6:J21)</f>
        <v>6</v>
      </c>
      <c r="K22" s="104">
        <f t="shared" si="2"/>
        <v>0.7879518072289157</v>
      </c>
      <c r="L22" s="77">
        <f t="shared" si="3"/>
        <v>0.6666666666666666</v>
      </c>
      <c r="M22" s="83">
        <v>11.706830985915492</v>
      </c>
      <c r="N22" s="78">
        <f>SUM(N6:N21)</f>
        <v>552</v>
      </c>
      <c r="O22" s="84">
        <f>SUM(O6:O21)</f>
        <v>146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42" t="s">
        <v>78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4"/>
      <c r="P24" s="3"/>
      <c r="Q24" s="24"/>
    </row>
    <row r="25" spans="1:17" s="4" customFormat="1" ht="12" customHeight="1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4"/>
      <c r="P25" s="3"/>
      <c r="Q25" s="24"/>
    </row>
    <row r="26" spans="1:16" ht="6.75" customHeight="1" thickBo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7"/>
      <c r="P26" s="6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9.140625" style="0" customWidth="1"/>
    <col min="2" max="2" width="8.281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47" t="str">
        <f>+'1 In School Youth Part'!A1:N1</f>
        <v>TAB 7 - WIOA TITLE I PARTICIPANT SUMMARY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</row>
    <row r="2" spans="1:15" ht="21.75" customHeight="1">
      <c r="A2" s="255" t="str">
        <f>'1 In School Youth Part'!$A$2</f>
        <v>FY17 QUARTER ENDING DECEMBER 31, 2016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5" ht="21.75" customHeight="1" thickBot="1">
      <c r="A3" s="240" t="s">
        <v>32</v>
      </c>
      <c r="B3" s="241"/>
      <c r="C3" s="241"/>
      <c r="D3" s="241"/>
      <c r="E3" s="241"/>
      <c r="F3" s="241"/>
      <c r="G3" s="241"/>
      <c r="H3" s="241"/>
      <c r="I3" s="241"/>
      <c r="J3" s="241"/>
      <c r="K3" s="224"/>
      <c r="L3" s="224"/>
      <c r="M3" s="224"/>
      <c r="N3" s="224"/>
      <c r="O3" s="225"/>
    </row>
    <row r="4" spans="1:15" ht="25.5" customHeight="1">
      <c r="A4" s="245" t="str">
        <f>'1 In School Youth Part'!$A$4</f>
        <v>WORKFORCE
INVESTMENT AREA</v>
      </c>
      <c r="B4" s="254" t="s">
        <v>6</v>
      </c>
      <c r="C4" s="254"/>
      <c r="D4" s="251"/>
      <c r="E4" s="238" t="s">
        <v>7</v>
      </c>
      <c r="F4" s="252"/>
      <c r="G4" s="253"/>
      <c r="H4" s="238" t="s">
        <v>8</v>
      </c>
      <c r="I4" s="256"/>
      <c r="J4" s="141" t="s">
        <v>82</v>
      </c>
      <c r="K4" s="250" t="s">
        <v>81</v>
      </c>
      <c r="L4" s="251"/>
      <c r="M4" s="140" t="s">
        <v>83</v>
      </c>
      <c r="N4" s="238" t="s">
        <v>64</v>
      </c>
      <c r="O4" s="253"/>
    </row>
    <row r="5" spans="1:15" ht="30" customHeight="1" thickBot="1">
      <c r="A5" s="246"/>
      <c r="B5" s="8" t="s">
        <v>3</v>
      </c>
      <c r="C5" s="8" t="s">
        <v>4</v>
      </c>
      <c r="D5" s="22" t="s">
        <v>40</v>
      </c>
      <c r="E5" s="8" t="s">
        <v>3</v>
      </c>
      <c r="F5" s="8" t="s">
        <v>4</v>
      </c>
      <c r="G5" s="22" t="s">
        <v>40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145">
        <f>+'4 In School Youth Exits'!B6+'5 Out School Youth Exits'!B6</f>
        <v>58</v>
      </c>
      <c r="C6" s="146">
        <f>+'4 In School Youth Exits'!C6+'5 Out School Youth Exits'!C6</f>
        <v>20</v>
      </c>
      <c r="D6" s="43">
        <f aca="true" t="shared" si="0" ref="D6:D22">C6/B6</f>
        <v>0.3448275862068966</v>
      </c>
      <c r="E6" s="147">
        <f>+'4 In School Youth Exits'!E6+'5 Out School Youth Exits'!E6</f>
        <v>34</v>
      </c>
      <c r="F6" s="147">
        <f>+'4 In School Youth Exits'!F6+'5 Out School Youth Exits'!F6</f>
        <v>6</v>
      </c>
      <c r="G6" s="43">
        <f aca="true" t="shared" si="1" ref="G6:G22">F6/E6</f>
        <v>0.17647058823529413</v>
      </c>
      <c r="H6" s="147">
        <f>+'4 In School Youth Exits'!H6+'5 Out School Youth Exits'!H6</f>
        <v>10</v>
      </c>
      <c r="I6" s="149">
        <f>+'4 In School Youth Exits'!I6+'5 Out School Youth Exits'!I6</f>
        <v>0</v>
      </c>
      <c r="J6" s="152">
        <f>+'4 In School Youth Exits'!J6+'5 Out School Youth Exits'!J6</f>
        <v>0</v>
      </c>
      <c r="K6" s="103">
        <f>(E6+H6)/B6</f>
        <v>0.7586206896551724</v>
      </c>
      <c r="L6" s="43">
        <f>IF(C6&gt;0,(F6+I6-J6)/C6,0)</f>
        <v>0.3</v>
      </c>
      <c r="M6" s="156">
        <v>10.25</v>
      </c>
      <c r="N6" s="147">
        <f>+'4 In School Youth Exits'!N6+'5 Out School Youth Exits'!N6</f>
        <v>42</v>
      </c>
      <c r="O6" s="149">
        <f>+'4 In School Youth Exits'!O6+'5 Out School Youth Exits'!O6</f>
        <v>10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f>+'4 In School Youth Exits'!B7+'5 Out School Youth Exits'!B7</f>
        <v>78</v>
      </c>
      <c r="C7" s="147">
        <f>+'4 In School Youth Exits'!C7+'5 Out School Youth Exits'!C7</f>
        <v>43</v>
      </c>
      <c r="D7" s="51">
        <f t="shared" si="0"/>
        <v>0.5512820512820513</v>
      </c>
      <c r="E7" s="147">
        <f>+'4 In School Youth Exits'!E7+'5 Out School Youth Exits'!E7</f>
        <v>40</v>
      </c>
      <c r="F7" s="147">
        <f>+'4 In School Youth Exits'!F7+'5 Out School Youth Exits'!F7</f>
        <v>23</v>
      </c>
      <c r="G7" s="43">
        <f t="shared" si="1"/>
        <v>0.575</v>
      </c>
      <c r="H7" s="147">
        <f>+'4 In School Youth Exits'!H7+'5 Out School Youth Exits'!H7</f>
        <v>20</v>
      </c>
      <c r="I7" s="150">
        <f>+'4 In School Youth Exits'!I7+'5 Out School Youth Exits'!I7</f>
        <v>3</v>
      </c>
      <c r="J7" s="153">
        <f>+'4 In School Youth Exits'!J7+'5 Out School Youth Exits'!J7</f>
        <v>0</v>
      </c>
      <c r="K7" s="155">
        <f aca="true" t="shared" si="2" ref="K7:K22">(E7+H7)/B7</f>
        <v>0.7692307692307693</v>
      </c>
      <c r="L7" s="43">
        <f aca="true" t="shared" si="3" ref="L7:L22">IF(C7&gt;0,(F7+I7-J7)/C7,0)</f>
        <v>0.6046511627906976</v>
      </c>
      <c r="M7" s="156">
        <v>11.809130434782608</v>
      </c>
      <c r="N7" s="147">
        <f>+'4 In School Youth Exits'!N7+'5 Out School Youth Exits'!N7</f>
        <v>48</v>
      </c>
      <c r="O7" s="150">
        <f>+'4 In School Youth Exits'!O7+'5 Out School Youth Exits'!O7</f>
        <v>14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41">
        <f>+'4 In School Youth Exits'!B8+'5 Out School Youth Exits'!B8</f>
        <v>86</v>
      </c>
      <c r="C8" s="147">
        <f>+'4 In School Youth Exits'!C8+'5 Out School Youth Exits'!C8</f>
        <v>17</v>
      </c>
      <c r="D8" s="55">
        <f t="shared" si="0"/>
        <v>0.19767441860465115</v>
      </c>
      <c r="E8" s="147">
        <f>+'4 In School Youth Exits'!E8+'5 Out School Youth Exits'!E8</f>
        <v>51</v>
      </c>
      <c r="F8" s="147">
        <f>+'4 In School Youth Exits'!F8+'5 Out School Youth Exits'!F8</f>
        <v>11</v>
      </c>
      <c r="G8" s="51">
        <f t="shared" si="1"/>
        <v>0.21568627450980393</v>
      </c>
      <c r="H8" s="147">
        <f>+'4 In School Youth Exits'!H8+'5 Out School Youth Exits'!H8</f>
        <v>14</v>
      </c>
      <c r="I8" s="150">
        <f>+'4 In School Youth Exits'!I8+'5 Out School Youth Exits'!I8</f>
        <v>6</v>
      </c>
      <c r="J8" s="153">
        <f>+'4 In School Youth Exits'!J8+'5 Out School Youth Exits'!J8</f>
        <v>0</v>
      </c>
      <c r="K8" s="155">
        <f t="shared" si="2"/>
        <v>0.7558139534883721</v>
      </c>
      <c r="L8" s="43">
        <f t="shared" si="3"/>
        <v>1</v>
      </c>
      <c r="M8" s="156">
        <v>11.395454545454545</v>
      </c>
      <c r="N8" s="147">
        <f>+'4 In School Youth Exits'!N8+'5 Out School Youth Exits'!N8</f>
        <v>58</v>
      </c>
      <c r="O8" s="150">
        <f>+'4 In School Youth Exits'!O8+'5 Out School Youth Exits'!O8</f>
        <v>16</v>
      </c>
      <c r="P8" s="3"/>
    </row>
    <row r="9" spans="1:17" s="4" customFormat="1" ht="21.75" customHeight="1">
      <c r="A9" s="85" t="str">
        <f>'1 In School Youth Part'!A9</f>
        <v>Brockton</v>
      </c>
      <c r="B9" s="41">
        <f>+'4 In School Youth Exits'!B9+'5 Out School Youth Exits'!B9</f>
        <v>24</v>
      </c>
      <c r="C9" s="147">
        <f>+'4 In School Youth Exits'!C9+'5 Out School Youth Exits'!C9</f>
        <v>2</v>
      </c>
      <c r="D9" s="55">
        <f t="shared" si="0"/>
        <v>0.08333333333333333</v>
      </c>
      <c r="E9" s="147">
        <f>+'4 In School Youth Exits'!E9+'5 Out School Youth Exits'!E9</f>
        <v>6</v>
      </c>
      <c r="F9" s="147">
        <f>+'4 In School Youth Exits'!F9+'5 Out School Youth Exits'!F9</f>
        <v>0</v>
      </c>
      <c r="G9" s="55">
        <f t="shared" si="1"/>
        <v>0</v>
      </c>
      <c r="H9" s="147">
        <f>+'4 In School Youth Exits'!H9+'5 Out School Youth Exits'!H9</f>
        <v>18</v>
      </c>
      <c r="I9" s="150">
        <f>+'4 In School Youth Exits'!I9+'5 Out School Youth Exits'!I9</f>
        <v>0</v>
      </c>
      <c r="J9" s="153">
        <f>+'4 In School Youth Exits'!J9+'5 Out School Youth Exits'!J9</f>
        <v>0</v>
      </c>
      <c r="K9" s="155">
        <f t="shared" si="2"/>
        <v>1</v>
      </c>
      <c r="L9" s="43">
        <f t="shared" si="3"/>
        <v>0</v>
      </c>
      <c r="M9" s="156">
        <v>13.046</v>
      </c>
      <c r="N9" s="147">
        <f>+'4 In School Youth Exits'!N9+'5 Out School Youth Exits'!N9</f>
        <v>20</v>
      </c>
      <c r="O9" s="150">
        <f>+'4 In School Youth Exits'!O9+'5 Out School Youth Exits'!O9</f>
        <v>1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41">
        <f>+'4 In School Youth Exits'!B10+'5 Out School Youth Exits'!B10</f>
        <v>52</v>
      </c>
      <c r="C10" s="147">
        <f>+'4 In School Youth Exits'!C10+'5 Out School Youth Exits'!C10</f>
        <v>12</v>
      </c>
      <c r="D10" s="55">
        <f t="shared" si="0"/>
        <v>0.23076923076923078</v>
      </c>
      <c r="E10" s="147">
        <f>+'4 In School Youth Exits'!E10+'5 Out School Youth Exits'!E10</f>
        <v>23</v>
      </c>
      <c r="F10" s="147">
        <f>+'4 In School Youth Exits'!F10+'5 Out School Youth Exits'!F10</f>
        <v>5</v>
      </c>
      <c r="G10" s="55">
        <f t="shared" si="1"/>
        <v>0.21739130434782608</v>
      </c>
      <c r="H10" s="147">
        <f>+'4 In School Youth Exits'!H10+'5 Out School Youth Exits'!H10</f>
        <v>16</v>
      </c>
      <c r="I10" s="150">
        <f>+'4 In School Youth Exits'!I10+'5 Out School Youth Exits'!I10</f>
        <v>1</v>
      </c>
      <c r="J10" s="153">
        <f>+'4 In School Youth Exits'!J10+'5 Out School Youth Exits'!J10</f>
        <v>4</v>
      </c>
      <c r="K10" s="155">
        <f t="shared" si="2"/>
        <v>0.75</v>
      </c>
      <c r="L10" s="43">
        <f t="shared" si="3"/>
        <v>0.16666666666666666</v>
      </c>
      <c r="M10" s="156">
        <v>11.675</v>
      </c>
      <c r="N10" s="147">
        <f>+'4 In School Youth Exits'!N10+'5 Out School Youth Exits'!N10</f>
        <v>44</v>
      </c>
      <c r="O10" s="150">
        <f>+'4 In School Youth Exits'!O10+'5 Out School Youth Exits'!O10</f>
        <v>1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41">
        <f>+'4 In School Youth Exits'!B11+'5 Out School Youth Exits'!B11</f>
        <v>112</v>
      </c>
      <c r="C11" s="147">
        <f>+'4 In School Youth Exits'!C11+'5 Out School Youth Exits'!C11</f>
        <v>35</v>
      </c>
      <c r="D11" s="55">
        <f t="shared" si="0"/>
        <v>0.3125</v>
      </c>
      <c r="E11" s="147">
        <f>+'4 In School Youth Exits'!E11+'5 Out School Youth Exits'!E11</f>
        <v>55</v>
      </c>
      <c r="F11" s="147">
        <f>+'4 In School Youth Exits'!F11+'5 Out School Youth Exits'!F11</f>
        <v>20</v>
      </c>
      <c r="G11" s="65">
        <f t="shared" si="1"/>
        <v>0.36363636363636365</v>
      </c>
      <c r="H11" s="147">
        <f>+'4 In School Youth Exits'!H11+'5 Out School Youth Exits'!H11</f>
        <v>29</v>
      </c>
      <c r="I11" s="150">
        <f>+'4 In School Youth Exits'!I11+'5 Out School Youth Exits'!I11</f>
        <v>8</v>
      </c>
      <c r="J11" s="153">
        <f>+'4 In School Youth Exits'!J11+'5 Out School Youth Exits'!J11</f>
        <v>0</v>
      </c>
      <c r="K11" s="155">
        <f t="shared" si="2"/>
        <v>0.75</v>
      </c>
      <c r="L11" s="43">
        <f t="shared" si="3"/>
        <v>0.8</v>
      </c>
      <c r="M11" s="156">
        <v>10.4</v>
      </c>
      <c r="N11" s="147">
        <f>+'4 In School Youth Exits'!N11+'5 Out School Youth Exits'!N11</f>
        <v>75</v>
      </c>
      <c r="O11" s="150">
        <f>+'4 In School Youth Exits'!O11+'5 Out School Youth Exits'!O11</f>
        <v>30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41">
        <f>+'4 In School Youth Exits'!B12+'5 Out School Youth Exits'!B12</f>
        <v>30</v>
      </c>
      <c r="C12" s="147">
        <f>+'4 In School Youth Exits'!C12+'5 Out School Youth Exits'!C12</f>
        <v>6</v>
      </c>
      <c r="D12" s="55">
        <f t="shared" si="0"/>
        <v>0.2</v>
      </c>
      <c r="E12" s="147">
        <f>+'4 In School Youth Exits'!E12+'5 Out School Youth Exits'!E12</f>
        <v>14</v>
      </c>
      <c r="F12" s="147">
        <f>+'4 In School Youth Exits'!F12+'5 Out School Youth Exits'!F12</f>
        <v>5</v>
      </c>
      <c r="G12" s="55">
        <f t="shared" si="1"/>
        <v>0.35714285714285715</v>
      </c>
      <c r="H12" s="147">
        <f>+'4 In School Youth Exits'!H12+'5 Out School Youth Exits'!H12</f>
        <v>10</v>
      </c>
      <c r="I12" s="150">
        <f>+'4 In School Youth Exits'!I12+'5 Out School Youth Exits'!I12</f>
        <v>0</v>
      </c>
      <c r="J12" s="153">
        <f>+'4 In School Youth Exits'!J12+'5 Out School Youth Exits'!J12</f>
        <v>0</v>
      </c>
      <c r="K12" s="155">
        <f t="shared" si="2"/>
        <v>0.8</v>
      </c>
      <c r="L12" s="43">
        <f t="shared" si="3"/>
        <v>0.8333333333333334</v>
      </c>
      <c r="M12" s="156">
        <v>11.566666666666668</v>
      </c>
      <c r="N12" s="147">
        <f>+'4 In School Youth Exits'!N12+'5 Out School Youth Exits'!N12</f>
        <v>20</v>
      </c>
      <c r="O12" s="150">
        <f>+'4 In School Youth Exits'!O12+'5 Out School Youth Exits'!O12</f>
        <v>2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41">
        <f>+'4 In School Youth Exits'!B13+'5 Out School Youth Exits'!B13</f>
        <v>85</v>
      </c>
      <c r="C13" s="147">
        <f>+'4 In School Youth Exits'!C13+'5 Out School Youth Exits'!C13</f>
        <v>39</v>
      </c>
      <c r="D13" s="55">
        <f t="shared" si="0"/>
        <v>0.4588235294117647</v>
      </c>
      <c r="E13" s="147">
        <f>+'4 In School Youth Exits'!E13+'5 Out School Youth Exits'!E13</f>
        <v>21</v>
      </c>
      <c r="F13" s="147">
        <f>+'4 In School Youth Exits'!F13+'5 Out School Youth Exits'!F13</f>
        <v>6</v>
      </c>
      <c r="G13" s="51">
        <f t="shared" si="1"/>
        <v>0.2857142857142857</v>
      </c>
      <c r="H13" s="147">
        <f>+'4 In School Youth Exits'!H13+'5 Out School Youth Exits'!H13</f>
        <v>45</v>
      </c>
      <c r="I13" s="150">
        <f>+'4 In School Youth Exits'!I13+'5 Out School Youth Exits'!I13</f>
        <v>16</v>
      </c>
      <c r="J13" s="153">
        <f>+'4 In School Youth Exits'!J13+'5 Out School Youth Exits'!J13</f>
        <v>0</v>
      </c>
      <c r="K13" s="155">
        <f t="shared" si="2"/>
        <v>0.7764705882352941</v>
      </c>
      <c r="L13" s="43">
        <f t="shared" si="3"/>
        <v>0.5641025641025641</v>
      </c>
      <c r="M13" s="156">
        <v>10</v>
      </c>
      <c r="N13" s="147">
        <f>+'4 In School Youth Exits'!N13+'5 Out School Youth Exits'!N13</f>
        <v>62</v>
      </c>
      <c r="O13" s="150">
        <f>+'4 In School Youth Exits'!O13+'5 Out School Youth Exits'!O13</f>
        <v>25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41">
        <f>+'4 In School Youth Exits'!B14+'5 Out School Youth Exits'!B14</f>
        <v>37</v>
      </c>
      <c r="C14" s="147">
        <f>+'4 In School Youth Exits'!C14+'5 Out School Youth Exits'!C14</f>
        <v>12</v>
      </c>
      <c r="D14" s="55">
        <f t="shared" si="0"/>
        <v>0.32432432432432434</v>
      </c>
      <c r="E14" s="147">
        <f>+'4 In School Youth Exits'!E14+'5 Out School Youth Exits'!E14</f>
        <v>15</v>
      </c>
      <c r="F14" s="147">
        <f>+'4 In School Youth Exits'!F14+'5 Out School Youth Exits'!F14</f>
        <v>5</v>
      </c>
      <c r="G14" s="55">
        <f t="shared" si="1"/>
        <v>0.3333333333333333</v>
      </c>
      <c r="H14" s="147">
        <f>+'4 In School Youth Exits'!H14+'5 Out School Youth Exits'!H14</f>
        <v>12</v>
      </c>
      <c r="I14" s="150">
        <f>+'4 In School Youth Exits'!I14+'5 Out School Youth Exits'!I14</f>
        <v>1</v>
      </c>
      <c r="J14" s="153">
        <f>+'4 In School Youth Exits'!J14+'5 Out School Youth Exits'!J14</f>
        <v>1</v>
      </c>
      <c r="K14" s="155">
        <f t="shared" si="2"/>
        <v>0.7297297297297297</v>
      </c>
      <c r="L14" s="43">
        <f t="shared" si="3"/>
        <v>0.4166666666666667</v>
      </c>
      <c r="M14" s="156">
        <v>10.650666666666666</v>
      </c>
      <c r="N14" s="147">
        <f>+'4 In School Youth Exits'!N14+'5 Out School Youth Exits'!N14</f>
        <v>25</v>
      </c>
      <c r="O14" s="150">
        <f>+'4 In School Youth Exits'!O14+'5 Out School Youth Exits'!O14</f>
        <v>7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41">
        <f>+'4 In School Youth Exits'!B15+'5 Out School Youth Exits'!B15</f>
        <v>193</v>
      </c>
      <c r="C15" s="147">
        <f>+'4 In School Youth Exits'!C15+'5 Out School Youth Exits'!C15</f>
        <v>62</v>
      </c>
      <c r="D15" s="55">
        <f t="shared" si="0"/>
        <v>0.32124352331606215</v>
      </c>
      <c r="E15" s="147">
        <f>+'4 In School Youth Exits'!E15+'5 Out School Youth Exits'!E15</f>
        <v>77</v>
      </c>
      <c r="F15" s="147">
        <f>+'4 In School Youth Exits'!F15+'5 Out School Youth Exits'!F15</f>
        <v>17</v>
      </c>
      <c r="G15" s="55">
        <f t="shared" si="1"/>
        <v>0.22077922077922077</v>
      </c>
      <c r="H15" s="147">
        <f>+'4 In School Youth Exits'!H15+'5 Out School Youth Exits'!H15</f>
        <v>69</v>
      </c>
      <c r="I15" s="150">
        <f>+'4 In School Youth Exits'!I15+'5 Out School Youth Exits'!I15</f>
        <v>30</v>
      </c>
      <c r="J15" s="153">
        <f>+'4 In School Youth Exits'!J15+'5 Out School Youth Exits'!J15</f>
        <v>0</v>
      </c>
      <c r="K15" s="155">
        <f t="shared" si="2"/>
        <v>0.7564766839378239</v>
      </c>
      <c r="L15" s="43">
        <f t="shared" si="3"/>
        <v>0.7580645161290323</v>
      </c>
      <c r="M15" s="156">
        <v>12.5625</v>
      </c>
      <c r="N15" s="147">
        <f>+'4 In School Youth Exits'!N15+'5 Out School Youth Exits'!N15</f>
        <v>130</v>
      </c>
      <c r="O15" s="150">
        <f>+'4 In School Youth Exits'!O15+'5 Out School Youth Exits'!O15</f>
        <v>33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41">
        <f>+'4 In School Youth Exits'!B16+'5 Out School Youth Exits'!B16</f>
        <v>29</v>
      </c>
      <c r="C16" s="147">
        <f>+'4 In School Youth Exits'!C16+'5 Out School Youth Exits'!C16</f>
        <v>12</v>
      </c>
      <c r="D16" s="55">
        <f t="shared" si="0"/>
        <v>0.41379310344827586</v>
      </c>
      <c r="E16" s="147">
        <f>+'4 In School Youth Exits'!E16+'5 Out School Youth Exits'!E16</f>
        <v>24</v>
      </c>
      <c r="F16" s="147">
        <f>+'4 In School Youth Exits'!F16+'5 Out School Youth Exits'!F16</f>
        <v>8</v>
      </c>
      <c r="G16" s="55">
        <f t="shared" si="1"/>
        <v>0.3333333333333333</v>
      </c>
      <c r="H16" s="147">
        <f>+'4 In School Youth Exits'!H16+'5 Out School Youth Exits'!H16</f>
        <v>0</v>
      </c>
      <c r="I16" s="150">
        <f>+'4 In School Youth Exits'!I16+'5 Out School Youth Exits'!I16</f>
        <v>1</v>
      </c>
      <c r="J16" s="153">
        <f>+'4 In School Youth Exits'!J16+'5 Out School Youth Exits'!J16</f>
        <v>0</v>
      </c>
      <c r="K16" s="155">
        <f t="shared" si="2"/>
        <v>0.8275862068965517</v>
      </c>
      <c r="L16" s="43">
        <f t="shared" si="3"/>
        <v>0.75</v>
      </c>
      <c r="M16" s="156">
        <v>12.593846153846155</v>
      </c>
      <c r="N16" s="147">
        <f>+'4 In School Youth Exits'!N16+'5 Out School Youth Exits'!N16</f>
        <v>22</v>
      </c>
      <c r="O16" s="150">
        <f>+'4 In School Youth Exits'!O16+'5 Out School Youth Exits'!O16</f>
        <v>8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41">
        <f>+'4 In School Youth Exits'!B17+'5 Out School Youth Exits'!B17</f>
        <v>87</v>
      </c>
      <c r="C17" s="147">
        <f>+'4 In School Youth Exits'!C17+'5 Out School Youth Exits'!C17</f>
        <v>15</v>
      </c>
      <c r="D17" s="55">
        <f t="shared" si="0"/>
        <v>0.1724137931034483</v>
      </c>
      <c r="E17" s="147">
        <f>+'4 In School Youth Exits'!E17+'5 Out School Youth Exits'!E17</f>
        <v>43</v>
      </c>
      <c r="F17" s="147">
        <f>+'4 In School Youth Exits'!F17+'5 Out School Youth Exits'!F17</f>
        <v>13</v>
      </c>
      <c r="G17" s="55">
        <f t="shared" si="1"/>
        <v>0.3023255813953488</v>
      </c>
      <c r="H17" s="147">
        <f>+'4 In School Youth Exits'!H17+'5 Out School Youth Exits'!H17</f>
        <v>25</v>
      </c>
      <c r="I17" s="150">
        <f>+'4 In School Youth Exits'!I17+'5 Out School Youth Exits'!I17</f>
        <v>0</v>
      </c>
      <c r="J17" s="153">
        <f>+'4 In School Youth Exits'!J17+'5 Out School Youth Exits'!J17</f>
        <v>0</v>
      </c>
      <c r="K17" s="155">
        <f t="shared" si="2"/>
        <v>0.7816091954022989</v>
      </c>
      <c r="L17" s="43">
        <f t="shared" si="3"/>
        <v>0.8666666666666667</v>
      </c>
      <c r="M17" s="156">
        <v>12.067391304347826</v>
      </c>
      <c r="N17" s="147">
        <f>+'4 In School Youth Exits'!N17+'5 Out School Youth Exits'!N17</f>
        <v>62</v>
      </c>
      <c r="O17" s="150">
        <f>+'4 In School Youth Exits'!O17+'5 Out School Youth Exits'!O17</f>
        <v>14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41">
        <f>+'4 In School Youth Exits'!B18+'5 Out School Youth Exits'!B18</f>
        <v>119</v>
      </c>
      <c r="C18" s="147">
        <f>+'4 In School Youth Exits'!C18+'5 Out School Youth Exits'!C18</f>
        <v>38</v>
      </c>
      <c r="D18" s="55">
        <f t="shared" si="0"/>
        <v>0.31932773109243695</v>
      </c>
      <c r="E18" s="147">
        <f>+'4 In School Youth Exits'!E18+'5 Out School Youth Exits'!E18</f>
        <v>50</v>
      </c>
      <c r="F18" s="147">
        <f>+'4 In School Youth Exits'!F18+'5 Out School Youth Exits'!F18</f>
        <v>23</v>
      </c>
      <c r="G18" s="55">
        <f t="shared" si="1"/>
        <v>0.46</v>
      </c>
      <c r="H18" s="147">
        <f>+'4 In School Youth Exits'!H18+'5 Out School Youth Exits'!H18</f>
        <v>57</v>
      </c>
      <c r="I18" s="150">
        <f>+'4 In School Youth Exits'!I18+'5 Out School Youth Exits'!I18</f>
        <v>10</v>
      </c>
      <c r="J18" s="153">
        <f>+'4 In School Youth Exits'!J18+'5 Out School Youth Exits'!J18</f>
        <v>0</v>
      </c>
      <c r="K18" s="155">
        <f t="shared" si="2"/>
        <v>0.8991596638655462</v>
      </c>
      <c r="L18" s="43">
        <f t="shared" si="3"/>
        <v>0.868421052631579</v>
      </c>
      <c r="M18" s="156">
        <v>10.35</v>
      </c>
      <c r="N18" s="147">
        <f>+'4 In School Youth Exits'!N18+'5 Out School Youth Exits'!N18</f>
        <v>140</v>
      </c>
      <c r="O18" s="150">
        <f>+'4 In School Youth Exits'!O18+'5 Out School Youth Exits'!O18</f>
        <v>27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41">
        <f>+'4 In School Youth Exits'!B19+'5 Out School Youth Exits'!B19</f>
        <v>44</v>
      </c>
      <c r="C19" s="147">
        <f>+'4 In School Youth Exits'!C19+'5 Out School Youth Exits'!C19</f>
        <v>10</v>
      </c>
      <c r="D19" s="55">
        <f t="shared" si="0"/>
        <v>0.22727272727272727</v>
      </c>
      <c r="E19" s="147">
        <f>+'4 In School Youth Exits'!E19+'5 Out School Youth Exits'!E19</f>
        <v>22</v>
      </c>
      <c r="F19" s="147">
        <f>+'4 In School Youth Exits'!F19+'5 Out School Youth Exits'!F19</f>
        <v>5</v>
      </c>
      <c r="G19" s="43">
        <f t="shared" si="1"/>
        <v>0.22727272727272727</v>
      </c>
      <c r="H19" s="147">
        <f>+'4 In School Youth Exits'!H19+'5 Out School Youth Exits'!H19</f>
        <v>11</v>
      </c>
      <c r="I19" s="150">
        <f>+'4 In School Youth Exits'!I19+'5 Out School Youth Exits'!I19</f>
        <v>0</v>
      </c>
      <c r="J19" s="153">
        <f>+'4 In School Youth Exits'!J19+'5 Out School Youth Exits'!J19</f>
        <v>1</v>
      </c>
      <c r="K19" s="155">
        <f t="shared" si="2"/>
        <v>0.75</v>
      </c>
      <c r="L19" s="43">
        <f t="shared" si="3"/>
        <v>0.4</v>
      </c>
      <c r="M19" s="156">
        <v>10.625</v>
      </c>
      <c r="N19" s="147">
        <f>+'4 In School Youth Exits'!N19+'5 Out School Youth Exits'!N19</f>
        <v>28</v>
      </c>
      <c r="O19" s="150">
        <f>+'4 In School Youth Exits'!O19+'5 Out School Youth Exits'!O19</f>
        <v>3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41">
        <f>+'4 In School Youth Exits'!B20+'5 Out School Youth Exits'!B20</f>
        <v>82</v>
      </c>
      <c r="C20" s="147">
        <f>+'4 In School Youth Exits'!C20+'5 Out School Youth Exits'!C20</f>
        <v>19</v>
      </c>
      <c r="D20" s="55">
        <f t="shared" si="0"/>
        <v>0.23170731707317074</v>
      </c>
      <c r="E20" s="147">
        <f>+'4 In School Youth Exits'!E20+'5 Out School Youth Exits'!E20</f>
        <v>28</v>
      </c>
      <c r="F20" s="147">
        <f>+'4 In School Youth Exits'!F20+'5 Out School Youth Exits'!F20</f>
        <v>8</v>
      </c>
      <c r="G20" s="43">
        <f t="shared" si="1"/>
        <v>0.2857142857142857</v>
      </c>
      <c r="H20" s="147">
        <f>+'4 In School Youth Exits'!H20+'5 Out School Youth Exits'!H20</f>
        <v>48</v>
      </c>
      <c r="I20" s="150">
        <f>+'4 In School Youth Exits'!I20+'5 Out School Youth Exits'!I20</f>
        <v>9</v>
      </c>
      <c r="J20" s="153">
        <f>+'4 In School Youth Exits'!J20+'5 Out School Youth Exits'!J20</f>
        <v>0</v>
      </c>
      <c r="K20" s="155">
        <f t="shared" si="2"/>
        <v>0.926829268292683</v>
      </c>
      <c r="L20" s="43">
        <f t="shared" si="3"/>
        <v>0.8947368421052632</v>
      </c>
      <c r="M20" s="156">
        <v>11.583333333333332</v>
      </c>
      <c r="N20" s="147">
        <f>+'4 In School Youth Exits'!N20+'5 Out School Youth Exits'!N20</f>
        <v>43</v>
      </c>
      <c r="O20" s="150">
        <f>+'4 In School Youth Exits'!O20+'5 Out School Youth Exits'!O20</f>
        <v>17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41">
        <f>+'4 In School Youth Exits'!B21+'5 Out School Youth Exits'!B21</f>
        <v>93</v>
      </c>
      <c r="C21" s="148">
        <f>+'4 In School Youth Exits'!C21+'5 Out School Youth Exits'!C21</f>
        <v>21</v>
      </c>
      <c r="D21" s="70">
        <f t="shared" si="0"/>
        <v>0.22580645161290322</v>
      </c>
      <c r="E21" s="147">
        <f>+'4 In School Youth Exits'!E21+'5 Out School Youth Exits'!E21</f>
        <v>68</v>
      </c>
      <c r="F21" s="147">
        <f>+'4 In School Youth Exits'!F21+'5 Out School Youth Exits'!F21</f>
        <v>9</v>
      </c>
      <c r="G21" s="51">
        <f t="shared" si="1"/>
        <v>0.1323529411764706</v>
      </c>
      <c r="H21" s="147">
        <f>+'4 In School Youth Exits'!H21+'5 Out School Youth Exits'!H21</f>
        <v>13</v>
      </c>
      <c r="I21" s="151">
        <f>+'4 In School Youth Exits'!I21+'5 Out School Youth Exits'!I21</f>
        <v>3</v>
      </c>
      <c r="J21" s="154">
        <f>+'4 In School Youth Exits'!J21+'5 Out School Youth Exits'!J21</f>
        <v>0</v>
      </c>
      <c r="K21" s="158">
        <f t="shared" si="2"/>
        <v>0.8709677419354839</v>
      </c>
      <c r="L21" s="51">
        <f t="shared" si="3"/>
        <v>0.5714285714285714</v>
      </c>
      <c r="M21" s="157">
        <v>11.550123456790123</v>
      </c>
      <c r="N21" s="147">
        <f>+'4 In School Youth Exits'!N21+'5 Out School Youth Exits'!N21</f>
        <v>70</v>
      </c>
      <c r="O21" s="163">
        <f>+'4 In School Youth Exits'!O21+'5 Out School Youth Exits'!O21</f>
        <v>12</v>
      </c>
      <c r="P21" s="3"/>
      <c r="Q21" s="20"/>
    </row>
    <row r="22" spans="1:17" s="4" customFormat="1" ht="21.75" customHeight="1" thickBot="1">
      <c r="A22" s="88" t="s">
        <v>0</v>
      </c>
      <c r="B22" s="160">
        <f>SUM(B6:B21)</f>
        <v>1209</v>
      </c>
      <c r="C22" s="76">
        <f>SUM(C6:C21)</f>
        <v>363</v>
      </c>
      <c r="D22" s="77">
        <f t="shared" si="0"/>
        <v>0.3002481389578164</v>
      </c>
      <c r="E22" s="78">
        <f>SUM(E6:E21)</f>
        <v>571</v>
      </c>
      <c r="F22" s="79">
        <f>SUM(F6:F21)</f>
        <v>164</v>
      </c>
      <c r="G22" s="77">
        <f t="shared" si="1"/>
        <v>0.287215411558669</v>
      </c>
      <c r="H22" s="80">
        <f>SUM(H6:H21)</f>
        <v>397</v>
      </c>
      <c r="I22" s="81">
        <f>SUM(I6:I21)</f>
        <v>88</v>
      </c>
      <c r="J22" s="82">
        <f>SUM(J6:J21)</f>
        <v>6</v>
      </c>
      <c r="K22" s="104">
        <f t="shared" si="2"/>
        <v>0.8006617038875103</v>
      </c>
      <c r="L22" s="77">
        <f t="shared" si="3"/>
        <v>0.6776859504132231</v>
      </c>
      <c r="M22" s="162">
        <v>11.141743494600638</v>
      </c>
      <c r="N22" s="78">
        <f>SUM(N6:N21)</f>
        <v>889</v>
      </c>
      <c r="O22" s="164">
        <f>+'4 In School Youth Exits'!O22+'5 Out School Youth Exits'!O22</f>
        <v>220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42" t="s">
        <v>78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4"/>
      <c r="P24" s="3"/>
      <c r="Q24" s="24"/>
    </row>
    <row r="25" spans="1:17" s="4" customFormat="1" ht="12" customHeight="1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4"/>
      <c r="P25" s="3"/>
      <c r="Q25" s="24"/>
    </row>
    <row r="26" spans="1:16" ht="6.75" customHeight="1" thickBo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7"/>
      <c r="P26" s="6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9.421875" style="0" customWidth="1"/>
    <col min="2" max="3" width="6.00390625" style="0" customWidth="1"/>
    <col min="4" max="5" width="5.8515625" style="0" customWidth="1"/>
    <col min="6" max="6" width="6.8515625" style="0" customWidth="1"/>
    <col min="7" max="7" width="7.28125" style="0" customWidth="1"/>
    <col min="8" max="8" width="6.421875" style="0" customWidth="1"/>
    <col min="9" max="9" width="6.8515625" style="0" customWidth="1"/>
    <col min="10" max="10" width="6.421875" style="18" customWidth="1"/>
    <col min="11" max="11" width="6.8515625" style="0" customWidth="1"/>
    <col min="12" max="12" width="6.28125" style="0" customWidth="1"/>
    <col min="13" max="13" width="7.00390625" style="0" customWidth="1"/>
    <col min="14" max="14" width="6.00390625" style="0" customWidth="1"/>
    <col min="15" max="15" width="6.421875" style="0" customWidth="1"/>
    <col min="16" max="16" width="5.8515625" style="0" customWidth="1"/>
    <col min="17" max="17" width="6.8515625" style="0" customWidth="1"/>
    <col min="18" max="18" width="7.28125" style="0" customWidth="1"/>
    <col min="19" max="19" width="6.7109375" style="0" customWidth="1"/>
  </cols>
  <sheetData>
    <row r="1" spans="1:28" ht="19.5" customHeight="1">
      <c r="A1" s="247" t="s">
        <v>89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62" t="str">
        <f>'1 In School Youth Part'!A2:N2</f>
        <v>FY17 QUARTER ENDING DECEMBER 31, 2016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thickBot="1">
      <c r="A3" s="265" t="s">
        <v>62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229" t="s">
        <v>43</v>
      </c>
      <c r="B4" s="238" t="s">
        <v>9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8"/>
      <c r="R4" s="258"/>
      <c r="S4" s="259"/>
      <c r="T4" s="1"/>
      <c r="U4" s="1"/>
      <c r="V4" s="1"/>
      <c r="W4" s="1"/>
      <c r="X4" s="1"/>
      <c r="Y4" s="1"/>
      <c r="Z4" s="1"/>
      <c r="AA4" s="1"/>
      <c r="AB4" s="1"/>
    </row>
    <row r="5" spans="1:32" ht="50.25" customHeight="1" thickBot="1">
      <c r="A5" s="257"/>
      <c r="B5" s="128" t="s">
        <v>66</v>
      </c>
      <c r="C5" s="128" t="s">
        <v>65</v>
      </c>
      <c r="D5" s="129" t="s">
        <v>87</v>
      </c>
      <c r="E5" s="130" t="s">
        <v>45</v>
      </c>
      <c r="F5" s="131" t="s">
        <v>11</v>
      </c>
      <c r="G5" s="132" t="s">
        <v>41</v>
      </c>
      <c r="H5" s="132" t="s">
        <v>48</v>
      </c>
      <c r="I5" s="132" t="s">
        <v>10</v>
      </c>
      <c r="J5" s="132" t="s">
        <v>12</v>
      </c>
      <c r="K5" s="129" t="s">
        <v>13</v>
      </c>
      <c r="L5" s="130" t="s">
        <v>46</v>
      </c>
      <c r="M5" s="131" t="s">
        <v>47</v>
      </c>
      <c r="N5" s="133" t="s">
        <v>80</v>
      </c>
      <c r="O5" s="132" t="s">
        <v>42</v>
      </c>
      <c r="P5" s="132" t="s">
        <v>15</v>
      </c>
      <c r="Q5" s="131" t="s">
        <v>79</v>
      </c>
      <c r="R5" s="131" t="s">
        <v>14</v>
      </c>
      <c r="S5" s="129" t="s">
        <v>67</v>
      </c>
      <c r="T5" s="1"/>
      <c r="U5" s="1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.75" customHeight="1">
      <c r="A6" s="85" t="s">
        <v>17</v>
      </c>
      <c r="B6" s="202">
        <f>'1 In School Youth Part'!C6</f>
        <v>14</v>
      </c>
      <c r="C6" s="165">
        <v>92.85714285714286</v>
      </c>
      <c r="D6" s="166">
        <v>7.142857142857143</v>
      </c>
      <c r="E6" s="165">
        <v>64.28571428571428</v>
      </c>
      <c r="F6" s="167">
        <v>14.285714285714286</v>
      </c>
      <c r="G6" s="168">
        <v>14.285714285714286</v>
      </c>
      <c r="H6" s="168">
        <v>0</v>
      </c>
      <c r="I6" s="167">
        <v>28.571428571428573</v>
      </c>
      <c r="J6" s="167">
        <v>100</v>
      </c>
      <c r="K6" s="169">
        <v>0</v>
      </c>
      <c r="L6" s="175">
        <v>0</v>
      </c>
      <c r="M6" s="167">
        <v>0</v>
      </c>
      <c r="N6" s="168">
        <v>7.142857142857143</v>
      </c>
      <c r="O6" s="168">
        <v>7.142857142857143</v>
      </c>
      <c r="P6" s="167">
        <v>21.428571428571427</v>
      </c>
      <c r="Q6" s="167">
        <v>7.142857142857143</v>
      </c>
      <c r="R6" s="167">
        <v>7.142857142857143</v>
      </c>
      <c r="S6" s="176">
        <v>7.142857142857143</v>
      </c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21.75" customHeight="1">
      <c r="A7" s="86" t="s">
        <v>18</v>
      </c>
      <c r="B7" s="203">
        <f>'1 In School Youth Part'!C7</f>
        <v>15</v>
      </c>
      <c r="C7" s="170">
        <v>100</v>
      </c>
      <c r="D7" s="171">
        <v>0</v>
      </c>
      <c r="E7" s="170">
        <v>40</v>
      </c>
      <c r="F7" s="172">
        <v>53.33333333333333</v>
      </c>
      <c r="G7" s="172">
        <v>53.33333333333333</v>
      </c>
      <c r="H7" s="172">
        <v>0</v>
      </c>
      <c r="I7" s="172">
        <v>0</v>
      </c>
      <c r="J7" s="172">
        <v>93.33333333333334</v>
      </c>
      <c r="K7" s="173">
        <v>0</v>
      </c>
      <c r="L7" s="177">
        <v>6.666666666666666</v>
      </c>
      <c r="M7" s="172">
        <v>73.33333333333333</v>
      </c>
      <c r="N7" s="172">
        <v>6.666666666666666</v>
      </c>
      <c r="O7" s="172">
        <v>40</v>
      </c>
      <c r="P7" s="172">
        <v>13.333333333333332</v>
      </c>
      <c r="Q7" s="172">
        <v>0</v>
      </c>
      <c r="R7" s="172">
        <v>0</v>
      </c>
      <c r="S7" s="178">
        <v>26.666666666666664</v>
      </c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1.75" customHeight="1">
      <c r="A8" s="85" t="s">
        <v>19</v>
      </c>
      <c r="B8" s="203">
        <f>'1 In School Youth Part'!C8</f>
        <v>52</v>
      </c>
      <c r="C8" s="170">
        <v>92.3076923076923</v>
      </c>
      <c r="D8" s="171">
        <v>7.6923076923076925</v>
      </c>
      <c r="E8" s="170">
        <v>38.46153846153846</v>
      </c>
      <c r="F8" s="172">
        <v>25</v>
      </c>
      <c r="G8" s="172">
        <v>19.23076923076923</v>
      </c>
      <c r="H8" s="172">
        <v>0</v>
      </c>
      <c r="I8" s="172">
        <v>69.23076923076923</v>
      </c>
      <c r="J8" s="172">
        <v>96.15384615384615</v>
      </c>
      <c r="K8" s="173">
        <v>0</v>
      </c>
      <c r="L8" s="177">
        <v>0</v>
      </c>
      <c r="M8" s="172">
        <v>67.3076923076923</v>
      </c>
      <c r="N8" s="172">
        <v>7.6923076923076925</v>
      </c>
      <c r="O8" s="172">
        <v>1.9230769230769231</v>
      </c>
      <c r="P8" s="172">
        <v>1.9230769230769231</v>
      </c>
      <c r="Q8" s="174">
        <v>0</v>
      </c>
      <c r="R8" s="172">
        <v>1.9230769230769231</v>
      </c>
      <c r="S8" s="178">
        <v>0</v>
      </c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21.75" customHeight="1">
      <c r="A9" s="85" t="s">
        <v>20</v>
      </c>
      <c r="B9" s="203">
        <f>'1 In School Youth Part'!C9</f>
        <v>1</v>
      </c>
      <c r="C9" s="170">
        <v>100</v>
      </c>
      <c r="D9" s="171">
        <v>0</v>
      </c>
      <c r="E9" s="170">
        <v>100</v>
      </c>
      <c r="F9" s="172">
        <v>0</v>
      </c>
      <c r="G9" s="172">
        <v>0</v>
      </c>
      <c r="H9" s="172">
        <v>0</v>
      </c>
      <c r="I9" s="172">
        <v>0</v>
      </c>
      <c r="J9" s="172">
        <v>100</v>
      </c>
      <c r="K9" s="173">
        <v>0</v>
      </c>
      <c r="L9" s="170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8">
        <v>0</v>
      </c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21.75" customHeight="1">
      <c r="A10" s="85" t="s">
        <v>21</v>
      </c>
      <c r="B10" s="205">
        <f>'1 In School Youth Part'!C10</f>
        <v>0</v>
      </c>
      <c r="C10" s="170">
        <v>0</v>
      </c>
      <c r="D10" s="173">
        <v>0</v>
      </c>
      <c r="E10" s="170">
        <v>0</v>
      </c>
      <c r="F10" s="172">
        <v>20</v>
      </c>
      <c r="G10" s="172">
        <v>0</v>
      </c>
      <c r="H10" s="174">
        <v>0</v>
      </c>
      <c r="I10" s="172">
        <v>0</v>
      </c>
      <c r="J10" s="172">
        <v>0</v>
      </c>
      <c r="K10" s="173">
        <v>0</v>
      </c>
      <c r="L10" s="177">
        <v>0</v>
      </c>
      <c r="M10" s="174">
        <v>0</v>
      </c>
      <c r="N10" s="172">
        <v>0</v>
      </c>
      <c r="O10" s="174">
        <v>0</v>
      </c>
      <c r="P10" s="172">
        <v>0</v>
      </c>
      <c r="Q10" s="172">
        <v>0</v>
      </c>
      <c r="R10" s="172">
        <v>0</v>
      </c>
      <c r="S10" s="178">
        <v>0</v>
      </c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21.75" customHeight="1">
      <c r="A11" s="85" t="s">
        <v>22</v>
      </c>
      <c r="B11" s="205">
        <f>'1 In School Youth Part'!C11</f>
        <v>0</v>
      </c>
      <c r="C11" s="170">
        <v>0</v>
      </c>
      <c r="D11" s="171">
        <v>0</v>
      </c>
      <c r="E11" s="170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3">
        <v>0</v>
      </c>
      <c r="L11" s="177">
        <v>0</v>
      </c>
      <c r="M11" s="172">
        <v>0</v>
      </c>
      <c r="N11" s="172">
        <v>0</v>
      </c>
      <c r="O11" s="172">
        <v>0</v>
      </c>
      <c r="P11" s="174">
        <v>0</v>
      </c>
      <c r="Q11" s="172">
        <v>0</v>
      </c>
      <c r="R11" s="174">
        <v>0</v>
      </c>
      <c r="S11" s="178">
        <v>0</v>
      </c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21.75" customHeight="1">
      <c r="A12" s="85" t="s">
        <v>23</v>
      </c>
      <c r="B12" s="203">
        <f>'1 In School Youth Part'!C12</f>
        <v>5</v>
      </c>
      <c r="C12" s="170">
        <v>60</v>
      </c>
      <c r="D12" s="171">
        <v>40</v>
      </c>
      <c r="E12" s="170">
        <v>60</v>
      </c>
      <c r="F12" s="172">
        <v>0</v>
      </c>
      <c r="G12" s="172">
        <v>40</v>
      </c>
      <c r="H12" s="174">
        <v>0</v>
      </c>
      <c r="I12" s="172">
        <v>40</v>
      </c>
      <c r="J12" s="172">
        <v>60</v>
      </c>
      <c r="K12" s="173">
        <v>0</v>
      </c>
      <c r="L12" s="177">
        <v>0</v>
      </c>
      <c r="M12" s="172">
        <v>20</v>
      </c>
      <c r="N12" s="172">
        <v>0</v>
      </c>
      <c r="O12" s="172">
        <v>0</v>
      </c>
      <c r="P12" s="172">
        <v>0</v>
      </c>
      <c r="Q12" s="174">
        <v>40</v>
      </c>
      <c r="R12" s="172">
        <v>0</v>
      </c>
      <c r="S12" s="178">
        <v>40</v>
      </c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21.75" customHeight="1">
      <c r="A13" s="85" t="s">
        <v>24</v>
      </c>
      <c r="B13" s="203">
        <f>'1 In School Youth Part'!C13</f>
        <v>52</v>
      </c>
      <c r="C13" s="170">
        <v>94.23076923076924</v>
      </c>
      <c r="D13" s="171">
        <v>5.769230769230769</v>
      </c>
      <c r="E13" s="170">
        <v>73.07692307692308</v>
      </c>
      <c r="F13" s="172">
        <v>40.38461538461539</v>
      </c>
      <c r="G13" s="172">
        <v>28.846153846153847</v>
      </c>
      <c r="H13" s="172">
        <v>19.23076923076923</v>
      </c>
      <c r="I13" s="172">
        <v>19.23076923076923</v>
      </c>
      <c r="J13" s="172">
        <v>98.07692307692308</v>
      </c>
      <c r="K13" s="173">
        <v>0</v>
      </c>
      <c r="L13" s="170">
        <v>17.307692307692307</v>
      </c>
      <c r="M13" s="172">
        <v>7.6923076923076925</v>
      </c>
      <c r="N13" s="174">
        <v>0</v>
      </c>
      <c r="O13" s="172">
        <v>9.615384615384615</v>
      </c>
      <c r="P13" s="174">
        <v>11.538461538461538</v>
      </c>
      <c r="Q13" s="174">
        <v>1.9230769230769231</v>
      </c>
      <c r="R13" s="172">
        <v>1.9230769230769231</v>
      </c>
      <c r="S13" s="178">
        <v>53.84615384615385</v>
      </c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21.75" customHeight="1">
      <c r="A14" s="85" t="s">
        <v>25</v>
      </c>
      <c r="B14" s="203">
        <f>'1 In School Youth Part'!C14</f>
        <v>9</v>
      </c>
      <c r="C14" s="170">
        <v>88.88888888888889</v>
      </c>
      <c r="D14" s="171">
        <v>11.11111111111111</v>
      </c>
      <c r="E14" s="170">
        <v>44.44444444444444</v>
      </c>
      <c r="F14" s="172">
        <v>66.66666666666667</v>
      </c>
      <c r="G14" s="172">
        <v>11.11111111111111</v>
      </c>
      <c r="H14" s="174">
        <v>11.11111111111111</v>
      </c>
      <c r="I14" s="172">
        <v>33.333333333333336</v>
      </c>
      <c r="J14" s="172">
        <v>100</v>
      </c>
      <c r="K14" s="173">
        <v>0</v>
      </c>
      <c r="L14" s="177">
        <v>0</v>
      </c>
      <c r="M14" s="172">
        <v>66.66666666666667</v>
      </c>
      <c r="N14" s="172">
        <v>0</v>
      </c>
      <c r="O14" s="172">
        <v>11.11111111111111</v>
      </c>
      <c r="P14" s="172">
        <v>0</v>
      </c>
      <c r="Q14" s="174">
        <v>0</v>
      </c>
      <c r="R14" s="172">
        <v>22.22222222222222</v>
      </c>
      <c r="S14" s="178">
        <v>22.22222222222222</v>
      </c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21.75" customHeight="1">
      <c r="A15" s="85" t="s">
        <v>26</v>
      </c>
      <c r="B15" s="203">
        <f>'1 In School Youth Part'!C15</f>
        <v>121</v>
      </c>
      <c r="C15" s="170">
        <v>85.12396694214877</v>
      </c>
      <c r="D15" s="171">
        <v>15</v>
      </c>
      <c r="E15" s="170">
        <v>58.67768595041323</v>
      </c>
      <c r="F15" s="172">
        <v>53.71900826446281</v>
      </c>
      <c r="G15" s="172">
        <v>14.049586776859503</v>
      </c>
      <c r="H15" s="172">
        <v>4.132231404958677</v>
      </c>
      <c r="I15" s="172">
        <v>43.80165289256199</v>
      </c>
      <c r="J15" s="172">
        <v>99.17355371900827</v>
      </c>
      <c r="K15" s="173">
        <v>0</v>
      </c>
      <c r="L15" s="170">
        <v>0</v>
      </c>
      <c r="M15" s="172">
        <v>50.413223140495866</v>
      </c>
      <c r="N15" s="172">
        <v>0.8264462809917356</v>
      </c>
      <c r="O15" s="172">
        <v>25.619834710743802</v>
      </c>
      <c r="P15" s="172">
        <v>1.6528925619834711</v>
      </c>
      <c r="Q15" s="172">
        <v>21.487603305785125</v>
      </c>
      <c r="R15" s="172">
        <v>1.6528925619834711</v>
      </c>
      <c r="S15" s="178">
        <v>5.785123966942149</v>
      </c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21.75" customHeight="1">
      <c r="A16" s="85" t="s">
        <v>27</v>
      </c>
      <c r="B16" s="203">
        <f>'1 In School Youth Part'!C16</f>
        <v>1</v>
      </c>
      <c r="C16" s="170">
        <v>100</v>
      </c>
      <c r="D16" s="171">
        <v>0</v>
      </c>
      <c r="E16" s="170">
        <v>100</v>
      </c>
      <c r="F16" s="172">
        <v>100</v>
      </c>
      <c r="G16" s="172">
        <v>0</v>
      </c>
      <c r="H16" s="174">
        <v>0</v>
      </c>
      <c r="I16" s="172">
        <v>0</v>
      </c>
      <c r="J16" s="172">
        <v>0</v>
      </c>
      <c r="K16" s="173">
        <v>0</v>
      </c>
      <c r="L16" s="177">
        <v>0</v>
      </c>
      <c r="M16" s="172">
        <v>0</v>
      </c>
      <c r="N16" s="174">
        <v>0</v>
      </c>
      <c r="O16" s="172">
        <v>0</v>
      </c>
      <c r="P16" s="174">
        <v>0</v>
      </c>
      <c r="Q16" s="174">
        <v>0</v>
      </c>
      <c r="R16" s="172">
        <v>0</v>
      </c>
      <c r="S16" s="178">
        <v>100</v>
      </c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21.75" customHeight="1">
      <c r="A17" s="85" t="s">
        <v>28</v>
      </c>
      <c r="B17" s="203">
        <f>'1 In School Youth Part'!C17</f>
        <v>38</v>
      </c>
      <c r="C17" s="170">
        <v>86.8421052631579</v>
      </c>
      <c r="D17" s="173">
        <v>13.157894736842106</v>
      </c>
      <c r="E17" s="170">
        <v>42.10526315789473</v>
      </c>
      <c r="F17" s="172">
        <v>21.052631578947366</v>
      </c>
      <c r="G17" s="172">
        <v>57.89473684210527</v>
      </c>
      <c r="H17" s="172">
        <v>2.631578947368421</v>
      </c>
      <c r="I17" s="172">
        <v>42.10526315789473</v>
      </c>
      <c r="J17" s="172">
        <v>100</v>
      </c>
      <c r="K17" s="173">
        <v>0</v>
      </c>
      <c r="L17" s="170">
        <v>23.684210526315788</v>
      </c>
      <c r="M17" s="172">
        <v>26.315789473684212</v>
      </c>
      <c r="N17" s="174">
        <v>0</v>
      </c>
      <c r="O17" s="172">
        <v>2.631578947368421</v>
      </c>
      <c r="P17" s="174">
        <v>0</v>
      </c>
      <c r="Q17" s="174">
        <v>0</v>
      </c>
      <c r="R17" s="174">
        <v>2.631578947368421</v>
      </c>
      <c r="S17" s="178">
        <v>13.157894736842106</v>
      </c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21.75" customHeight="1">
      <c r="A18" s="85" t="s">
        <v>29</v>
      </c>
      <c r="B18" s="203">
        <f>'1 In School Youth Part'!C18</f>
        <v>46</v>
      </c>
      <c r="C18" s="170">
        <v>93.47826086956522</v>
      </c>
      <c r="D18" s="171">
        <v>6.521739130434782</v>
      </c>
      <c r="E18" s="170">
        <v>63.04347826086957</v>
      </c>
      <c r="F18" s="172">
        <v>50</v>
      </c>
      <c r="G18" s="172">
        <v>13.043478260869565</v>
      </c>
      <c r="H18" s="172">
        <v>4.3478260869565215</v>
      </c>
      <c r="I18" s="172">
        <v>76.08695652173913</v>
      </c>
      <c r="J18" s="172">
        <v>95.65217391304348</v>
      </c>
      <c r="K18" s="173">
        <v>0</v>
      </c>
      <c r="L18" s="170">
        <v>4.3478260869565215</v>
      </c>
      <c r="M18" s="172">
        <v>4.3478260869565215</v>
      </c>
      <c r="N18" s="174">
        <v>0</v>
      </c>
      <c r="O18" s="172">
        <v>13.043478260869565</v>
      </c>
      <c r="P18" s="172">
        <v>0</v>
      </c>
      <c r="Q18" s="172">
        <v>4.3478260869565215</v>
      </c>
      <c r="R18" s="172">
        <v>10.869565217391305</v>
      </c>
      <c r="S18" s="178">
        <v>8.695652173913043</v>
      </c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21.75" customHeight="1">
      <c r="A19" s="85" t="s">
        <v>30</v>
      </c>
      <c r="B19" s="203">
        <f>'1 In School Youth Part'!C19</f>
        <v>2</v>
      </c>
      <c r="C19" s="170">
        <v>100</v>
      </c>
      <c r="D19" s="173">
        <v>0</v>
      </c>
      <c r="E19" s="170">
        <v>0</v>
      </c>
      <c r="F19" s="172">
        <v>0</v>
      </c>
      <c r="G19" s="172">
        <v>0</v>
      </c>
      <c r="H19" s="174">
        <v>0</v>
      </c>
      <c r="I19" s="172">
        <v>100</v>
      </c>
      <c r="J19" s="172">
        <v>100</v>
      </c>
      <c r="K19" s="173">
        <v>0</v>
      </c>
      <c r="L19" s="177">
        <v>0</v>
      </c>
      <c r="M19" s="172">
        <v>0</v>
      </c>
      <c r="N19" s="174">
        <v>0</v>
      </c>
      <c r="O19" s="172">
        <v>0</v>
      </c>
      <c r="P19" s="174">
        <v>0</v>
      </c>
      <c r="Q19" s="174">
        <v>0</v>
      </c>
      <c r="R19" s="174">
        <v>0</v>
      </c>
      <c r="S19" s="178">
        <v>0</v>
      </c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1.75" customHeight="1">
      <c r="A20" s="85" t="s">
        <v>31</v>
      </c>
      <c r="B20" s="203">
        <f>'1 In School Youth Part'!C20</f>
        <v>20</v>
      </c>
      <c r="C20" s="170">
        <v>100</v>
      </c>
      <c r="D20" s="171">
        <v>0</v>
      </c>
      <c r="E20" s="170">
        <v>95</v>
      </c>
      <c r="F20" s="172">
        <v>35</v>
      </c>
      <c r="G20" s="172">
        <v>55</v>
      </c>
      <c r="H20" s="172">
        <v>0</v>
      </c>
      <c r="I20" s="172">
        <v>30</v>
      </c>
      <c r="J20" s="172">
        <v>100</v>
      </c>
      <c r="K20" s="173">
        <v>0</v>
      </c>
      <c r="L20" s="170">
        <v>0</v>
      </c>
      <c r="M20" s="172">
        <v>90</v>
      </c>
      <c r="N20" s="174">
        <v>0</v>
      </c>
      <c r="O20" s="172">
        <v>10</v>
      </c>
      <c r="P20" s="174">
        <v>0</v>
      </c>
      <c r="Q20" s="174">
        <v>0</v>
      </c>
      <c r="R20" s="174">
        <v>0</v>
      </c>
      <c r="S20" s="178">
        <v>20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1.75" customHeight="1" thickBot="1">
      <c r="A21" s="87" t="s">
        <v>50</v>
      </c>
      <c r="B21" s="204">
        <f>'1 In School Youth Part'!C21</f>
        <v>34</v>
      </c>
      <c r="C21" s="189">
        <v>85.29411764705883</v>
      </c>
      <c r="D21" s="199">
        <v>14.705882352941176</v>
      </c>
      <c r="E21" s="199">
        <v>35.294117647058826</v>
      </c>
      <c r="F21" s="199">
        <v>8.823529411764707</v>
      </c>
      <c r="G21" s="188">
        <v>8.823529411764707</v>
      </c>
      <c r="H21" s="188">
        <v>5.882352941176471</v>
      </c>
      <c r="I21" s="199">
        <v>61.764705882352935</v>
      </c>
      <c r="J21" s="199">
        <v>100</v>
      </c>
      <c r="K21" s="199">
        <v>0</v>
      </c>
      <c r="L21" s="189">
        <v>2.9411764705882355</v>
      </c>
      <c r="M21" s="188">
        <v>0</v>
      </c>
      <c r="N21" s="199">
        <v>0</v>
      </c>
      <c r="O21" s="199">
        <v>11.764705882352942</v>
      </c>
      <c r="P21" s="188">
        <v>5.882352941176471</v>
      </c>
      <c r="Q21" s="188">
        <v>11.764705882352942</v>
      </c>
      <c r="R21" s="188">
        <v>0</v>
      </c>
      <c r="S21" s="200">
        <v>38.23529411764706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1.75" customHeight="1" thickBot="1">
      <c r="A22" s="89" t="s">
        <v>0</v>
      </c>
      <c r="B22" s="179">
        <f>SUM(B6:B21)</f>
        <v>410</v>
      </c>
      <c r="C22" s="180">
        <v>89.75609756097562</v>
      </c>
      <c r="D22" s="181">
        <v>10</v>
      </c>
      <c r="E22" s="180">
        <v>55.853658536585364</v>
      </c>
      <c r="F22" s="182">
        <v>38.29268292682927</v>
      </c>
      <c r="G22" s="182">
        <v>23.658536585365855</v>
      </c>
      <c r="H22" s="182">
        <v>5.121951219512195</v>
      </c>
      <c r="I22" s="182">
        <v>45.853658536585364</v>
      </c>
      <c r="J22" s="182">
        <v>97.5609756097561</v>
      </c>
      <c r="K22" s="183">
        <v>0</v>
      </c>
      <c r="L22" s="180">
        <v>5.365853658536586</v>
      </c>
      <c r="M22" s="182">
        <v>36.09756097560976</v>
      </c>
      <c r="N22" s="182">
        <v>1.7073170731707317</v>
      </c>
      <c r="O22" s="182">
        <v>14.146341463414636</v>
      </c>
      <c r="P22" s="182">
        <v>3.902439024390244</v>
      </c>
      <c r="Q22" s="182">
        <v>8.780487804878048</v>
      </c>
      <c r="R22" s="182">
        <v>3.170731707317073</v>
      </c>
      <c r="S22" s="184">
        <v>17.317073170731707</v>
      </c>
      <c r="T22" s="13"/>
      <c r="U22" s="3"/>
      <c r="V22" s="11"/>
      <c r="W22" s="5"/>
      <c r="X22" s="5"/>
      <c r="Y22" s="5"/>
      <c r="Z22" s="5"/>
      <c r="AA22" s="5"/>
      <c r="AB22" s="3"/>
      <c r="AC22" s="3"/>
      <c r="AD22" s="3"/>
      <c r="AE22" s="3"/>
      <c r="AF22" s="3"/>
    </row>
    <row r="23" ht="12.75">
      <c r="O23" s="21"/>
    </row>
  </sheetData>
  <sheetProtection/>
  <mergeCells count="5">
    <mergeCell ref="A4:A5"/>
    <mergeCell ref="B4:S4"/>
    <mergeCell ref="A1:S1"/>
    <mergeCell ref="A2:S2"/>
    <mergeCell ref="A3:S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Y28" sqref="Y28"/>
    </sheetView>
  </sheetViews>
  <sheetFormatPr defaultColWidth="9.140625" defaultRowHeight="12.75"/>
  <cols>
    <col min="1" max="1" width="19.421875" style="0" customWidth="1"/>
    <col min="2" max="2" width="6.57421875" style="0" customWidth="1"/>
    <col min="3" max="3" width="6.00390625" style="0" customWidth="1"/>
    <col min="4" max="5" width="5.8515625" style="0" customWidth="1"/>
    <col min="6" max="6" width="6.8515625" style="0" customWidth="1"/>
    <col min="7" max="7" width="7.28125" style="0" customWidth="1"/>
    <col min="8" max="8" width="6.421875" style="0" customWidth="1"/>
    <col min="9" max="9" width="6.8515625" style="0" customWidth="1"/>
    <col min="10" max="10" width="6.421875" style="18" customWidth="1"/>
    <col min="11" max="11" width="6.8515625" style="0" customWidth="1"/>
    <col min="12" max="12" width="6.28125" style="0" customWidth="1"/>
    <col min="13" max="13" width="7.00390625" style="0" customWidth="1"/>
    <col min="14" max="15" width="6.00390625" style="0" customWidth="1"/>
    <col min="16" max="16" width="5.8515625" style="0" customWidth="1"/>
    <col min="17" max="17" width="6.8515625" style="0" customWidth="1"/>
    <col min="18" max="18" width="7.28125" style="0" customWidth="1"/>
    <col min="19" max="19" width="6.7109375" style="0" customWidth="1"/>
  </cols>
  <sheetData>
    <row r="1" spans="1:28" ht="19.5" customHeight="1">
      <c r="A1" s="247" t="s">
        <v>89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62" t="str">
        <f>'1 In School Youth Part'!A2:N2</f>
        <v>FY17 QUARTER ENDING DECEMBER 31, 2016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thickBot="1">
      <c r="A3" s="265" t="s">
        <v>60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229" t="s">
        <v>43</v>
      </c>
      <c r="B4" s="238" t="s">
        <v>9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8"/>
      <c r="R4" s="258"/>
      <c r="S4" s="259"/>
      <c r="T4" s="1"/>
      <c r="U4" s="1"/>
      <c r="V4" s="1"/>
      <c r="W4" s="1"/>
      <c r="X4" s="1"/>
      <c r="Y4" s="1"/>
      <c r="Z4" s="1"/>
      <c r="AA4" s="1"/>
      <c r="AB4" s="1"/>
    </row>
    <row r="5" spans="1:32" ht="50.25" customHeight="1" thickBot="1">
      <c r="A5" s="257"/>
      <c r="B5" s="128" t="s">
        <v>66</v>
      </c>
      <c r="C5" s="128" t="s">
        <v>65</v>
      </c>
      <c r="D5" s="129" t="s">
        <v>87</v>
      </c>
      <c r="E5" s="130" t="s">
        <v>45</v>
      </c>
      <c r="F5" s="131" t="s">
        <v>11</v>
      </c>
      <c r="G5" s="132" t="s">
        <v>41</v>
      </c>
      <c r="H5" s="132" t="s">
        <v>48</v>
      </c>
      <c r="I5" s="132" t="s">
        <v>10</v>
      </c>
      <c r="J5" s="132" t="s">
        <v>12</v>
      </c>
      <c r="K5" s="129" t="s">
        <v>13</v>
      </c>
      <c r="L5" s="130" t="s">
        <v>46</v>
      </c>
      <c r="M5" s="131" t="s">
        <v>47</v>
      </c>
      <c r="N5" s="133" t="s">
        <v>80</v>
      </c>
      <c r="O5" s="132" t="s">
        <v>42</v>
      </c>
      <c r="P5" s="132" t="s">
        <v>15</v>
      </c>
      <c r="Q5" s="131" t="s">
        <v>79</v>
      </c>
      <c r="R5" s="131" t="s">
        <v>14</v>
      </c>
      <c r="S5" s="129" t="s">
        <v>67</v>
      </c>
      <c r="T5" s="1"/>
      <c r="U5" s="1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.75" customHeight="1">
      <c r="A6" s="85" t="s">
        <v>17</v>
      </c>
      <c r="B6" s="202">
        <f>'2 Out of School Youth Part'!C6</f>
        <v>32</v>
      </c>
      <c r="C6" s="165">
        <v>56.25</v>
      </c>
      <c r="D6" s="166">
        <v>43.75</v>
      </c>
      <c r="E6" s="165">
        <v>68.75</v>
      </c>
      <c r="F6" s="167">
        <v>21.875</v>
      </c>
      <c r="G6" s="167">
        <v>18.75</v>
      </c>
      <c r="H6" s="168">
        <v>0</v>
      </c>
      <c r="I6" s="168">
        <v>12.5</v>
      </c>
      <c r="J6" s="168">
        <v>0</v>
      </c>
      <c r="K6" s="166">
        <v>100</v>
      </c>
      <c r="L6" s="175">
        <v>3.125</v>
      </c>
      <c r="M6" s="167">
        <v>25</v>
      </c>
      <c r="N6" s="167">
        <v>3.125</v>
      </c>
      <c r="O6" s="167">
        <v>43.75</v>
      </c>
      <c r="P6" s="167">
        <v>0</v>
      </c>
      <c r="Q6" s="167">
        <v>0</v>
      </c>
      <c r="R6" s="167">
        <v>37.5</v>
      </c>
      <c r="S6" s="176">
        <v>0</v>
      </c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21.75" customHeight="1">
      <c r="A7" s="86" t="s">
        <v>18</v>
      </c>
      <c r="B7" s="203">
        <f>'2 Out of School Youth Part'!C7</f>
        <v>102</v>
      </c>
      <c r="C7" s="170">
        <v>29.41176470588235</v>
      </c>
      <c r="D7" s="171">
        <v>70.58823529411765</v>
      </c>
      <c r="E7" s="170">
        <v>50</v>
      </c>
      <c r="F7" s="172">
        <v>40.19607843137255</v>
      </c>
      <c r="G7" s="172">
        <v>52.94117647058823</v>
      </c>
      <c r="H7" s="172">
        <v>5.882352941176471</v>
      </c>
      <c r="I7" s="172">
        <v>6.862745098039215</v>
      </c>
      <c r="J7" s="174">
        <v>0</v>
      </c>
      <c r="K7" s="171">
        <v>58.8235294117647</v>
      </c>
      <c r="L7" s="170">
        <v>1.9607843137254903</v>
      </c>
      <c r="M7" s="172">
        <v>84.31372549019608</v>
      </c>
      <c r="N7" s="172">
        <v>13.72549019607843</v>
      </c>
      <c r="O7" s="172">
        <v>17.647058823529413</v>
      </c>
      <c r="P7" s="172">
        <v>3.9215686274509807</v>
      </c>
      <c r="Q7" s="172">
        <v>11.764705882352942</v>
      </c>
      <c r="R7" s="172">
        <v>16.666666666666668</v>
      </c>
      <c r="S7" s="178">
        <v>22.54901960784314</v>
      </c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1.75" customHeight="1">
      <c r="A8" s="85" t="s">
        <v>19</v>
      </c>
      <c r="B8" s="203">
        <f>'2 Out of School Youth Part'!C8</f>
        <v>92</v>
      </c>
      <c r="C8" s="170">
        <v>43.01075268817204</v>
      </c>
      <c r="D8" s="171">
        <v>56.98924731182796</v>
      </c>
      <c r="E8" s="170">
        <v>55.91397849462365</v>
      </c>
      <c r="F8" s="172">
        <v>16.129032258064516</v>
      </c>
      <c r="G8" s="172">
        <v>15.053763440860216</v>
      </c>
      <c r="H8" s="172">
        <v>2.150537634408602</v>
      </c>
      <c r="I8" s="172">
        <v>25.806451612903224</v>
      </c>
      <c r="J8" s="174">
        <v>0</v>
      </c>
      <c r="K8" s="171">
        <v>69.89247311827957</v>
      </c>
      <c r="L8" s="177">
        <v>0</v>
      </c>
      <c r="M8" s="172">
        <v>29.032258064516128</v>
      </c>
      <c r="N8" s="172">
        <v>6.451612903225806</v>
      </c>
      <c r="O8" s="172">
        <v>17.204301075268816</v>
      </c>
      <c r="P8" s="172">
        <v>3.225806451612903</v>
      </c>
      <c r="Q8" s="172">
        <v>3.225806451612903</v>
      </c>
      <c r="R8" s="172">
        <v>13.978494623655912</v>
      </c>
      <c r="S8" s="178">
        <v>4.301075268817204</v>
      </c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21.75" customHeight="1">
      <c r="A9" s="85" t="s">
        <v>20</v>
      </c>
      <c r="B9" s="203">
        <f>'2 Out of School Youth Part'!C9</f>
        <v>6</v>
      </c>
      <c r="C9" s="170">
        <v>66.66666666666667</v>
      </c>
      <c r="D9" s="171">
        <v>33.333333333333336</v>
      </c>
      <c r="E9" s="170">
        <v>50</v>
      </c>
      <c r="F9" s="172">
        <v>33.333333333333336</v>
      </c>
      <c r="G9" s="172">
        <v>33.333333333333336</v>
      </c>
      <c r="H9" s="174">
        <v>0</v>
      </c>
      <c r="I9" s="174">
        <v>0</v>
      </c>
      <c r="J9" s="174">
        <v>0</v>
      </c>
      <c r="K9" s="171">
        <v>66.66666666666667</v>
      </c>
      <c r="L9" s="177">
        <v>0</v>
      </c>
      <c r="M9" s="172">
        <v>0</v>
      </c>
      <c r="N9" s="174">
        <v>33.333333333333336</v>
      </c>
      <c r="O9" s="172">
        <v>0</v>
      </c>
      <c r="P9" s="174">
        <v>0</v>
      </c>
      <c r="Q9" s="172">
        <v>0</v>
      </c>
      <c r="R9" s="172">
        <v>0</v>
      </c>
      <c r="S9" s="178">
        <v>0</v>
      </c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21.75" customHeight="1">
      <c r="A10" s="85" t="s">
        <v>21</v>
      </c>
      <c r="B10" s="203">
        <f>'2 Out of School Youth Part'!C10</f>
        <v>49</v>
      </c>
      <c r="C10" s="170">
        <v>30.612244897959187</v>
      </c>
      <c r="D10" s="171">
        <v>69.38775510204081</v>
      </c>
      <c r="E10" s="170">
        <v>61.22448979591837</v>
      </c>
      <c r="F10" s="174">
        <v>16.3265306122449</v>
      </c>
      <c r="G10" s="174">
        <v>14.285714285714286</v>
      </c>
      <c r="H10" s="174">
        <v>6.122448979591836</v>
      </c>
      <c r="I10" s="172">
        <v>63.26530612244898</v>
      </c>
      <c r="J10" s="174">
        <v>0</v>
      </c>
      <c r="K10" s="171">
        <v>46.938775510204074</v>
      </c>
      <c r="L10" s="177">
        <v>4.081632653061225</v>
      </c>
      <c r="M10" s="172">
        <v>2.0408163265306123</v>
      </c>
      <c r="N10" s="174">
        <v>8.16326530612245</v>
      </c>
      <c r="O10" s="172">
        <v>12.244897959183673</v>
      </c>
      <c r="P10" s="174">
        <v>2.0408163265306123</v>
      </c>
      <c r="Q10" s="174">
        <v>2.0408163265306123</v>
      </c>
      <c r="R10" s="172">
        <v>20.408163265306122</v>
      </c>
      <c r="S10" s="178">
        <v>0</v>
      </c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4" customFormat="1" ht="21.75" customHeight="1">
      <c r="A11" s="85" t="s">
        <v>22</v>
      </c>
      <c r="B11" s="203">
        <f>'2 Out of School Youth Part'!C11</f>
        <v>131</v>
      </c>
      <c r="C11" s="170">
        <v>54.19847328244275</v>
      </c>
      <c r="D11" s="171">
        <v>45.80152671755725</v>
      </c>
      <c r="E11" s="170">
        <v>58.01526717557252</v>
      </c>
      <c r="F11" s="172">
        <v>35.11450381679389</v>
      </c>
      <c r="G11" s="172">
        <v>12.977099236641223</v>
      </c>
      <c r="H11" s="172">
        <v>1.5267175572519085</v>
      </c>
      <c r="I11" s="172">
        <v>25.954198473282446</v>
      </c>
      <c r="J11" s="174">
        <v>0</v>
      </c>
      <c r="K11" s="171">
        <v>78.62595419847328</v>
      </c>
      <c r="L11" s="170">
        <v>0</v>
      </c>
      <c r="M11" s="172">
        <v>66.41221374045801</v>
      </c>
      <c r="N11" s="172">
        <v>0</v>
      </c>
      <c r="O11" s="172">
        <v>8.396946564885496</v>
      </c>
      <c r="P11" s="172">
        <v>0.7633587786259542</v>
      </c>
      <c r="Q11" s="172">
        <v>6.106870229007634</v>
      </c>
      <c r="R11" s="172">
        <v>20.610687022900766</v>
      </c>
      <c r="S11" s="178">
        <v>6.106870229007634</v>
      </c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4" customFormat="1" ht="21.75" customHeight="1">
      <c r="A12" s="85" t="s">
        <v>23</v>
      </c>
      <c r="B12" s="203">
        <f>'2 Out of School Youth Part'!C12</f>
        <v>48</v>
      </c>
      <c r="C12" s="170">
        <v>27.083333333333336</v>
      </c>
      <c r="D12" s="171">
        <v>72.91666666666667</v>
      </c>
      <c r="E12" s="170">
        <v>62.5</v>
      </c>
      <c r="F12" s="172">
        <v>20.833333333333336</v>
      </c>
      <c r="G12" s="172">
        <v>18.75</v>
      </c>
      <c r="H12" s="172">
        <v>2.0833333333333335</v>
      </c>
      <c r="I12" s="172">
        <v>50</v>
      </c>
      <c r="J12" s="174">
        <v>0</v>
      </c>
      <c r="K12" s="171">
        <v>37.5</v>
      </c>
      <c r="L12" s="177">
        <v>0</v>
      </c>
      <c r="M12" s="172">
        <v>70.83333333333333</v>
      </c>
      <c r="N12" s="172">
        <v>22.916666666666664</v>
      </c>
      <c r="O12" s="172">
        <v>20.833333333333336</v>
      </c>
      <c r="P12" s="172">
        <v>2.0833333333333335</v>
      </c>
      <c r="Q12" s="172">
        <v>20.833333333333336</v>
      </c>
      <c r="R12" s="172">
        <v>18.75</v>
      </c>
      <c r="S12" s="178">
        <v>14.583333333333332</v>
      </c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4" customFormat="1" ht="21.75" customHeight="1">
      <c r="A13" s="85" t="s">
        <v>24</v>
      </c>
      <c r="B13" s="203">
        <f>'2 Out of School Youth Part'!C13</f>
        <v>32</v>
      </c>
      <c r="C13" s="170">
        <v>40.625</v>
      </c>
      <c r="D13" s="171">
        <v>59.375</v>
      </c>
      <c r="E13" s="170">
        <v>56.25</v>
      </c>
      <c r="F13" s="172">
        <v>53.125</v>
      </c>
      <c r="G13" s="174">
        <v>3.125</v>
      </c>
      <c r="H13" s="172">
        <v>28.125</v>
      </c>
      <c r="I13" s="172">
        <v>6.25</v>
      </c>
      <c r="J13" s="174">
        <v>0</v>
      </c>
      <c r="K13" s="171">
        <v>81.25</v>
      </c>
      <c r="L13" s="177">
        <v>3.125</v>
      </c>
      <c r="M13" s="172">
        <v>18.75</v>
      </c>
      <c r="N13" s="174">
        <v>3.125</v>
      </c>
      <c r="O13" s="172">
        <v>18.75</v>
      </c>
      <c r="P13" s="172">
        <v>3.125</v>
      </c>
      <c r="Q13" s="172">
        <v>0</v>
      </c>
      <c r="R13" s="172">
        <v>9.375</v>
      </c>
      <c r="S13" s="178">
        <v>6.25</v>
      </c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21.75" customHeight="1">
      <c r="A14" s="85" t="s">
        <v>25</v>
      </c>
      <c r="B14" s="203">
        <f>'2 Out of School Youth Part'!C14</f>
        <v>84</v>
      </c>
      <c r="C14" s="170">
        <v>65.47619047619048</v>
      </c>
      <c r="D14" s="171">
        <v>34.523809523809526</v>
      </c>
      <c r="E14" s="170">
        <v>40.476190476190474</v>
      </c>
      <c r="F14" s="172">
        <v>28.571428571428573</v>
      </c>
      <c r="G14" s="172">
        <v>16.666666666666668</v>
      </c>
      <c r="H14" s="172">
        <v>1.1904761904761905</v>
      </c>
      <c r="I14" s="172">
        <v>19.047619047619047</v>
      </c>
      <c r="J14" s="174">
        <v>0</v>
      </c>
      <c r="K14" s="171">
        <v>89.28571428571429</v>
      </c>
      <c r="L14" s="177">
        <v>0</v>
      </c>
      <c r="M14" s="172">
        <v>94.04761904761905</v>
      </c>
      <c r="N14" s="172">
        <v>3.5714285714285716</v>
      </c>
      <c r="O14" s="172">
        <v>16.666666666666668</v>
      </c>
      <c r="P14" s="172">
        <v>3.5714285714285716</v>
      </c>
      <c r="Q14" s="172">
        <v>3.5714285714285716</v>
      </c>
      <c r="R14" s="172">
        <v>5.952380952380952</v>
      </c>
      <c r="S14" s="178">
        <v>7.142857142857143</v>
      </c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21.75" customHeight="1">
      <c r="A15" s="85" t="s">
        <v>26</v>
      </c>
      <c r="B15" s="203">
        <f>'2 Out of School Youth Part'!C15</f>
        <v>191</v>
      </c>
      <c r="C15" s="170">
        <v>47.12041884816754</v>
      </c>
      <c r="D15" s="171">
        <v>52.87958115183246</v>
      </c>
      <c r="E15" s="170">
        <v>64.92146596858639</v>
      </c>
      <c r="F15" s="172">
        <v>63.35078534031413</v>
      </c>
      <c r="G15" s="172">
        <v>15.183246073298427</v>
      </c>
      <c r="H15" s="172">
        <v>1.0471204188481675</v>
      </c>
      <c r="I15" s="172">
        <v>2.094240837696335</v>
      </c>
      <c r="J15" s="174">
        <v>0</v>
      </c>
      <c r="K15" s="171">
        <v>88.48167539267016</v>
      </c>
      <c r="L15" s="177">
        <v>0</v>
      </c>
      <c r="M15" s="172">
        <v>67.01570680628272</v>
      </c>
      <c r="N15" s="172">
        <v>4.18848167539267</v>
      </c>
      <c r="O15" s="172">
        <v>17.277486910994764</v>
      </c>
      <c r="P15" s="172">
        <v>2.094240837696335</v>
      </c>
      <c r="Q15" s="172">
        <v>48.691099476439796</v>
      </c>
      <c r="R15" s="172">
        <v>18.32460732984293</v>
      </c>
      <c r="S15" s="178">
        <v>0</v>
      </c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21.75" customHeight="1">
      <c r="A16" s="85" t="s">
        <v>27</v>
      </c>
      <c r="B16" s="203">
        <f>'2 Out of School Youth Part'!C16</f>
        <v>43</v>
      </c>
      <c r="C16" s="170">
        <v>4.651162790697674</v>
      </c>
      <c r="D16" s="171">
        <v>95.34883720930233</v>
      </c>
      <c r="E16" s="170">
        <v>74.41860465116278</v>
      </c>
      <c r="F16" s="172">
        <v>88.37209302325581</v>
      </c>
      <c r="G16" s="172">
        <v>9.302325581395348</v>
      </c>
      <c r="H16" s="172">
        <v>0</v>
      </c>
      <c r="I16" s="172">
        <v>0</v>
      </c>
      <c r="J16" s="174">
        <v>0</v>
      </c>
      <c r="K16" s="171">
        <v>4.651162790697674</v>
      </c>
      <c r="L16" s="170">
        <v>2.325581395348837</v>
      </c>
      <c r="M16" s="172">
        <v>60.46511627906977</v>
      </c>
      <c r="N16" s="172">
        <v>2.325581395348837</v>
      </c>
      <c r="O16" s="172">
        <v>20.930232558139537</v>
      </c>
      <c r="P16" s="174">
        <v>0</v>
      </c>
      <c r="Q16" s="172">
        <v>0</v>
      </c>
      <c r="R16" s="172">
        <v>44.18604651162791</v>
      </c>
      <c r="S16" s="178">
        <v>83.72093023255815</v>
      </c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21.75" customHeight="1">
      <c r="A17" s="85" t="s">
        <v>28</v>
      </c>
      <c r="B17" s="203">
        <f>'2 Out of School Youth Part'!C17</f>
        <v>53</v>
      </c>
      <c r="C17" s="170">
        <v>49.056603773584904</v>
      </c>
      <c r="D17" s="171">
        <v>50.943396226415096</v>
      </c>
      <c r="E17" s="170">
        <v>50.943396226415096</v>
      </c>
      <c r="F17" s="172">
        <v>49.056603773584904</v>
      </c>
      <c r="G17" s="172">
        <v>16.9811320754717</v>
      </c>
      <c r="H17" s="172">
        <v>5.660377358490567</v>
      </c>
      <c r="I17" s="172">
        <v>35.84905660377358</v>
      </c>
      <c r="J17" s="174">
        <v>0</v>
      </c>
      <c r="K17" s="171">
        <v>83.0188679245283</v>
      </c>
      <c r="L17" s="177">
        <v>0</v>
      </c>
      <c r="M17" s="172">
        <v>26.41509433962264</v>
      </c>
      <c r="N17" s="172">
        <v>0</v>
      </c>
      <c r="O17" s="172">
        <v>15.09433962264151</v>
      </c>
      <c r="P17" s="174">
        <v>1.8867924528301887</v>
      </c>
      <c r="Q17" s="172">
        <v>0</v>
      </c>
      <c r="R17" s="172">
        <v>18.867924528301888</v>
      </c>
      <c r="S17" s="178">
        <v>3.7735849056603774</v>
      </c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21.75" customHeight="1">
      <c r="A18" s="85" t="s">
        <v>29</v>
      </c>
      <c r="B18" s="203">
        <f>'2 Out of School Youth Part'!C18</f>
        <v>36</v>
      </c>
      <c r="C18" s="170">
        <v>22.22222222222222</v>
      </c>
      <c r="D18" s="171">
        <v>77.77777777777777</v>
      </c>
      <c r="E18" s="170">
        <v>58.33333333333333</v>
      </c>
      <c r="F18" s="172">
        <v>36.111111111111114</v>
      </c>
      <c r="G18" s="172">
        <v>5.555555555555555</v>
      </c>
      <c r="H18" s="174">
        <v>2.7777777777777777</v>
      </c>
      <c r="I18" s="172">
        <v>30.555555555555557</v>
      </c>
      <c r="J18" s="174">
        <v>0</v>
      </c>
      <c r="K18" s="171">
        <v>22.22222222222222</v>
      </c>
      <c r="L18" s="170">
        <v>0</v>
      </c>
      <c r="M18" s="172">
        <v>19.444444444444443</v>
      </c>
      <c r="N18" s="174">
        <v>2.7777777777777777</v>
      </c>
      <c r="O18" s="172">
        <v>13.88888888888889</v>
      </c>
      <c r="P18" s="172">
        <v>0</v>
      </c>
      <c r="Q18" s="172">
        <v>2.7777777777777777</v>
      </c>
      <c r="R18" s="172">
        <v>27.77777777777778</v>
      </c>
      <c r="S18" s="178">
        <v>19.444444444444443</v>
      </c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21.75" customHeight="1">
      <c r="A19" s="85" t="s">
        <v>30</v>
      </c>
      <c r="B19" s="203">
        <f>'2 Out of School Youth Part'!C19</f>
        <v>38</v>
      </c>
      <c r="C19" s="170">
        <v>36.8421052631579</v>
      </c>
      <c r="D19" s="171">
        <v>63.15789473684211</v>
      </c>
      <c r="E19" s="170">
        <v>55.26315789473684</v>
      </c>
      <c r="F19" s="172">
        <v>26.315789473684212</v>
      </c>
      <c r="G19" s="172">
        <v>13.157894736842106</v>
      </c>
      <c r="H19" s="174">
        <v>2.631578947368421</v>
      </c>
      <c r="I19" s="172">
        <v>10.526315789473683</v>
      </c>
      <c r="J19" s="174">
        <v>0</v>
      </c>
      <c r="K19" s="171">
        <v>52.631578947368425</v>
      </c>
      <c r="L19" s="177">
        <v>0</v>
      </c>
      <c r="M19" s="172">
        <v>10.526315789473683</v>
      </c>
      <c r="N19" s="172">
        <v>13.157894736842106</v>
      </c>
      <c r="O19" s="172">
        <v>2.631578947368421</v>
      </c>
      <c r="P19" s="172">
        <v>2.631578947368421</v>
      </c>
      <c r="Q19" s="174">
        <v>28.947368421052634</v>
      </c>
      <c r="R19" s="172">
        <v>36.8421052631579</v>
      </c>
      <c r="S19" s="178">
        <v>0</v>
      </c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21.75" customHeight="1">
      <c r="A20" s="85" t="s">
        <v>31</v>
      </c>
      <c r="B20" s="203">
        <f>'2 Out of School Youth Part'!C20</f>
        <v>57</v>
      </c>
      <c r="C20" s="170">
        <v>61.40350877192983</v>
      </c>
      <c r="D20" s="171">
        <v>38.59649122807018</v>
      </c>
      <c r="E20" s="170">
        <v>63.15789473684211</v>
      </c>
      <c r="F20" s="172">
        <v>33.333333333333336</v>
      </c>
      <c r="G20" s="172">
        <v>29.824561403508774</v>
      </c>
      <c r="H20" s="172">
        <v>5.263157894736842</v>
      </c>
      <c r="I20" s="172">
        <v>45.614035087719294</v>
      </c>
      <c r="J20" s="174">
        <v>0</v>
      </c>
      <c r="K20" s="171">
        <v>98.24561403508771</v>
      </c>
      <c r="L20" s="170">
        <v>0</v>
      </c>
      <c r="M20" s="172">
        <v>71.9298245614035</v>
      </c>
      <c r="N20" s="172">
        <v>0</v>
      </c>
      <c r="O20" s="172">
        <v>14.035087719298247</v>
      </c>
      <c r="P20" s="172">
        <v>0</v>
      </c>
      <c r="Q20" s="172">
        <v>3.5087719298245617</v>
      </c>
      <c r="R20" s="172">
        <v>1.7543859649122808</v>
      </c>
      <c r="S20" s="178">
        <v>0</v>
      </c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21.75" customHeight="1" thickBot="1">
      <c r="A21" s="87" t="s">
        <v>50</v>
      </c>
      <c r="B21" s="204">
        <f>'2 Out of School Youth Part'!C21</f>
        <v>43</v>
      </c>
      <c r="C21" s="185">
        <v>65.11627906976744</v>
      </c>
      <c r="D21" s="186">
        <v>34.883720930232556</v>
      </c>
      <c r="E21" s="185">
        <v>51.16279069767442</v>
      </c>
      <c r="F21" s="187">
        <v>6.976744186046512</v>
      </c>
      <c r="G21" s="187">
        <v>9.302325581395348</v>
      </c>
      <c r="H21" s="188">
        <v>0</v>
      </c>
      <c r="I21" s="187">
        <v>37.20930232558139</v>
      </c>
      <c r="J21" s="188">
        <v>0</v>
      </c>
      <c r="K21" s="186">
        <v>95.34883720930233</v>
      </c>
      <c r="L21" s="189">
        <v>0</v>
      </c>
      <c r="M21" s="187">
        <v>11.627906976744187</v>
      </c>
      <c r="N21" s="187">
        <v>0</v>
      </c>
      <c r="O21" s="187">
        <v>11.627906976744187</v>
      </c>
      <c r="P21" s="187">
        <v>2.325581395348837</v>
      </c>
      <c r="Q21" s="187">
        <v>2.325581395348837</v>
      </c>
      <c r="R21" s="188">
        <v>13.953488372093023</v>
      </c>
      <c r="S21" s="190">
        <v>41.86046511627907</v>
      </c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21.75" customHeight="1" thickBot="1">
      <c r="A22" s="89" t="s">
        <v>0</v>
      </c>
      <c r="B22" s="191">
        <f>SUM(B6:B21)</f>
        <v>1037</v>
      </c>
      <c r="C22" s="180">
        <v>44.50867052023122</v>
      </c>
      <c r="D22" s="181">
        <v>55.49132947976878</v>
      </c>
      <c r="E22" s="180">
        <v>57.70712909441233</v>
      </c>
      <c r="F22" s="182">
        <v>38.53564547206165</v>
      </c>
      <c r="G22" s="182">
        <v>18.689788053949904</v>
      </c>
      <c r="H22" s="182">
        <v>3.2755298651252405</v>
      </c>
      <c r="I22" s="182">
        <v>21.38728323699422</v>
      </c>
      <c r="J22" s="192">
        <v>0</v>
      </c>
      <c r="K22" s="181">
        <v>71.86897880539499</v>
      </c>
      <c r="L22" s="180">
        <v>0.674373795761079</v>
      </c>
      <c r="M22" s="182">
        <v>53.27552986512524</v>
      </c>
      <c r="N22" s="182">
        <v>5.491329479768787</v>
      </c>
      <c r="O22" s="182">
        <v>15.799614643545278</v>
      </c>
      <c r="P22" s="182">
        <v>2.023121387283237</v>
      </c>
      <c r="Q22" s="182">
        <v>13.969171483622352</v>
      </c>
      <c r="R22" s="182">
        <v>18.40077071290944</v>
      </c>
      <c r="S22" s="184">
        <v>10.886319845857418</v>
      </c>
      <c r="T22" s="13"/>
      <c r="U22" s="3"/>
      <c r="V22" s="11"/>
      <c r="W22" s="5"/>
      <c r="X22" s="5"/>
      <c r="Y22" s="5"/>
      <c r="Z22" s="5"/>
      <c r="AA22" s="5"/>
      <c r="AB22" s="3"/>
      <c r="AC22" s="3"/>
      <c r="AD22" s="3"/>
      <c r="AE22" s="3"/>
      <c r="AF22" s="3"/>
    </row>
    <row r="23" ht="12.75">
      <c r="O23" s="21"/>
    </row>
  </sheetData>
  <sheetProtection/>
  <mergeCells count="5">
    <mergeCell ref="A4:A5"/>
    <mergeCell ref="B4:S4"/>
    <mergeCell ref="A1:S1"/>
    <mergeCell ref="A2:S2"/>
    <mergeCell ref="A3:S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(DWD)</cp:lastModifiedBy>
  <cp:lastPrinted>2011-12-14T20:26:53Z</cp:lastPrinted>
  <dcterms:created xsi:type="dcterms:W3CDTF">1998-10-15T18:42:20Z</dcterms:created>
  <dcterms:modified xsi:type="dcterms:W3CDTF">2017-03-20T15:42:55Z</dcterms:modified>
  <cp:category/>
  <cp:version/>
  <cp:contentType/>
  <cp:contentStatus/>
</cp:coreProperties>
</file>