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filterPrivacy="1" autoCompressPictures="0"/>
  <bookViews>
    <workbookView xWindow="0" yWindow="0" windowWidth="13665" windowHeight="5025" tabRatio="792"/>
  </bookViews>
  <sheets>
    <sheet name="MGH1" sheetId="1" r:id="rId1"/>
    <sheet name="MGH2" sheetId="30" r:id="rId2"/>
    <sheet name="MGH3" sheetId="6" r:id="rId3"/>
    <sheet name="MGH4" sheetId="7" r:id="rId4"/>
    <sheet name="MGH5" sheetId="3" r:id="rId5"/>
    <sheet name="MGH6" sheetId="31" r:id="rId6"/>
    <sheet name="MGH7" sheetId="4" r:id="rId7"/>
    <sheet name="MGH8" sheetId="32" r:id="rId8"/>
    <sheet name="MGH9" sheetId="2" r:id="rId9"/>
    <sheet name="MGH10" sheetId="33" r:id="rId10"/>
    <sheet name="MGH11" sheetId="11" r:id="rId11"/>
    <sheet name="MGH12" sheetId="20" r:id="rId12"/>
    <sheet name="MGH13" sheetId="12" r:id="rId13"/>
    <sheet name="MGH14" sheetId="24" r:id="rId14"/>
    <sheet name="MGH15" sheetId="13" r:id="rId15"/>
    <sheet name="MGH16" sheetId="14" r:id="rId16"/>
    <sheet name="MGH17" sheetId="16" r:id="rId17"/>
    <sheet name="MGH18" sheetId="15" r:id="rId18"/>
    <sheet name="MGH19" sheetId="17" r:id="rId19"/>
    <sheet name="MGH20" sheetId="18" r:id="rId20"/>
    <sheet name="MGH21" sheetId="19" r:id="rId21"/>
    <sheet name="MGH22" sheetId="21" r:id="rId22"/>
    <sheet name="MGH23" sheetId="27" r:id="rId23"/>
    <sheet name="MGH24" sheetId="28" r:id="rId24"/>
    <sheet name="MGH25" sheetId="29" r:id="rId25"/>
    <sheet name="MGH26" sheetId="25" r:id="rId26"/>
    <sheet name="MGH27" sheetId="26" r:id="rId27"/>
    <sheet name="MGH28" sheetId="23" r:id="rId28"/>
  </sheets>
  <definedNames>
    <definedName name="_xlnm._FilterDatabase" localSheetId="14" hidden="1">'MGH15'!#REF!</definedName>
    <definedName name="_xlnm.Print_Area" localSheetId="0">'MGH1'!$A$1:$H$40</definedName>
    <definedName name="_xlnm.Print_Area" localSheetId="9">'MGH10'!$A$1:$M$55</definedName>
    <definedName name="_xlnm.Print_Area" localSheetId="11">'MGH12'!$A$1:$H$16</definedName>
    <definedName name="_xlnm.Print_Area" localSheetId="14">'MGH15'!$A$1:$E$38</definedName>
    <definedName name="_xlnm.Print_Area" localSheetId="15">'MGH16'!$A$1:$E$26</definedName>
    <definedName name="_xlnm.Print_Area" localSheetId="16">'MGH17'!$A$1:$D$25</definedName>
    <definedName name="_xlnm.Print_Area" localSheetId="17">'MGH18'!$A$1:$D$25</definedName>
    <definedName name="_xlnm.Print_Area" localSheetId="18">'MGH19'!$A$1:$D$23</definedName>
    <definedName name="_xlnm.Print_Area" localSheetId="1">'MGH2'!$A$1:$M$57</definedName>
    <definedName name="_xlnm.Print_Area" localSheetId="19">'MGH20'!$A$1:$D$23</definedName>
    <definedName name="_xlnm.Print_Area" localSheetId="20">'MGH21'!$A$1:$D$23</definedName>
    <definedName name="_xlnm.Print_Area" localSheetId="21">'MGH22'!$A$1:$I$14</definedName>
    <definedName name="_xlnm.Print_Area" localSheetId="4">'MGH5'!$A$1:$H$37</definedName>
    <definedName name="_xlnm.Print_Area" localSheetId="5">'MGH6'!$A$1:$M$55</definedName>
    <definedName name="_xlnm.Print_Area" localSheetId="6">'MGH7'!$A$1:$G$34</definedName>
    <definedName name="_xlnm.Print_Area" localSheetId="7">'MGH8'!$A$1:$M$55</definedName>
    <definedName name="_xlnm.Print_Area" localSheetId="8">'MGH9'!$A$1:$H$34</definedName>
    <definedName name="_xlnm.Print_Titles" localSheetId="14">'MGH15'!$A:$A,'MGH15'!$2:$3</definedName>
  </definedNames>
  <calcPr calcId="191029"/>
  <extLst>
    <ext xmlns:x14="http://schemas.microsoft.com/office/spreadsheetml/2009/9/main" uri="{79F54976-1DA5-4618-B147-4CDE4B953A38}">
      <x14:workbookPr defaultImageDpi="32767" discardImageEditData="1"/>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6" l="1"/>
  <c r="H12" i="6"/>
  <c r="H13" i="6"/>
  <c r="H14" i="6"/>
  <c r="B19" i="18" l="1"/>
  <c r="C19" i="18"/>
  <c r="C19" i="19"/>
  <c r="B19" i="19"/>
  <c r="C19" i="17"/>
  <c r="B19" i="17"/>
  <c r="C21" i="16"/>
  <c r="B21" i="16"/>
  <c r="C20" i="15"/>
  <c r="B20" i="15"/>
  <c r="H15" i="7" l="1"/>
  <c r="H14" i="7"/>
  <c r="H13" i="7"/>
  <c r="F12" i="7"/>
  <c r="E12" i="7"/>
  <c r="D12" i="7"/>
  <c r="C12" i="7"/>
  <c r="B12" i="7"/>
  <c r="H10" i="7"/>
  <c r="H9" i="7"/>
  <c r="H8" i="7"/>
  <c r="F7" i="7"/>
  <c r="E7" i="7"/>
  <c r="D7" i="7"/>
  <c r="C7" i="7"/>
  <c r="B7" i="7"/>
  <c r="F11" i="6"/>
  <c r="E11" i="6"/>
  <c r="D11" i="6"/>
  <c r="C11" i="6"/>
  <c r="B11" i="6"/>
  <c r="H9" i="6"/>
  <c r="H8" i="6"/>
  <c r="H7" i="6"/>
  <c r="F6" i="6"/>
  <c r="E6" i="6"/>
  <c r="D6" i="6"/>
  <c r="C6" i="6"/>
  <c r="B6" i="6"/>
  <c r="H6" i="6" l="1"/>
  <c r="H12" i="7"/>
  <c r="H7" i="7"/>
  <c r="G35" i="1"/>
  <c r="E35" i="1"/>
  <c r="C35" i="1"/>
  <c r="G34" i="1"/>
  <c r="E34" i="1"/>
  <c r="C34" i="1"/>
  <c r="G33" i="1"/>
  <c r="E33" i="1"/>
  <c r="C33" i="1"/>
  <c r="G32" i="1"/>
  <c r="E32" i="1"/>
  <c r="C32" i="1"/>
  <c r="G31" i="1"/>
  <c r="E31" i="1"/>
  <c r="C31" i="1"/>
  <c r="G30" i="1"/>
  <c r="E30" i="1"/>
  <c r="C30" i="1"/>
  <c r="G27" i="1"/>
  <c r="E27" i="1"/>
  <c r="C27" i="1"/>
  <c r="G26" i="1"/>
  <c r="E26" i="1"/>
  <c r="C26" i="1"/>
  <c r="G25" i="1"/>
  <c r="E25" i="1"/>
  <c r="C25" i="1"/>
  <c r="G24" i="1"/>
  <c r="E24" i="1"/>
  <c r="C24" i="1"/>
  <c r="G23" i="1"/>
  <c r="E23" i="1"/>
  <c r="C23" i="1"/>
  <c r="G22" i="1"/>
  <c r="E22" i="1"/>
  <c r="C22" i="1"/>
  <c r="G20" i="1"/>
  <c r="G19" i="1"/>
  <c r="E19" i="1"/>
  <c r="C19" i="1"/>
  <c r="G18" i="1"/>
  <c r="E18" i="1"/>
  <c r="C18" i="1"/>
  <c r="G16" i="1"/>
  <c r="E16" i="1"/>
  <c r="B16" i="1"/>
  <c r="C16" i="1" s="1"/>
  <c r="G15" i="1"/>
  <c r="E15" i="1"/>
  <c r="C15" i="1"/>
  <c r="G14" i="1"/>
  <c r="E14" i="1"/>
  <c r="C14" i="1"/>
  <c r="G13" i="1"/>
  <c r="E13" i="1"/>
  <c r="C13" i="1"/>
  <c r="G12" i="1"/>
  <c r="E12" i="1"/>
  <c r="C12" i="1"/>
  <c r="G10" i="1"/>
  <c r="E10" i="1"/>
  <c r="C10" i="1"/>
  <c r="G9" i="1"/>
  <c r="E9" i="1"/>
  <c r="C9" i="1"/>
  <c r="G27" i="4" l="1"/>
  <c r="G9" i="2"/>
  <c r="G9" i="4"/>
  <c r="E9" i="2"/>
  <c r="E24" i="2"/>
  <c r="E12" i="2"/>
  <c r="C9" i="3"/>
  <c r="G12" i="4"/>
  <c r="E20" i="4"/>
  <c r="E32" i="3"/>
  <c r="C9" i="4"/>
  <c r="C14" i="4"/>
  <c r="G10" i="2"/>
  <c r="C12" i="3"/>
  <c r="G21" i="4"/>
  <c r="G20" i="3"/>
  <c r="E10" i="4"/>
  <c r="E9" i="3"/>
  <c r="C21" i="2"/>
  <c r="G12" i="2"/>
  <c r="E15" i="4"/>
  <c r="C29" i="4"/>
  <c r="C13" i="2"/>
  <c r="C28" i="3"/>
  <c r="E13" i="2"/>
  <c r="G14" i="3"/>
  <c r="C10" i="2"/>
  <c r="E28" i="2"/>
  <c r="E30" i="4"/>
  <c r="C16" i="3"/>
  <c r="C19" i="4"/>
  <c r="C18" i="3"/>
  <c r="G30" i="3"/>
  <c r="G29" i="2"/>
  <c r="G23" i="2"/>
  <c r="C16" i="2"/>
  <c r="C9" i="2"/>
  <c r="G14" i="2"/>
  <c r="E19" i="2"/>
  <c r="C23" i="2"/>
  <c r="E32" i="2"/>
  <c r="E23" i="3"/>
  <c r="G16" i="4"/>
  <c r="C23" i="4"/>
  <c r="G31" i="4"/>
  <c r="C12" i="2"/>
  <c r="C14" i="2"/>
  <c r="E18" i="2"/>
  <c r="G19" i="2"/>
  <c r="C22" i="2"/>
  <c r="G31" i="2"/>
  <c r="E18" i="3"/>
  <c r="C21" i="3"/>
  <c r="G23" i="3"/>
  <c r="E28" i="3"/>
  <c r="C31" i="3"/>
  <c r="E9" i="4"/>
  <c r="C13" i="4"/>
  <c r="G15" i="4"/>
  <c r="E19" i="4"/>
  <c r="C22" i="4"/>
  <c r="G24" i="4"/>
  <c r="E29" i="4"/>
  <c r="C32" i="4"/>
  <c r="E24" i="4"/>
  <c r="E10" i="2"/>
  <c r="E15" i="2"/>
  <c r="G16" i="2"/>
  <c r="E22" i="2"/>
  <c r="G24" i="2"/>
  <c r="E30" i="2"/>
  <c r="E10" i="3"/>
  <c r="G12" i="3"/>
  <c r="C14" i="3"/>
  <c r="E15" i="3"/>
  <c r="E27" i="3"/>
  <c r="E13" i="4"/>
  <c r="C16" i="4"/>
  <c r="G19" i="4"/>
  <c r="E22" i="4"/>
  <c r="C27" i="4"/>
  <c r="G29" i="4"/>
  <c r="G15" i="2"/>
  <c r="E20" i="2"/>
  <c r="C29" i="2"/>
  <c r="E29" i="2"/>
  <c r="C32" i="2"/>
  <c r="G10" i="3"/>
  <c r="E14" i="3"/>
  <c r="G16" i="3"/>
  <c r="C19" i="3"/>
  <c r="E20" i="3"/>
  <c r="G21" i="3"/>
  <c r="C23" i="3"/>
  <c r="E24" i="3"/>
  <c r="G27" i="3"/>
  <c r="C29" i="3"/>
  <c r="E30" i="3"/>
  <c r="G31" i="3"/>
  <c r="E12" i="4"/>
  <c r="E32" i="4"/>
  <c r="C31" i="2"/>
  <c r="G9" i="3"/>
  <c r="E13" i="3"/>
  <c r="G23" i="4"/>
  <c r="E28" i="4"/>
  <c r="C15" i="2"/>
  <c r="E21" i="2"/>
  <c r="C24" i="2"/>
  <c r="G27" i="2"/>
  <c r="E31" i="2"/>
  <c r="C10" i="3"/>
  <c r="G22" i="3"/>
  <c r="C30" i="3"/>
  <c r="G32" i="3"/>
  <c r="C15" i="4"/>
  <c r="G18" i="4"/>
  <c r="E21" i="4"/>
  <c r="C24" i="4"/>
  <c r="G28" i="4"/>
  <c r="E31" i="4"/>
  <c r="E14" i="2"/>
  <c r="C18" i="2"/>
  <c r="G20" i="2"/>
  <c r="E23" i="2"/>
  <c r="C27" i="2"/>
  <c r="C28" i="2"/>
  <c r="G30" i="2"/>
  <c r="C13" i="3"/>
  <c r="G15" i="3"/>
  <c r="E19" i="3"/>
  <c r="C22" i="3"/>
  <c r="G24" i="3"/>
  <c r="E29" i="3"/>
  <c r="C32" i="3"/>
  <c r="G10" i="4"/>
  <c r="E14" i="4"/>
  <c r="C18" i="4"/>
  <c r="G20" i="4"/>
  <c r="E23" i="4"/>
  <c r="C28" i="4"/>
  <c r="G30" i="4"/>
  <c r="G19" i="3"/>
  <c r="E22" i="3"/>
  <c r="C27" i="3"/>
  <c r="G29" i="3"/>
  <c r="C12" i="4"/>
  <c r="G14" i="4"/>
  <c r="E18" i="4"/>
  <c r="C21" i="4"/>
  <c r="C31" i="4"/>
  <c r="G18" i="2"/>
  <c r="G28" i="2"/>
  <c r="G13" i="3"/>
  <c r="E16" i="3"/>
  <c r="C20" i="3"/>
  <c r="G13" i="2"/>
  <c r="E16" i="2"/>
  <c r="C19" i="2"/>
  <c r="C20" i="2"/>
  <c r="G21" i="2"/>
  <c r="G22" i="2"/>
  <c r="E27" i="2"/>
  <c r="C30" i="2"/>
  <c r="G32" i="2"/>
  <c r="E12" i="3"/>
  <c r="C15" i="3"/>
  <c r="G18" i="3"/>
  <c r="E21" i="3"/>
  <c r="C24" i="3"/>
  <c r="G28" i="3"/>
  <c r="E31" i="3"/>
  <c r="C10" i="4"/>
  <c r="G13" i="4"/>
  <c r="E16" i="4"/>
  <c r="C20" i="4"/>
  <c r="G22" i="4"/>
  <c r="E27" i="4"/>
  <c r="C30" i="4"/>
  <c r="G32" i="4"/>
</calcChain>
</file>

<file path=xl/sharedStrings.xml><?xml version="1.0" encoding="utf-8"?>
<sst xmlns="http://schemas.openxmlformats.org/spreadsheetml/2006/main" count="537" uniqueCount="188">
  <si>
    <t>MGH Patient Profile</t>
  </si>
  <si>
    <t>MGH Inpatients</t>
  </si>
  <si>
    <t>%</t>
  </si>
  <si>
    <t>MGH Inpatients in MGH 75 Percent Service Area</t>
  </si>
  <si>
    <t>All Inpatients in MGH 75 Percent Service Area</t>
  </si>
  <si>
    <t>Patient Demographics</t>
  </si>
  <si>
    <t>Female/Other/Unknown</t>
  </si>
  <si>
    <t>Male</t>
  </si>
  <si>
    <t>Race</t>
  </si>
  <si>
    <t>White</t>
  </si>
  <si>
    <t>Black</t>
  </si>
  <si>
    <t>Asian/Pacific Islander</t>
  </si>
  <si>
    <t>American Indian/Alaska Native</t>
  </si>
  <si>
    <t>Other/Unknown</t>
  </si>
  <si>
    <t>Ethnicity</t>
  </si>
  <si>
    <t>Hispanic</t>
  </si>
  <si>
    <t>Not Hispanic</t>
  </si>
  <si>
    <t>Unknown</t>
  </si>
  <si>
    <t>Age</t>
  </si>
  <si>
    <t>18-39/Unknown</t>
  </si>
  <si>
    <t>40-49</t>
  </si>
  <si>
    <t>50-64</t>
  </si>
  <si>
    <t>65-74</t>
  </si>
  <si>
    <t>75-84</t>
  </si>
  <si>
    <t>85+</t>
  </si>
  <si>
    <t>Patient Insurance Type</t>
  </si>
  <si>
    <t>Commercial</t>
  </si>
  <si>
    <t>Original Medicare</t>
  </si>
  <si>
    <t>Medicare Health Plans</t>
  </si>
  <si>
    <t>MassHealth Non-Managed Care</t>
  </si>
  <si>
    <t>MassHealth Managed Care</t>
  </si>
  <si>
    <t>Acuity Level (CMI)</t>
  </si>
  <si>
    <t>Total with Exclusions</t>
  </si>
  <si>
    <t>Total No Exclusions</t>
  </si>
  <si>
    <t>Outpatient Imaging Patients</t>
  </si>
  <si>
    <t>MGH Outpatients in MGH 75 Percent Service Area</t>
  </si>
  <si>
    <t>All Outpatients in MGH 75 Percent Service Area</t>
  </si>
  <si>
    <t>Race/Ethnicity (Original Medicare Only)</t>
  </si>
  <si>
    <t>Asian/Pacific Islander/
American Indian/Alaska Native</t>
  </si>
  <si>
    <t>≤19/Unknown</t>
  </si>
  <si>
    <t>20-39</t>
  </si>
  <si>
    <t>Other</t>
  </si>
  <si>
    <t>Outpatient Cardiovascular Patients</t>
  </si>
  <si>
    <t>Outpatient Oncology Patients</t>
  </si>
  <si>
    <t>Massachusetts General Hospital</t>
  </si>
  <si>
    <t>Discharges</t>
  </si>
  <si>
    <t>Cancer Services</t>
  </si>
  <si>
    <t>Heart &amp; Vascular Services</t>
  </si>
  <si>
    <t>Other Services</t>
  </si>
  <si>
    <t>Figure MGH1</t>
  </si>
  <si>
    <t>Figure MGH3</t>
  </si>
  <si>
    <t>Figure MGH4</t>
  </si>
  <si>
    <t>Figure MGH5</t>
  </si>
  <si>
    <t>Figure MGH9</t>
  </si>
  <si>
    <t xml:space="preserve">Female </t>
  </si>
  <si>
    <t>≤19</t>
  </si>
  <si>
    <t>Total Population</t>
  </si>
  <si>
    <t>Cardiovascular Procedures, Oncology Visits, and Imaging Procedures</t>
  </si>
  <si>
    <t>2019 Massachusetts Inpatient General Acute Care Discharges</t>
  </si>
  <si>
    <t xml:space="preserve">Overall Services </t>
  </si>
  <si>
    <t>Mass General Brigham</t>
  </si>
  <si>
    <t>Brigham and Women's Hospital</t>
  </si>
  <si>
    <t>Salem Hospital</t>
  </si>
  <si>
    <t>Newton-Wellesley Hospital</t>
  </si>
  <si>
    <t>Other Hospitals</t>
  </si>
  <si>
    <t/>
  </si>
  <si>
    <t>Beth Israel Lahey Health</t>
  </si>
  <si>
    <t>Beth Israel Deaconess Medical Center - East Campus</t>
  </si>
  <si>
    <t>Lahey Hospital &amp; Medical Center, Burlington</t>
  </si>
  <si>
    <t>Mount Auburn Hospital</t>
  </si>
  <si>
    <t>Winchester Hospital</t>
  </si>
  <si>
    <t>Lahey Health - Beverly Hospital</t>
  </si>
  <si>
    <t>New England Baptist Hospital</t>
  </si>
  <si>
    <t>Boston Medical Center</t>
  </si>
  <si>
    <t>Cambridge Health Alliance</t>
  </si>
  <si>
    <t>Cambridge Health Alliance - Everett Hospital Campus</t>
  </si>
  <si>
    <t>Cape Cod Healthcare</t>
  </si>
  <si>
    <t>South Shore Health</t>
  </si>
  <si>
    <t>Southcoast Health</t>
  </si>
  <si>
    <t>Steward Health Care</t>
  </si>
  <si>
    <t>Steward St. Elizabeth's Medical Center</t>
  </si>
  <si>
    <t>Umass Memorial Health</t>
  </si>
  <si>
    <t>Wellforce</t>
  </si>
  <si>
    <t>Melrosewakefield Hospital Campus - Melrosewakefield Healthcare</t>
  </si>
  <si>
    <t>Tufts Medical Center</t>
  </si>
  <si>
    <t>Figure MGH13</t>
  </si>
  <si>
    <t>Figure MGH12</t>
  </si>
  <si>
    <t>Figure MGH11</t>
  </si>
  <si>
    <t>Predicted Changes in Concentration After the MGH Expansion</t>
  </si>
  <si>
    <t>Hospital</t>
  </si>
  <si>
    <t xml:space="preserve">System </t>
  </si>
  <si>
    <t>Share Before Proposed Project</t>
  </si>
  <si>
    <t>Share After Proposed Project</t>
  </si>
  <si>
    <t>Boston Medical Center - Menino Pavilion Campus</t>
  </si>
  <si>
    <t>South Shore Hospital</t>
  </si>
  <si>
    <t xml:space="preserve">South Shore Health </t>
  </si>
  <si>
    <t>All Other Hospitals</t>
  </si>
  <si>
    <t>Total</t>
  </si>
  <si>
    <t>HHI Before Proposed Project</t>
  </si>
  <si>
    <t>HHI After Proposed Project</t>
  </si>
  <si>
    <t>Figure MGH14</t>
  </si>
  <si>
    <t xml:space="preserve">Provider </t>
  </si>
  <si>
    <t>Mass General Hospital</t>
  </si>
  <si>
    <t>Other Mass General Brigham Facilities</t>
  </si>
  <si>
    <t>Boston Medical Center Health</t>
  </si>
  <si>
    <t>Dana-Farber Cancer Institute</t>
  </si>
  <si>
    <t>UMass Memorial Health</t>
  </si>
  <si>
    <t>Atrius Health</t>
  </si>
  <si>
    <t>All Other Providers</t>
  </si>
  <si>
    <t>Shields Health Care Group</t>
  </si>
  <si>
    <t>Boston Children's</t>
  </si>
  <si>
    <t>New England PET Imaging System</t>
  </si>
  <si>
    <t>Imaging Consultants Inc.</t>
  </si>
  <si>
    <t>Figure MGH15</t>
  </si>
  <si>
    <t>Figure MGH16</t>
  </si>
  <si>
    <t>Figure MGH17</t>
  </si>
  <si>
    <t>Figure MGH18</t>
  </si>
  <si>
    <t>Figure MGH19</t>
  </si>
  <si>
    <t>Patient Days</t>
  </si>
  <si>
    <t>Figure MGH20</t>
  </si>
  <si>
    <t>Predicted Changes in Inpatient Spending After the MGH Inpatient Bed Expansion</t>
  </si>
  <si>
    <t>Expected Change in Costs per Switch to MGH</t>
  </si>
  <si>
    <t xml:space="preserve">MassHealth Managed Care </t>
  </si>
  <si>
    <t xml:space="preserve">MassHealth Non-Managed </t>
  </si>
  <si>
    <t>Overall</t>
  </si>
  <si>
    <t>Figure MGH21</t>
  </si>
  <si>
    <t>Historical Inpatient General Acute Care Discharges and Patient Days (2015-2019)</t>
  </si>
  <si>
    <t>Figure MGH7</t>
  </si>
  <si>
    <t>CT Scans</t>
  </si>
  <si>
    <t>Cardiovascular Procedures</t>
  </si>
  <si>
    <t>MR Scans</t>
  </si>
  <si>
    <t>Oncology Visits</t>
  </si>
  <si>
    <t>Predicted Changes in Outpatient Spending After the MGH Expansion</t>
  </si>
  <si>
    <t>Figure MGH22</t>
  </si>
  <si>
    <t>Figure MGH23</t>
  </si>
  <si>
    <t>Figure MGH24</t>
  </si>
  <si>
    <t>Figure MGH25</t>
  </si>
  <si>
    <t>Figure MGH26</t>
  </si>
  <si>
    <t>Figure MGH27</t>
  </si>
  <si>
    <t>Gender</t>
  </si>
  <si>
    <t>Inpatients</t>
  </si>
  <si>
    <t>System/Hospital</t>
  </si>
  <si>
    <t>Other Systems</t>
  </si>
  <si>
    <t>Description:</t>
  </si>
  <si>
    <t>PET/CT Scans</t>
  </si>
  <si>
    <t xml:space="preserve">Map of MGH's 75 percent service area for outpatient cardiovascular services. The map includes </t>
  </si>
  <si>
    <t>Map of MGH's 75 percent service area for inpatient services. The map includes active general acute</t>
  </si>
  <si>
    <t>care hospitals in Eastern Massachusetts. MGB's general acute care hospitals are separately labeled</t>
  </si>
  <si>
    <t>on the map: BWFH = Brigham and Women's Faulkner Hospital, BWH = Brigham and Women's</t>
  </si>
  <si>
    <t>(formerly North Shore Medical Center).</t>
  </si>
  <si>
    <t>Insurance Category</t>
  </si>
  <si>
    <t>Discharges for Patients in MGH's 75 Percent Service Area</t>
  </si>
  <si>
    <t>Expected Change in Costs per Switch Across All the Payor's Enrollees</t>
  </si>
  <si>
    <t>MGH Historical Inpatient General Acute Care Discharges and Patient Days (2015-2019)</t>
  </si>
  <si>
    <t>Percent Growth (2019 vs. 2015)</t>
  </si>
  <si>
    <t xml:space="preserve">Map of MGH's 75 percent service area for outpatient oncology services. The map includes markers </t>
  </si>
  <si>
    <t xml:space="preserve">for facilities that provided at least 300 outpatient oncology visits in the processed 2018 APCD </t>
  </si>
  <si>
    <t>and Medicare Claims data.</t>
  </si>
  <si>
    <t>Map of MGH's 75 percent service area for outpatient imaging services. The map includes markers</t>
  </si>
  <si>
    <t>APCD and Medicare Claims data.</t>
  </si>
  <si>
    <t>for facilities that provided at least 300 outpatient diagnostic imaging visits in the processed 2018</t>
  </si>
  <si>
    <t>Age 20 and Older</t>
  </si>
  <si>
    <t>Age 20-64</t>
  </si>
  <si>
    <t>Age 65 and Older</t>
  </si>
  <si>
    <t>Demographics in MGH's Inpatient 75 Percent Service Area (2020, 2025, and 2030)</t>
  </si>
  <si>
    <t>Percent Growth (2025 vs. 2019)</t>
  </si>
  <si>
    <t>Percent Growth (2030 vs. 2019)</t>
  </si>
  <si>
    <t>MGH Inpatient General Acute Care Discharges and Patient Days (2019 and Projections for 2025 and 2030)</t>
  </si>
  <si>
    <t>Demographics in MGH's Outpatient 75 Percent Service Area (2020, 2025, and 2030)</t>
  </si>
  <si>
    <t>2020 (Estimated)</t>
  </si>
  <si>
    <t>2025 (Estimated)</t>
  </si>
  <si>
    <t>2030 (Estimated)</t>
  </si>
  <si>
    <t>MGH Outpatient Volume by Type of Service (2018 and Projections for 2025 and 2030)</t>
  </si>
  <si>
    <t>Percent Growth (2025 vs. 2018)</t>
  </si>
  <si>
    <t>Percent Growth (2030 vs. 2018)</t>
  </si>
  <si>
    <t>MGH ZIP Code Inpatient Shares (Weighted by MGH Discharges)</t>
  </si>
  <si>
    <t xml:space="preserve">markers for facilities that provided at least 300 outpatient cardiovascular visits in the processed 2018 </t>
  </si>
  <si>
    <t>Percent Growth (2025 vs. 2020)</t>
  </si>
  <si>
    <t>Percent Growth (2030 vs. 2020)</t>
  </si>
  <si>
    <t>Change in Shares</t>
  </si>
  <si>
    <t>Change in HHI</t>
  </si>
  <si>
    <t>Change in Share</t>
  </si>
  <si>
    <t>MGH ZIP Code Outpatient Shares (Weighted by MGH Volume)</t>
  </si>
  <si>
    <t>Change in Spending per Switch</t>
  </si>
  <si>
    <t>Change in Spending Overall</t>
  </si>
  <si>
    <t>Volume Switching to MGH</t>
  </si>
  <si>
    <t>Hospital, MEE = Mass Eye and Ear, NWH = Newton-Wellesley Hospital, SH = Salem Hospital</t>
  </si>
  <si>
    <t xml:space="preserve"> MGH Outpatients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</si>
</sst>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0000000"/>
  </numFmts>
  <fonts count="15"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b/>
      <i/>
      <sz val="12"/>
      <color theme="1"/>
      <name val="Arial"/>
      <family val="2"/>
    </font>
    <font>
      <b/>
      <sz val="12"/>
      <name val="Arial"/>
      <family val="2"/>
    </font>
    <font>
      <sz val="12"/>
      <name val="Arial"/>
      <family val="2"/>
    </font>
    <font>
      <b/>
      <i/>
      <sz val="12"/>
      <color indexed="8"/>
      <name val="Arial"/>
      <family val="2"/>
    </font>
    <font>
      <sz val="12"/>
      <color rgb="FFFF0000"/>
      <name val="Arial"/>
      <family val="2"/>
    </font>
    <font>
      <sz val="11"/>
      <name val="Calibri"/>
      <family val="2"/>
    </font>
    <font>
      <b/>
      <i/>
      <sz val="12"/>
      <name val="Arial"/>
      <family val="2"/>
    </font>
    <font>
      <sz val="10"/>
      <color theme="1"/>
      <name val="Arial"/>
      <family val="2"/>
    </font>
    <font>
      <i/>
      <sz val="12"/>
      <name val="Arial"/>
      <family val="2"/>
    </font>
    <font>
      <b/>
      <sz val="12"/>
      <color indexed="8"/>
      <name val="Arial"/>
      <family val="2"/>
    </font>
    <font>
      <sz val="12"/>
      <color rgb="FF00000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9" fontId="9" fillId="0" borderId="0" applyFont="0" applyFill="0" applyBorder="0" applyAlignment="0" applyProtection="0"/>
    <xf numFmtId="9" fontId="11" fillId="0" borderId="0" applyFont="0" applyFill="0" applyBorder="0" applyAlignment="0" applyProtection="0"/>
  </cellStyleXfs>
  <cellXfs count="212">
    <xf numFmtId="0" fontId="0" fillId="0" borderId="0" xfId="0"/>
    <xf numFmtId="0" fontId="2" fillId="2" borderId="0" xfId="3" applyFont="1" applyFill="1"/>
    <xf numFmtId="0" fontId="3" fillId="2" borderId="0" xfId="3" applyFont="1" applyFill="1"/>
    <xf numFmtId="9" fontId="3" fillId="2" borderId="0" xfId="4" applyFont="1" applyFill="1" applyAlignment="1">
      <alignment horizontal="right"/>
    </xf>
    <xf numFmtId="0" fontId="3" fillId="0" borderId="0" xfId="3" applyFont="1"/>
    <xf numFmtId="0" fontId="4" fillId="2" borderId="0" xfId="3" applyFont="1" applyFill="1"/>
    <xf numFmtId="0" fontId="3" fillId="2" borderId="0" xfId="3" applyFont="1" applyFill="1" applyAlignment="1">
      <alignment horizontal="right" indent="4"/>
    </xf>
    <xf numFmtId="0" fontId="5" fillId="2" borderId="0" xfId="3" applyFont="1" applyFill="1" applyAlignment="1">
      <alignment horizontal="left" indent="2"/>
    </xf>
    <xf numFmtId="1" fontId="3" fillId="2" borderId="0" xfId="3" applyNumberFormat="1" applyFont="1" applyFill="1" applyAlignment="1">
      <alignment horizontal="right" indent="4"/>
    </xf>
    <xf numFmtId="0" fontId="6" fillId="2" borderId="0" xfId="3" applyFont="1" applyFill="1" applyAlignment="1">
      <alignment horizontal="left" indent="4"/>
    </xf>
    <xf numFmtId="37" fontId="3" fillId="2" borderId="0" xfId="3" applyNumberFormat="1" applyFont="1" applyFill="1"/>
    <xf numFmtId="37" fontId="3" fillId="0" borderId="0" xfId="3" applyNumberFormat="1" applyFont="1"/>
    <xf numFmtId="0" fontId="5" fillId="2" borderId="0" xfId="3" applyFont="1" applyFill="1"/>
    <xf numFmtId="0" fontId="6" fillId="2" borderId="0" xfId="3" applyFont="1" applyFill="1" applyAlignment="1">
      <alignment horizontal="left" indent="2"/>
    </xf>
    <xf numFmtId="2" fontId="3" fillId="2" borderId="0" xfId="3" applyNumberFormat="1" applyFont="1" applyFill="1"/>
    <xf numFmtId="2" fontId="3" fillId="0" borderId="0" xfId="3" applyNumberFormat="1" applyFont="1"/>
    <xf numFmtId="0" fontId="3" fillId="2" borderId="0" xfId="3" applyFont="1" applyFill="1" applyAlignment="1">
      <alignment horizontal="left" indent="2"/>
    </xf>
    <xf numFmtId="0" fontId="3" fillId="2" borderId="2" xfId="3" applyFont="1" applyFill="1" applyBorder="1"/>
    <xf numFmtId="9" fontId="3" fillId="2" borderId="2" xfId="4" applyFont="1" applyFill="1" applyBorder="1" applyAlignment="1">
      <alignment horizontal="right"/>
    </xf>
    <xf numFmtId="9" fontId="3" fillId="0" borderId="0" xfId="4" applyFont="1" applyAlignment="1">
      <alignment horizontal="right"/>
    </xf>
    <xf numFmtId="0" fontId="7" fillId="2" borderId="0" xfId="3" applyFont="1" applyFill="1"/>
    <xf numFmtId="0" fontId="2" fillId="0" borderId="0" xfId="3" applyFont="1"/>
    <xf numFmtId="1" fontId="3" fillId="2" borderId="0" xfId="3" applyNumberFormat="1" applyFont="1" applyFill="1" applyAlignment="1">
      <alignment horizontal="right" indent="3"/>
    </xf>
    <xf numFmtId="37" fontId="6" fillId="2" borderId="0" xfId="5" applyNumberFormat="1" applyFont="1" applyFill="1" applyAlignment="1">
      <alignment horizontal="right" indent="3"/>
    </xf>
    <xf numFmtId="0" fontId="5" fillId="0" borderId="0" xfId="6" applyFont="1" applyAlignment="1">
      <alignment horizontal="left" indent="2"/>
    </xf>
    <xf numFmtId="0" fontId="6" fillId="2" borderId="0" xfId="3" applyFont="1" applyFill="1" applyAlignment="1">
      <alignment horizontal="left" vertical="center" wrapText="1" indent="4"/>
    </xf>
    <xf numFmtId="37" fontId="6" fillId="2" borderId="0" xfId="5" applyNumberFormat="1" applyFont="1" applyFill="1" applyAlignment="1">
      <alignment horizontal="right" vertical="center" indent="3"/>
    </xf>
    <xf numFmtId="0" fontId="3" fillId="2" borderId="0" xfId="3" applyFont="1" applyFill="1" applyAlignment="1">
      <alignment horizontal="left" vertical="top" indent="2"/>
    </xf>
    <xf numFmtId="0" fontId="3" fillId="2" borderId="0" xfId="3" applyFont="1" applyFill="1" applyAlignment="1">
      <alignment vertical="top"/>
    </xf>
    <xf numFmtId="0" fontId="5" fillId="2" borderId="0" xfId="7" applyFont="1" applyFill="1"/>
    <xf numFmtId="0" fontId="6" fillId="2" borderId="0" xfId="7" applyFont="1" applyFill="1"/>
    <xf numFmtId="3" fontId="6" fillId="2" borderId="0" xfId="7" applyNumberFormat="1" applyFont="1" applyFill="1"/>
    <xf numFmtId="9" fontId="6" fillId="2" borderId="0" xfId="8" applyFont="1" applyFill="1" applyBorder="1"/>
    <xf numFmtId="3" fontId="6" fillId="0" borderId="0" xfId="7" applyNumberFormat="1" applyFont="1"/>
    <xf numFmtId="9" fontId="6" fillId="0" borderId="0" xfId="8" applyFont="1" applyBorder="1"/>
    <xf numFmtId="0" fontId="6" fillId="0" borderId="0" xfId="7" applyFont="1"/>
    <xf numFmtId="0" fontId="10" fillId="2" borderId="0" xfId="7" applyFont="1" applyFill="1"/>
    <xf numFmtId="0" fontId="6" fillId="2" borderId="2" xfId="7" applyFont="1" applyFill="1" applyBorder="1"/>
    <xf numFmtId="0" fontId="5" fillId="0" borderId="0" xfId="7" applyFont="1"/>
    <xf numFmtId="0" fontId="5" fillId="2" borderId="0" xfId="7" applyFont="1" applyFill="1" applyAlignment="1">
      <alignment horizontal="left" vertical="center"/>
    </xf>
    <xf numFmtId="0" fontId="5" fillId="2" borderId="0" xfId="7" applyFont="1" applyFill="1" applyAlignment="1">
      <alignment horizontal="center" vertical="center" wrapText="1"/>
    </xf>
    <xf numFmtId="0" fontId="5" fillId="0" borderId="0" xfId="7" applyFont="1" applyAlignment="1">
      <alignment vertical="center"/>
    </xf>
    <xf numFmtId="0" fontId="5" fillId="0" borderId="0" xfId="7" applyFont="1" applyAlignment="1">
      <alignment horizontal="center" vertical="center" wrapText="1"/>
    </xf>
    <xf numFmtId="0" fontId="5" fillId="2" borderId="2" xfId="7" applyFont="1" applyFill="1" applyBorder="1" applyAlignment="1">
      <alignment horizontal="left" vertical="center"/>
    </xf>
    <xf numFmtId="0" fontId="5" fillId="2" borderId="2" xfId="7" applyFont="1" applyFill="1" applyBorder="1" applyAlignment="1">
      <alignment horizontal="right" vertical="center" wrapText="1"/>
    </xf>
    <xf numFmtId="0" fontId="5" fillId="2" borderId="0" xfId="7" applyFont="1" applyFill="1" applyAlignment="1">
      <alignment horizontal="right" vertical="center" wrapText="1"/>
    </xf>
    <xf numFmtId="0" fontId="5" fillId="0" borderId="0" xfId="7" applyFont="1" applyAlignment="1">
      <alignment horizontal="right" vertical="center" wrapText="1"/>
    </xf>
    <xf numFmtId="9" fontId="5" fillId="2" borderId="0" xfId="8" applyFont="1" applyFill="1" applyBorder="1"/>
    <xf numFmtId="3" fontId="5" fillId="0" borderId="0" xfId="7" applyNumberFormat="1" applyFont="1"/>
    <xf numFmtId="9" fontId="6" fillId="0" borderId="0" xfId="8" applyFont="1" applyBorder="1" applyAlignment="1">
      <alignment horizontal="right"/>
    </xf>
    <xf numFmtId="0" fontId="6" fillId="2" borderId="0" xfId="7" applyFont="1" applyFill="1" applyAlignment="1">
      <alignment horizontal="left" indent="2"/>
    </xf>
    <xf numFmtId="0" fontId="6" fillId="0" borderId="0" xfId="7" applyFont="1" applyAlignment="1">
      <alignment horizontal="left" indent="2"/>
    </xf>
    <xf numFmtId="3" fontId="6" fillId="0" borderId="0" xfId="7" applyNumberFormat="1" applyFont="1" applyAlignment="1">
      <alignment vertical="top"/>
    </xf>
    <xf numFmtId="164" fontId="6" fillId="0" borderId="0" xfId="9" applyNumberFormat="1" applyFont="1" applyBorder="1" applyAlignment="1">
      <alignment vertical="top"/>
    </xf>
    <xf numFmtId="9" fontId="6" fillId="0" borderId="0" xfId="9" applyFont="1" applyBorder="1" applyAlignment="1">
      <alignment vertical="top"/>
    </xf>
    <xf numFmtId="0" fontId="6" fillId="2" borderId="2" xfId="7" applyFont="1" applyFill="1" applyBorder="1" applyAlignment="1">
      <alignment horizontal="right"/>
    </xf>
    <xf numFmtId="0" fontId="6" fillId="0" borderId="0" xfId="7" applyFont="1" applyAlignment="1">
      <alignment vertical="top"/>
    </xf>
    <xf numFmtId="0" fontId="10" fillId="0" borderId="0" xfId="7" applyFont="1" applyAlignment="1">
      <alignment horizontal="left" vertical="center"/>
    </xf>
    <xf numFmtId="0" fontId="2" fillId="0" borderId="0" xfId="0" applyFont="1"/>
    <xf numFmtId="0" fontId="3" fillId="0" borderId="0" xfId="0" applyFont="1"/>
    <xf numFmtId="0" fontId="2" fillId="2" borderId="0" xfId="0" applyFont="1" applyFill="1"/>
    <xf numFmtId="0" fontId="3" fillId="2" borderId="0" xfId="0" applyFont="1" applyFill="1"/>
    <xf numFmtId="1" fontId="3" fillId="2" borderId="0" xfId="0" applyNumberFormat="1" applyFont="1" applyFill="1" applyAlignment="1">
      <alignment horizontal="right" indent="1"/>
    </xf>
    <xf numFmtId="1" fontId="3" fillId="2" borderId="0" xfId="0" applyNumberFormat="1" applyFont="1" applyFill="1" applyAlignment="1">
      <alignment horizontal="right" indent="5"/>
    </xf>
    <xf numFmtId="1" fontId="3" fillId="2" borderId="0" xfId="0" applyNumberFormat="1" applyFont="1" applyFill="1" applyAlignment="1">
      <alignment horizontal="right" indent="4"/>
    </xf>
    <xf numFmtId="0" fontId="6" fillId="2" borderId="0" xfId="0" applyFont="1" applyFill="1" applyAlignment="1">
      <alignment horizontal="left" indent="4"/>
    </xf>
    <xf numFmtId="9" fontId="3" fillId="2" borderId="0" xfId="2" applyFont="1" applyFill="1" applyAlignment="1">
      <alignment horizontal="right" indent="1"/>
    </xf>
    <xf numFmtId="37" fontId="6" fillId="2" borderId="0" xfId="1" applyNumberFormat="1" applyFont="1" applyFill="1" applyAlignment="1">
      <alignment horizontal="right" indent="5"/>
    </xf>
    <xf numFmtId="9" fontId="6" fillId="2" borderId="0" xfId="1" applyNumberFormat="1" applyFont="1" applyFill="1" applyAlignment="1">
      <alignment horizontal="right" indent="4"/>
    </xf>
    <xf numFmtId="3" fontId="6" fillId="2" borderId="0" xfId="1" applyNumberFormat="1" applyFont="1" applyFill="1" applyAlignment="1">
      <alignment horizontal="right" indent="1"/>
    </xf>
    <xf numFmtId="0" fontId="5" fillId="2" borderId="0" xfId="0" applyFont="1" applyFill="1"/>
    <xf numFmtId="0" fontId="6" fillId="2" borderId="0" xfId="0" applyFont="1" applyFill="1" applyAlignment="1">
      <alignment horizontal="left" indent="6"/>
    </xf>
    <xf numFmtId="0" fontId="5" fillId="2" borderId="0" xfId="0" applyFont="1" applyFill="1" applyAlignment="1">
      <alignment horizontal="left" indent="2"/>
    </xf>
    <xf numFmtId="9" fontId="2" fillId="2" borderId="0" xfId="2" applyFont="1" applyFill="1" applyAlignment="1">
      <alignment horizontal="right" indent="1"/>
    </xf>
    <xf numFmtId="37" fontId="5" fillId="2" borderId="0" xfId="1" applyNumberFormat="1" applyFont="1" applyFill="1" applyAlignment="1">
      <alignment horizontal="right" indent="5"/>
    </xf>
    <xf numFmtId="9" fontId="5" fillId="2" borderId="0" xfId="1" applyNumberFormat="1" applyFont="1" applyFill="1" applyAlignment="1">
      <alignment horizontal="right" indent="4"/>
    </xf>
    <xf numFmtId="0" fontId="3" fillId="2" borderId="2" xfId="0" applyFont="1" applyFill="1" applyBorder="1"/>
    <xf numFmtId="39" fontId="3" fillId="2" borderId="0" xfId="0" applyNumberFormat="1" applyFont="1" applyFill="1"/>
    <xf numFmtId="0" fontId="4" fillId="2" borderId="0" xfId="0" applyFont="1" applyFill="1"/>
    <xf numFmtId="0" fontId="6" fillId="0" borderId="0" xfId="7" applyFont="1" applyAlignment="1">
      <alignment shrinkToFit="1"/>
    </xf>
    <xf numFmtId="0" fontId="6" fillId="0" borderId="0" xfId="7" applyFont="1" applyAlignment="1">
      <alignment horizontal="center" vertical="center"/>
    </xf>
    <xf numFmtId="0" fontId="5" fillId="0" borderId="5" xfId="7" applyFont="1" applyBorder="1" applyAlignment="1">
      <alignment vertical="center" shrinkToFit="1"/>
    </xf>
    <xf numFmtId="0" fontId="5" fillId="0" borderId="5" xfId="7" applyFont="1" applyBorder="1" applyAlignment="1">
      <alignment horizontal="center" vertical="center" wrapText="1"/>
    </xf>
    <xf numFmtId="0" fontId="5" fillId="0" borderId="0" xfId="7" applyFont="1" applyAlignment="1">
      <alignment vertical="center" shrinkToFit="1"/>
    </xf>
    <xf numFmtId="0" fontId="2" fillId="0" borderId="4" xfId="0" applyFont="1" applyBorder="1"/>
    <xf numFmtId="0" fontId="6" fillId="0" borderId="2" xfId="7" applyFont="1" applyBorder="1"/>
    <xf numFmtId="0" fontId="5" fillId="0" borderId="2" xfId="7" applyFont="1" applyBorder="1" applyAlignment="1">
      <alignment horizontal="center" vertical="center" wrapText="1"/>
    </xf>
    <xf numFmtId="49" fontId="6" fillId="0" borderId="0" xfId="7" applyNumberFormat="1" applyFont="1" applyAlignment="1">
      <alignment shrinkToFit="1"/>
    </xf>
    <xf numFmtId="0" fontId="5" fillId="0" borderId="1" xfId="7" applyFont="1" applyBorder="1" applyAlignment="1">
      <alignment shrinkToFit="1"/>
    </xf>
    <xf numFmtId="0" fontId="2" fillId="0" borderId="2" xfId="0" applyFont="1" applyBorder="1"/>
    <xf numFmtId="0" fontId="3" fillId="0" borderId="5" xfId="0" applyFont="1" applyBorder="1"/>
    <xf numFmtId="0" fontId="3" fillId="0" borderId="2" xfId="0" applyFont="1" applyBorder="1"/>
    <xf numFmtId="0" fontId="6" fillId="0" borderId="0" xfId="0" applyFont="1"/>
    <xf numFmtId="0" fontId="8" fillId="0" borderId="0" xfId="0" applyFont="1"/>
    <xf numFmtId="0" fontId="10" fillId="0" borderId="0" xfId="7" applyFont="1"/>
    <xf numFmtId="164" fontId="6" fillId="0" borderId="0" xfId="7" applyNumberFormat="1" applyFont="1" applyAlignment="1">
      <alignment horizontal="right" vertical="center" indent="3"/>
    </xf>
    <xf numFmtId="164" fontId="6" fillId="0" borderId="1" xfId="7" applyNumberFormat="1" applyFont="1" applyBorder="1" applyAlignment="1">
      <alignment horizontal="right" vertical="center" indent="3"/>
    </xf>
    <xf numFmtId="0" fontId="6" fillId="0" borderId="0" xfId="7" applyFont="1" applyAlignment="1">
      <alignment horizontal="left" vertical="center" indent="2"/>
    </xf>
    <xf numFmtId="3" fontId="6" fillId="0" borderId="2" xfId="7" applyNumberFormat="1" applyFont="1" applyBorder="1"/>
    <xf numFmtId="0" fontId="5" fillId="0" borderId="5" xfId="7" applyFont="1" applyBorder="1" applyAlignment="1">
      <alignment horizontal="centerContinuous" vertical="center"/>
    </xf>
    <xf numFmtId="0" fontId="3" fillId="0" borderId="2" xfId="0" applyFont="1" applyBorder="1" applyAlignment="1">
      <alignment horizontal="centerContinuous"/>
    </xf>
    <xf numFmtId="0" fontId="3" fillId="0" borderId="3" xfId="0" applyFont="1" applyBorder="1"/>
    <xf numFmtId="0" fontId="3" fillId="0" borderId="5" xfId="0" applyFont="1" applyBorder="1" applyAlignment="1">
      <alignment horizontal="centerContinuous"/>
    </xf>
    <xf numFmtId="0" fontId="5" fillId="0" borderId="2" xfId="0" applyFont="1" applyBorder="1" applyAlignment="1">
      <alignment horizontal="center" vertical="center" wrapText="1"/>
    </xf>
    <xf numFmtId="0" fontId="5" fillId="0" borderId="2" xfId="7" applyFont="1" applyBorder="1"/>
    <xf numFmtId="0" fontId="5" fillId="0" borderId="2" xfId="7" applyFont="1" applyBorder="1" applyAlignment="1">
      <alignment vertical="center"/>
    </xf>
    <xf numFmtId="9" fontId="6" fillId="0" borderId="0" xfId="2" applyFont="1" applyBorder="1"/>
    <xf numFmtId="0" fontId="12" fillId="0" borderId="0" xfId="7" applyFont="1"/>
    <xf numFmtId="3" fontId="12" fillId="0" borderId="0" xfId="7" applyNumberFormat="1" applyFont="1"/>
    <xf numFmtId="9" fontId="6" fillId="0" borderId="0" xfId="2" applyFont="1"/>
    <xf numFmtId="9" fontId="6" fillId="0" borderId="2" xfId="2" applyFont="1" applyBorder="1"/>
    <xf numFmtId="0" fontId="5" fillId="0" borderId="0" xfId="7" applyFont="1" applyAlignment="1">
      <alignment horizontal="left" vertical="center"/>
    </xf>
    <xf numFmtId="164" fontId="6" fillId="0" borderId="0" xfId="2" applyNumberFormat="1" applyFont="1"/>
    <xf numFmtId="0" fontId="6" fillId="0" borderId="0" xfId="7" applyFont="1" applyAlignment="1">
      <alignment horizontal="left" vertical="center"/>
    </xf>
    <xf numFmtId="164" fontId="6" fillId="0" borderId="2" xfId="2" applyNumberFormat="1" applyFont="1" applyBorder="1"/>
    <xf numFmtId="0" fontId="2" fillId="0" borderId="6" xfId="0" applyFont="1" applyBorder="1"/>
    <xf numFmtId="0" fontId="13" fillId="0" borderId="0" xfId="0" applyFont="1"/>
    <xf numFmtId="0" fontId="2" fillId="0" borderId="2" xfId="0" applyFont="1" applyBorder="1" applyAlignment="1">
      <alignment vertical="center"/>
    </xf>
    <xf numFmtId="0" fontId="2" fillId="0" borderId="0" xfId="0" applyFont="1" applyAlignment="1"/>
    <xf numFmtId="0" fontId="6" fillId="0" borderId="0" xfId="7" applyFont="1" applyAlignment="1"/>
    <xf numFmtId="0" fontId="6" fillId="0" borderId="2" xfId="7" applyFont="1" applyBorder="1" applyAlignment="1"/>
    <xf numFmtId="10" fontId="3" fillId="0" borderId="0" xfId="2" applyNumberFormat="1" applyFont="1" applyAlignment="1">
      <alignment horizontal="right" indent="3"/>
    </xf>
    <xf numFmtId="10" fontId="2" fillId="0" borderId="0" xfId="2" applyNumberFormat="1" applyFont="1" applyAlignment="1">
      <alignment horizontal="right" indent="3"/>
    </xf>
    <xf numFmtId="9" fontId="6" fillId="2" borderId="0" xfId="4" applyFont="1" applyFill="1" applyAlignment="1">
      <alignment horizontal="right" indent="1"/>
    </xf>
    <xf numFmtId="9" fontId="3" fillId="2" borderId="0" xfId="4" applyFont="1" applyFill="1" applyAlignment="1">
      <alignment horizontal="right" indent="1"/>
    </xf>
    <xf numFmtId="9" fontId="6" fillId="2" borderId="0" xfId="4" applyFont="1" applyFill="1" applyAlignment="1">
      <alignment horizontal="right" vertical="center" indent="1"/>
    </xf>
    <xf numFmtId="1" fontId="3" fillId="2" borderId="0" xfId="0" applyNumberFormat="1" applyFont="1" applyFill="1" applyAlignment="1">
      <alignment horizontal="right" indent="2"/>
    </xf>
    <xf numFmtId="3" fontId="3" fillId="2" borderId="0" xfId="0" applyNumberFormat="1" applyFont="1" applyFill="1" applyAlignment="1">
      <alignment horizontal="right" indent="2"/>
    </xf>
    <xf numFmtId="3" fontId="6" fillId="2" borderId="0" xfId="1" applyNumberFormat="1" applyFont="1" applyFill="1" applyAlignment="1">
      <alignment horizontal="right" indent="2"/>
    </xf>
    <xf numFmtId="3" fontId="5" fillId="2" borderId="0" xfId="1" applyNumberFormat="1" applyFont="1" applyFill="1" applyAlignment="1">
      <alignment horizontal="right" indent="2"/>
    </xf>
    <xf numFmtId="0" fontId="3" fillId="2" borderId="2" xfId="0" applyFont="1" applyFill="1" applyBorder="1" applyAlignment="1">
      <alignment horizontal="right" indent="2"/>
    </xf>
    <xf numFmtId="10" fontId="5" fillId="0" borderId="0" xfId="7" applyNumberFormat="1" applyFont="1" applyAlignment="1">
      <alignment horizontal="right" vertical="center" indent="2"/>
    </xf>
    <xf numFmtId="10" fontId="6" fillId="0" borderId="0" xfId="7" applyNumberFormat="1" applyFont="1" applyAlignment="1">
      <alignment horizontal="right" vertical="center" wrapText="1" indent="2"/>
    </xf>
    <xf numFmtId="10" fontId="6" fillId="0" borderId="0" xfId="7" applyNumberFormat="1" applyFont="1" applyAlignment="1">
      <alignment horizontal="right" vertical="center" indent="2"/>
    </xf>
    <xf numFmtId="10" fontId="6" fillId="0" borderId="1" xfId="7" applyNumberFormat="1" applyFont="1" applyBorder="1" applyAlignment="1">
      <alignment horizontal="right" vertical="center" indent="2"/>
    </xf>
    <xf numFmtId="164" fontId="5" fillId="0" borderId="0" xfId="7" applyNumberFormat="1" applyFont="1" applyAlignment="1">
      <alignment horizontal="right" vertical="center" indent="4"/>
    </xf>
    <xf numFmtId="164" fontId="5" fillId="0" borderId="0" xfId="7" applyNumberFormat="1" applyFont="1" applyAlignment="1">
      <alignment horizontal="right" vertical="center" wrapText="1" indent="4"/>
    </xf>
    <xf numFmtId="164" fontId="6" fillId="0" borderId="0" xfId="7" applyNumberFormat="1" applyFont="1" applyAlignment="1">
      <alignment horizontal="right" vertical="center" indent="4"/>
    </xf>
    <xf numFmtId="164" fontId="6" fillId="0" borderId="1" xfId="7" applyNumberFormat="1" applyFont="1" applyBorder="1" applyAlignment="1">
      <alignment horizontal="right" vertical="center" indent="4"/>
    </xf>
    <xf numFmtId="164" fontId="3" fillId="0" borderId="0" xfId="2" applyNumberFormat="1" applyFont="1" applyAlignment="1">
      <alignment horizontal="right" indent="6"/>
    </xf>
    <xf numFmtId="164" fontId="2" fillId="0" borderId="6" xfId="2" applyNumberFormat="1" applyFont="1" applyBorder="1" applyAlignment="1">
      <alignment horizontal="right" indent="6"/>
    </xf>
    <xf numFmtId="0" fontId="3" fillId="0" borderId="0" xfId="0" applyFont="1" applyAlignment="1">
      <alignment horizontal="right" indent="6"/>
    </xf>
    <xf numFmtId="164" fontId="3" fillId="0" borderId="0" xfId="2" applyNumberFormat="1" applyFont="1" applyAlignment="1">
      <alignment horizontal="right" indent="3"/>
    </xf>
    <xf numFmtId="164" fontId="5" fillId="0" borderId="0" xfId="7" applyNumberFormat="1" applyFont="1" applyAlignment="1">
      <alignment horizontal="right" vertical="center" indent="3"/>
    </xf>
    <xf numFmtId="164" fontId="5" fillId="0" borderId="0" xfId="7" applyNumberFormat="1" applyFont="1" applyAlignment="1">
      <alignment horizontal="right" vertical="center" wrapText="1" indent="3"/>
    </xf>
    <xf numFmtId="1" fontId="3" fillId="0" borderId="0" xfId="0" applyNumberFormat="1" applyFont="1"/>
    <xf numFmtId="165" fontId="3" fillId="0" borderId="0" xfId="0" applyNumberFormat="1" applyFont="1"/>
    <xf numFmtId="164" fontId="2" fillId="0" borderId="0" xfId="2" applyNumberFormat="1" applyFont="1" applyAlignment="1">
      <alignment horizontal="right" indent="3"/>
    </xf>
    <xf numFmtId="0" fontId="2" fillId="2" borderId="2" xfId="3" applyFont="1" applyFill="1" applyBorder="1" applyAlignment="1">
      <alignment horizontal="center" vertical="center" wrapText="1"/>
    </xf>
    <xf numFmtId="9" fontId="2" fillId="2" borderId="2" xfId="4" applyFont="1" applyFill="1" applyBorder="1" applyAlignment="1">
      <alignment horizontal="center" vertical="center" wrapText="1"/>
    </xf>
    <xf numFmtId="0" fontId="2" fillId="2" borderId="2" xfId="3" applyFont="1" applyFill="1" applyBorder="1"/>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0" fontId="3" fillId="2" borderId="2" xfId="3" applyFont="1" applyFill="1" applyBorder="1" applyAlignment="1">
      <alignment horizontal="right" indent="2"/>
    </xf>
    <xf numFmtId="39" fontId="6" fillId="2" borderId="0" xfId="5" applyNumberFormat="1" applyFont="1" applyFill="1" applyAlignment="1">
      <alignment horizontal="right" indent="3"/>
    </xf>
    <xf numFmtId="0" fontId="5" fillId="0" borderId="0" xfId="7" applyFont="1" applyBorder="1" applyAlignment="1">
      <alignment horizontal="center" vertical="center"/>
    </xf>
    <xf numFmtId="9" fontId="2" fillId="0" borderId="6" xfId="2" applyNumberFormat="1" applyFont="1" applyBorder="1" applyAlignment="1">
      <alignment horizontal="right" indent="6"/>
    </xf>
    <xf numFmtId="0" fontId="14" fillId="0" borderId="0" xfId="0" applyFont="1"/>
    <xf numFmtId="0" fontId="2" fillId="0" borderId="0" xfId="0" applyFont="1" applyBorder="1"/>
    <xf numFmtId="0" fontId="6" fillId="0" borderId="0" xfId="0" applyFont="1" applyAlignment="1">
      <alignment horizontal="left"/>
    </xf>
    <xf numFmtId="0" fontId="5" fillId="2" borderId="4" xfId="7" applyFont="1" applyFill="1" applyBorder="1"/>
    <xf numFmtId="3" fontId="5" fillId="2" borderId="4" xfId="7" applyNumberFormat="1" applyFont="1" applyFill="1" applyBorder="1"/>
    <xf numFmtId="0" fontId="5" fillId="2" borderId="2" xfId="7" applyFont="1" applyFill="1" applyBorder="1" applyAlignment="1">
      <alignment horizontal="right" vertical="center" wrapText="1" indent="2"/>
    </xf>
    <xf numFmtId="0" fontId="5" fillId="2" borderId="2" xfId="7" applyFont="1" applyFill="1" applyBorder="1" applyAlignment="1">
      <alignment horizontal="center" vertical="center" wrapText="1"/>
    </xf>
    <xf numFmtId="0" fontId="5" fillId="2" borderId="0" xfId="7" applyFont="1" applyFill="1" applyAlignment="1">
      <alignment horizontal="right" vertical="center" wrapText="1" indent="2"/>
    </xf>
    <xf numFmtId="3" fontId="5" fillId="2" borderId="4" xfId="7" applyNumberFormat="1" applyFont="1" applyFill="1" applyBorder="1" applyAlignment="1">
      <alignment horizontal="right" indent="2"/>
    </xf>
    <xf numFmtId="3" fontId="6" fillId="2" borderId="0" xfId="7" applyNumberFormat="1" applyFont="1" applyFill="1" applyAlignment="1">
      <alignment horizontal="right" vertical="top" indent="2"/>
    </xf>
    <xf numFmtId="0" fontId="6" fillId="0" borderId="0" xfId="7" applyFont="1" applyAlignment="1">
      <alignment horizontal="center"/>
    </xf>
    <xf numFmtId="9" fontId="6" fillId="2" borderId="0" xfId="8" applyFont="1" applyFill="1" applyBorder="1" applyAlignment="1">
      <alignment horizontal="center"/>
    </xf>
    <xf numFmtId="0" fontId="6" fillId="2" borderId="2" xfId="7" applyFont="1" applyFill="1" applyBorder="1" applyAlignment="1">
      <alignment horizontal="center"/>
    </xf>
    <xf numFmtId="0" fontId="6" fillId="2" borderId="0" xfId="7" applyFont="1" applyFill="1" applyAlignment="1">
      <alignment horizontal="center"/>
    </xf>
    <xf numFmtId="0" fontId="6" fillId="0" borderId="0" xfId="7" applyFont="1" applyAlignment="1">
      <alignment horizontal="center" vertical="top"/>
    </xf>
    <xf numFmtId="9" fontId="5" fillId="2" borderId="4" xfId="8" applyFont="1" applyFill="1" applyBorder="1" applyAlignment="1">
      <alignment horizontal="right" indent="5"/>
    </xf>
    <xf numFmtId="9" fontId="6" fillId="2" borderId="0" xfId="8" applyFont="1" applyFill="1" applyBorder="1" applyAlignment="1">
      <alignment horizontal="right" indent="5"/>
    </xf>
    <xf numFmtId="9" fontId="6" fillId="2" borderId="4" xfId="8" applyFont="1" applyFill="1" applyBorder="1" applyAlignment="1">
      <alignment horizontal="right" indent="5"/>
    </xf>
    <xf numFmtId="0" fontId="5" fillId="0" borderId="4" xfId="7" applyFont="1" applyBorder="1" applyAlignment="1">
      <alignment horizontal="left" vertical="center"/>
    </xf>
    <xf numFmtId="3" fontId="5" fillId="0" borderId="4" xfId="7" applyNumberFormat="1" applyFont="1" applyBorder="1"/>
    <xf numFmtId="0" fontId="5" fillId="0" borderId="2" xfId="7" applyFont="1" applyBorder="1" applyAlignment="1">
      <alignment horizontal="right" vertical="center" wrapText="1" indent="2"/>
    </xf>
    <xf numFmtId="0" fontId="5" fillId="0" borderId="2" xfId="7" applyFont="1" applyBorder="1" applyAlignment="1">
      <alignment horizontal="right" vertical="center" indent="2"/>
    </xf>
    <xf numFmtId="0" fontId="5" fillId="0" borderId="2" xfId="7" applyFont="1" applyBorder="1" applyAlignment="1">
      <alignment horizontal="right" vertical="center"/>
    </xf>
    <xf numFmtId="0" fontId="5" fillId="0" borderId="0" xfId="7" applyFont="1" applyAlignment="1">
      <alignment horizontal="right" vertical="center" wrapText="1" indent="2"/>
    </xf>
    <xf numFmtId="3" fontId="5" fillId="0" borderId="4" xfId="7" applyNumberFormat="1" applyFont="1" applyBorder="1" applyAlignment="1">
      <alignment horizontal="right" indent="2"/>
    </xf>
    <xf numFmtId="3" fontId="6" fillId="0" borderId="0" xfId="7" applyNumberFormat="1" applyFont="1" applyAlignment="1">
      <alignment horizontal="right" indent="2"/>
    </xf>
    <xf numFmtId="9" fontId="5" fillId="0" borderId="4" xfId="8" applyFont="1" applyBorder="1" applyAlignment="1">
      <alignment horizontal="right" indent="5"/>
    </xf>
    <xf numFmtId="9" fontId="6" fillId="0" borderId="0" xfId="8" applyFont="1" applyBorder="1" applyAlignment="1">
      <alignment horizontal="right" indent="5"/>
    </xf>
    <xf numFmtId="9" fontId="6" fillId="0" borderId="0" xfId="2" applyNumberFormat="1" applyFont="1" applyAlignment="1">
      <alignment horizontal="right" indent="5"/>
    </xf>
    <xf numFmtId="0" fontId="3" fillId="0" borderId="0" xfId="0" applyFont="1" applyAlignment="1">
      <alignment horizontal="left" indent="2"/>
    </xf>
    <xf numFmtId="0" fontId="6" fillId="0" borderId="3" xfId="7" applyFont="1" applyBorder="1" applyAlignment="1">
      <alignment shrinkToFit="1"/>
    </xf>
    <xf numFmtId="0" fontId="5" fillId="0" borderId="6" xfId="7" applyFont="1" applyBorder="1" applyAlignment="1">
      <alignment shrinkToFit="1"/>
    </xf>
    <xf numFmtId="0" fontId="6" fillId="0" borderId="0" xfId="7" applyFont="1" applyBorder="1" applyAlignment="1">
      <alignment shrinkToFit="1"/>
    </xf>
    <xf numFmtId="0" fontId="6" fillId="0" borderId="2" xfId="7" applyFont="1" applyBorder="1" applyAlignment="1">
      <alignment shrinkToFit="1"/>
    </xf>
    <xf numFmtId="164" fontId="6" fillId="0" borderId="2" xfId="7" applyNumberFormat="1" applyFont="1" applyBorder="1" applyAlignment="1">
      <alignment horizontal="right" vertical="center" indent="1"/>
    </xf>
    <xf numFmtId="9" fontId="5" fillId="0" borderId="4" xfId="7" applyNumberFormat="1" applyFont="1" applyBorder="1" applyAlignment="1">
      <alignment horizontal="right" indent="2"/>
    </xf>
    <xf numFmtId="9" fontId="6" fillId="0" borderId="0" xfId="7" applyNumberFormat="1" applyFont="1" applyAlignment="1">
      <alignment horizontal="right" indent="2"/>
    </xf>
    <xf numFmtId="9" fontId="5" fillId="0" borderId="0" xfId="7" applyNumberFormat="1" applyFont="1" applyBorder="1" applyAlignment="1">
      <alignment horizontal="right" indent="2"/>
    </xf>
    <xf numFmtId="9" fontId="5" fillId="0" borderId="6" xfId="2" applyFont="1" applyBorder="1" applyAlignment="1">
      <alignment horizontal="right" indent="2"/>
    </xf>
    <xf numFmtId="0" fontId="6" fillId="0" borderId="1" xfId="7" applyFont="1" applyBorder="1" applyAlignment="1">
      <alignment shrinkToFit="1"/>
    </xf>
    <xf numFmtId="9" fontId="6" fillId="0" borderId="3" xfId="7" applyNumberFormat="1" applyFont="1" applyBorder="1" applyAlignment="1">
      <alignment horizontal="right" vertical="center" indent="3"/>
    </xf>
    <xf numFmtId="164" fontId="6" fillId="0" borderId="3" xfId="7" applyNumberFormat="1" applyFont="1" applyBorder="1" applyAlignment="1">
      <alignment horizontal="right" vertical="center" indent="3"/>
    </xf>
    <xf numFmtId="0" fontId="3" fillId="0" borderId="5" xfId="0" applyFont="1" applyBorder="1" applyAlignment="1">
      <alignment vertical="top" wrapText="1" shrinkToFit="1"/>
    </xf>
    <xf numFmtId="3" fontId="6" fillId="0" borderId="5" xfId="7" applyNumberFormat="1" applyFont="1" applyBorder="1" applyAlignment="1">
      <alignment horizontal="right" vertical="center" indent="3"/>
    </xf>
    <xf numFmtId="3" fontId="6" fillId="0" borderId="5" xfId="7" applyNumberFormat="1" applyFont="1" applyBorder="1" applyAlignment="1">
      <alignment horizontal="right" vertical="center" indent="4"/>
    </xf>
    <xf numFmtId="164" fontId="6" fillId="0" borderId="1" xfId="7" applyNumberFormat="1" applyFont="1" applyBorder="1" applyAlignment="1">
      <alignment horizontal="right"/>
    </xf>
    <xf numFmtId="9" fontId="6" fillId="0" borderId="1" xfId="7" applyNumberFormat="1" applyFont="1" applyBorder="1" applyAlignment="1">
      <alignment horizontal="right" indent="3"/>
    </xf>
    <xf numFmtId="9" fontId="6" fillId="0" borderId="1" xfId="7" applyNumberFormat="1" applyFont="1" applyBorder="1" applyAlignment="1">
      <alignment horizontal="right" indent="4"/>
    </xf>
    <xf numFmtId="9" fontId="6" fillId="0" borderId="0" xfId="7" applyNumberFormat="1" applyFont="1" applyBorder="1" applyAlignment="1">
      <alignment horizontal="right" indent="4"/>
    </xf>
    <xf numFmtId="164" fontId="6" fillId="0" borderId="0" xfId="7" applyNumberFormat="1" applyFont="1" applyBorder="1" applyAlignment="1">
      <alignment horizontal="right"/>
    </xf>
    <xf numFmtId="164" fontId="6" fillId="0" borderId="0" xfId="7" applyNumberFormat="1" applyFont="1" applyBorder="1" applyAlignment="1">
      <alignment horizontal="right" vertical="center" indent="4"/>
    </xf>
    <xf numFmtId="0" fontId="6" fillId="0" borderId="0" xfId="7" applyFont="1" applyAlignment="1">
      <alignment horizontal="right" indent="2"/>
    </xf>
    <xf numFmtId="0" fontId="3" fillId="0" borderId="4" xfId="0" applyFont="1" applyBorder="1"/>
    <xf numFmtId="164" fontId="3" fillId="0" borderId="4" xfId="2" applyNumberFormat="1" applyFont="1" applyBorder="1" applyAlignment="1">
      <alignment horizontal="right" indent="3"/>
    </xf>
    <xf numFmtId="10" fontId="3" fillId="0" borderId="4" xfId="2" applyNumberFormat="1" applyFont="1" applyBorder="1" applyAlignment="1">
      <alignment horizontal="right" indent="3"/>
    </xf>
  </cellXfs>
  <cellStyles count="10">
    <cellStyle name="Comma" xfId="1" builtinId="3"/>
    <cellStyle name="Comma 5" xfId="5"/>
    <cellStyle name="Normal" xfId="0" builtinId="0"/>
    <cellStyle name="Normal 3" xfId="6"/>
    <cellStyle name="Normal 3 2" xfId="7"/>
    <cellStyle name="Normal 5" xfId="3"/>
    <cellStyle name="Percent" xfId="2" builtinId="5"/>
    <cellStyle name="Percent 2" xfId="8"/>
    <cellStyle name="Percent 3" xfId="9"/>
    <cellStyle name="Percent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hartsheet" Target="chartsheets/sheet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Figure MGH28</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v>Private Health Insurance Benefits</c:v>
          </c:tx>
          <c:spPr>
            <a:pattFill prst="ltHorz">
              <a:fgClr>
                <a:schemeClr val="tx2">
                  <a:lumMod val="20000"/>
                  <a:lumOff val="80000"/>
                </a:schemeClr>
              </a:fgClr>
              <a:bgClr>
                <a:schemeClr val="bg1"/>
              </a:bgClr>
            </a:pattFill>
            <a:ln>
              <a:solidFill>
                <a:schemeClr val="tx2"/>
              </a:solidFill>
            </a:ln>
            <a:effectLst/>
          </c:spPr>
          <c:invertIfNegative val="0"/>
          <c:dPt>
            <c:idx val="0"/>
            <c:invertIfNegative val="0"/>
            <c:bubble3D val="0"/>
            <c:spPr>
              <a:pattFill prst="ltHorz">
                <a:fgClr>
                  <a:schemeClr val="tx2">
                    <a:lumMod val="20000"/>
                    <a:lumOff val="80000"/>
                  </a:schemeClr>
                </a:fgClr>
                <a:bgClr>
                  <a:schemeClr val="bg1"/>
                </a:bgClr>
              </a:pattFill>
              <a:ln>
                <a:solidFill>
                  <a:schemeClr val="tx2"/>
                </a:solidFill>
              </a:ln>
              <a:effectLst/>
            </c:spPr>
            <c:extLst>
              <c:ext xmlns:c16="http://schemas.microsoft.com/office/drawing/2014/chart" uri="{C3380CC4-5D6E-409C-BE32-E72D297353CC}">
                <c16:uniqueId val="{00000001-47EA-4458-8E4F-8F4B20E4A4DF}"/>
              </c:ext>
            </c:extLst>
          </c:dPt>
          <c:cat>
            <c:numLit>
              <c:formatCode>General_)</c:formatCode>
              <c:ptCount val="10"/>
              <c:pt idx="0">
                <c:v>2010</c:v>
              </c:pt>
              <c:pt idx="1">
                <c:v>2011</c:v>
              </c:pt>
              <c:pt idx="2">
                <c:v>2012</c:v>
              </c:pt>
              <c:pt idx="3">
                <c:v>2013</c:v>
              </c:pt>
              <c:pt idx="4">
                <c:v>2014</c:v>
              </c:pt>
              <c:pt idx="5">
                <c:v>2015</c:v>
              </c:pt>
              <c:pt idx="6">
                <c:v>2016</c:v>
              </c:pt>
              <c:pt idx="7">
                <c:v>2017</c:v>
              </c:pt>
              <c:pt idx="8">
                <c:v>2018</c:v>
              </c:pt>
              <c:pt idx="9">
                <c:v>2019</c:v>
              </c:pt>
            </c:numLit>
          </c:cat>
          <c:val>
            <c:numLit>
              <c:formatCode>_("$"* #,##0_);_("$"* \(#,##0\);_("$"* "-"??_);_(@_)</c:formatCode>
              <c:ptCount val="10"/>
              <c:pt idx="0">
                <c:v>725.3</c:v>
              </c:pt>
              <c:pt idx="1">
                <c:v>752.6</c:v>
              </c:pt>
              <c:pt idx="2">
                <c:v>778.5</c:v>
              </c:pt>
              <c:pt idx="3">
                <c:v>781.5</c:v>
              </c:pt>
              <c:pt idx="4">
                <c:v>818.9</c:v>
              </c:pt>
              <c:pt idx="5">
                <c:v>874.5</c:v>
              </c:pt>
              <c:pt idx="6">
                <c:v>926.5</c:v>
              </c:pt>
              <c:pt idx="7">
                <c:v>967.5</c:v>
              </c:pt>
              <c:pt idx="8">
                <c:v>1009.9</c:v>
              </c:pt>
              <c:pt idx="9">
                <c:v>1064.0999999999999</c:v>
              </c:pt>
            </c:numLit>
          </c:val>
          <c:extLst>
            <c:ext xmlns:c16="http://schemas.microsoft.com/office/drawing/2014/chart" uri="{C3380CC4-5D6E-409C-BE32-E72D297353CC}">
              <c16:uniqueId val="{00000002-47EA-4458-8E4F-8F4B20E4A4DF}"/>
            </c:ext>
          </c:extLst>
        </c:ser>
        <c:ser>
          <c:idx val="1"/>
          <c:order val="1"/>
          <c:tx>
            <c:v>Private Health Insurance Premiums</c:v>
          </c:tx>
          <c:spPr>
            <a:solidFill>
              <a:schemeClr val="tx2"/>
            </a:solidFill>
            <a:ln>
              <a:noFill/>
            </a:ln>
            <a:effectLst/>
          </c:spPr>
          <c:invertIfNegative val="0"/>
          <c:cat>
            <c:numLit>
              <c:formatCode>General_)</c:formatCode>
              <c:ptCount val="10"/>
              <c:pt idx="0">
                <c:v>2010</c:v>
              </c:pt>
              <c:pt idx="1">
                <c:v>2011</c:v>
              </c:pt>
              <c:pt idx="2">
                <c:v>2012</c:v>
              </c:pt>
              <c:pt idx="3">
                <c:v>2013</c:v>
              </c:pt>
              <c:pt idx="4">
                <c:v>2014</c:v>
              </c:pt>
              <c:pt idx="5">
                <c:v>2015</c:v>
              </c:pt>
              <c:pt idx="6">
                <c:v>2016</c:v>
              </c:pt>
              <c:pt idx="7">
                <c:v>2017</c:v>
              </c:pt>
              <c:pt idx="8">
                <c:v>2018</c:v>
              </c:pt>
              <c:pt idx="9">
                <c:v>2019</c:v>
              </c:pt>
            </c:numLit>
          </c:cat>
          <c:val>
            <c:numLit>
              <c:formatCode>_("$"* #,##0_);_("$"* \(#,##0\);_("$"* "-"??_);_(@_)</c:formatCode>
              <c:ptCount val="10"/>
              <c:pt idx="0">
                <c:v>820.1</c:v>
              </c:pt>
              <c:pt idx="1">
                <c:v>851.1</c:v>
              </c:pt>
              <c:pt idx="2">
                <c:v>877.9</c:v>
              </c:pt>
              <c:pt idx="3">
                <c:v>881.3</c:v>
              </c:pt>
              <c:pt idx="4">
                <c:v>926.9</c:v>
              </c:pt>
              <c:pt idx="5">
                <c:v>981.6</c:v>
              </c:pt>
              <c:pt idx="6">
                <c:v>1039.5999999999999</c:v>
              </c:pt>
              <c:pt idx="7">
                <c:v>1091.0999999999999</c:v>
              </c:pt>
              <c:pt idx="8">
                <c:v>1152.2</c:v>
              </c:pt>
              <c:pt idx="9">
                <c:v>1195.0999999999999</c:v>
              </c:pt>
            </c:numLit>
          </c:val>
          <c:extLst>
            <c:ext xmlns:c16="http://schemas.microsoft.com/office/drawing/2014/chart" uri="{C3380CC4-5D6E-409C-BE32-E72D297353CC}">
              <c16:uniqueId val="{00000003-47EA-4458-8E4F-8F4B20E4A4DF}"/>
            </c:ext>
          </c:extLst>
        </c:ser>
        <c:dLbls>
          <c:showLegendKey val="0"/>
          <c:showVal val="0"/>
          <c:showCatName val="0"/>
          <c:showSerName val="0"/>
          <c:showPercent val="0"/>
          <c:showBubbleSize val="0"/>
        </c:dLbls>
        <c:gapWidth val="219"/>
        <c:overlap val="-27"/>
        <c:axId val="2102441391"/>
        <c:axId val="1441966975"/>
      </c:barChart>
      <c:lineChart>
        <c:grouping val="standard"/>
        <c:varyColors val="0"/>
        <c:ser>
          <c:idx val="2"/>
          <c:order val="2"/>
          <c:tx>
            <c:v>Ratio of Benefits to Premiums</c:v>
          </c:tx>
          <c:spPr>
            <a:ln w="15875" cap="rnd">
              <a:solidFill>
                <a:schemeClr val="tx1"/>
              </a:solidFill>
              <a:round/>
            </a:ln>
            <a:effectLst/>
          </c:spPr>
          <c:marker>
            <c:symbol val="circle"/>
            <c:size val="5"/>
            <c:spPr>
              <a:solidFill>
                <a:schemeClr val="bg1"/>
              </a:solidFill>
              <a:ln w="9525">
                <a:solidFill>
                  <a:schemeClr val="tx1"/>
                </a:solidFill>
              </a:ln>
              <a:effectLst/>
            </c:spPr>
          </c:marker>
          <c:cat>
            <c:numLit>
              <c:formatCode>General_)</c:formatCode>
              <c:ptCount val="10"/>
              <c:pt idx="0">
                <c:v>2010</c:v>
              </c:pt>
              <c:pt idx="1">
                <c:v>2011</c:v>
              </c:pt>
              <c:pt idx="2">
                <c:v>2012</c:v>
              </c:pt>
              <c:pt idx="3">
                <c:v>2013</c:v>
              </c:pt>
              <c:pt idx="4">
                <c:v>2014</c:v>
              </c:pt>
              <c:pt idx="5">
                <c:v>2015</c:v>
              </c:pt>
              <c:pt idx="6">
                <c:v>2016</c:v>
              </c:pt>
              <c:pt idx="7">
                <c:v>2017</c:v>
              </c:pt>
              <c:pt idx="8">
                <c:v>2018</c:v>
              </c:pt>
              <c:pt idx="9">
                <c:v>2019</c:v>
              </c:pt>
            </c:numLit>
          </c:cat>
          <c:val>
            <c:numLit>
              <c:formatCode>0%</c:formatCode>
              <c:ptCount val="10"/>
              <c:pt idx="0">
                <c:v>0.88440434093403231</c:v>
              </c:pt>
              <c:pt idx="1">
                <c:v>0.88426741863470804</c:v>
              </c:pt>
              <c:pt idx="2">
                <c:v>0.88677525914113231</c:v>
              </c:pt>
              <c:pt idx="3">
                <c:v>0.88675819811641898</c:v>
              </c:pt>
              <c:pt idx="4">
                <c:v>0.88348257632970117</c:v>
              </c:pt>
              <c:pt idx="5">
                <c:v>0.8908924205378973</c:v>
              </c:pt>
              <c:pt idx="6">
                <c:v>0.89120815698345524</c:v>
              </c:pt>
              <c:pt idx="7">
                <c:v>0.88671982403079463</c:v>
              </c:pt>
              <c:pt idx="8">
                <c:v>0.87649713591390377</c:v>
              </c:pt>
              <c:pt idx="9">
                <c:v>0.8903857417789306</c:v>
              </c:pt>
            </c:numLit>
          </c:val>
          <c:smooth val="0"/>
          <c:extLst>
            <c:ext xmlns:c16="http://schemas.microsoft.com/office/drawing/2014/chart" uri="{C3380CC4-5D6E-409C-BE32-E72D297353CC}">
              <c16:uniqueId val="{00000004-47EA-4458-8E4F-8F4B20E4A4DF}"/>
            </c:ext>
          </c:extLst>
        </c:ser>
        <c:dLbls>
          <c:showLegendKey val="0"/>
          <c:showVal val="0"/>
          <c:showCatName val="0"/>
          <c:showSerName val="0"/>
          <c:showPercent val="0"/>
          <c:showBubbleSize val="0"/>
        </c:dLbls>
        <c:marker val="1"/>
        <c:smooth val="0"/>
        <c:axId val="1440777567"/>
        <c:axId val="2100019167"/>
      </c:lineChart>
      <c:catAx>
        <c:axId val="2102441391"/>
        <c:scaling>
          <c:orientation val="minMax"/>
        </c:scaling>
        <c:delete val="0"/>
        <c:axPos val="b"/>
        <c:numFmt formatCode="General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1966975"/>
        <c:crosses val="autoZero"/>
        <c:auto val="1"/>
        <c:lblAlgn val="ctr"/>
        <c:lblOffset val="100"/>
        <c:noMultiLvlLbl val="0"/>
      </c:catAx>
      <c:valAx>
        <c:axId val="144196697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2441391"/>
        <c:crosses val="autoZero"/>
        <c:crossBetween val="between"/>
      </c:valAx>
      <c:valAx>
        <c:axId val="2100019167"/>
        <c:scaling>
          <c:orientation val="minMax"/>
          <c:max val="1"/>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0777567"/>
        <c:crosses val="max"/>
        <c:crossBetween val="between"/>
      </c:valAx>
      <c:catAx>
        <c:axId val="1440777567"/>
        <c:scaling>
          <c:orientation val="minMax"/>
        </c:scaling>
        <c:delete val="1"/>
        <c:axPos val="b"/>
        <c:numFmt formatCode="General_)" sourceLinked="1"/>
        <c:majorTickMark val="out"/>
        <c:minorTickMark val="none"/>
        <c:tickLblPos val="nextTo"/>
        <c:crossAx val="21000191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256413</xdr:colOff>
      <xdr:row>50</xdr:row>
      <xdr:rowOff>85344</xdr:rowOff>
    </xdr:to>
    <xdr:pic>
      <xdr:nvPicPr>
        <xdr:cNvPr id="3" name="Picture 2" descr="Map of MGH's 75 percent service area for inpatient services. The map includes active general acute care hospitals in Eastern Massachusetts. ">
          <a:extLst>
            <a:ext uri="{FF2B5EF4-FFF2-40B4-BE49-F238E27FC236}">
              <a16:creationId xmlns:a16="http://schemas.microsoft.com/office/drawing/2014/main" id="{5B3C041C-E5EE-41F7-9DCD-770D713DC586}"/>
            </a:ext>
          </a:extLst>
        </xdr:cNvPr>
        <xdr:cNvPicPr>
          <a:picLocks noChangeAspect="1"/>
        </xdr:cNvPicPr>
      </xdr:nvPicPr>
      <xdr:blipFill>
        <a:blip xmlns:r="http://schemas.openxmlformats.org/officeDocument/2006/relationships" r:embed="rId1"/>
        <a:stretch>
          <a:fillRect/>
        </a:stretch>
      </xdr:blipFill>
      <xdr:spPr>
        <a:xfrm>
          <a:off x="0" y="0"/>
          <a:ext cx="6876288" cy="9610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380238</xdr:colOff>
      <xdr:row>50</xdr:row>
      <xdr:rowOff>85344</xdr:rowOff>
    </xdr:to>
    <xdr:pic>
      <xdr:nvPicPr>
        <xdr:cNvPr id="3" name="Picture 2" descr="Map of MGH's 75 percent service area for outpatient cardiovascular services. The map includes facilities in Eastern Massachusetts that provided at least 300 outpatient cardiovascular visits in the processed 2018 APCD and Medicare Claims data.">
          <a:extLst>
            <a:ext uri="{FF2B5EF4-FFF2-40B4-BE49-F238E27FC236}">
              <a16:creationId xmlns:a16="http://schemas.microsoft.com/office/drawing/2014/main" id="{235828BE-7CFF-4206-9F4D-ED41E25B6DDD}"/>
            </a:ext>
          </a:extLst>
        </xdr:cNvPr>
        <xdr:cNvPicPr>
          <a:picLocks noChangeAspect="1"/>
        </xdr:cNvPicPr>
      </xdr:nvPicPr>
      <xdr:blipFill>
        <a:blip xmlns:r="http://schemas.openxmlformats.org/officeDocument/2006/relationships" r:embed="rId1"/>
        <a:stretch>
          <a:fillRect/>
        </a:stretch>
      </xdr:blipFill>
      <xdr:spPr>
        <a:xfrm>
          <a:off x="0" y="0"/>
          <a:ext cx="6876288" cy="9610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380238</xdr:colOff>
      <xdr:row>50</xdr:row>
      <xdr:rowOff>85344</xdr:rowOff>
    </xdr:to>
    <xdr:pic>
      <xdr:nvPicPr>
        <xdr:cNvPr id="3" name="Picture 2" descr="Map of MGH's 75 percent service area for outpatient oncology services. The map includes facilities in Eastern Massachusetts that provided at least 300 outpatient oncology visits in the processed 2018 APCD and Medicare Claims data.">
          <a:extLst>
            <a:ext uri="{FF2B5EF4-FFF2-40B4-BE49-F238E27FC236}">
              <a16:creationId xmlns:a16="http://schemas.microsoft.com/office/drawing/2014/main" id="{BBF1D0BD-12F0-4BB7-B77C-86CBFAF9AAC1}"/>
            </a:ext>
          </a:extLst>
        </xdr:cNvPr>
        <xdr:cNvPicPr>
          <a:picLocks noChangeAspect="1"/>
        </xdr:cNvPicPr>
      </xdr:nvPicPr>
      <xdr:blipFill>
        <a:blip xmlns:r="http://schemas.openxmlformats.org/officeDocument/2006/relationships" r:embed="rId1"/>
        <a:stretch>
          <a:fillRect/>
        </a:stretch>
      </xdr:blipFill>
      <xdr:spPr>
        <a:xfrm>
          <a:off x="0" y="0"/>
          <a:ext cx="6876288" cy="9610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8763</xdr:colOff>
      <xdr:row>50</xdr:row>
      <xdr:rowOff>85344</xdr:rowOff>
    </xdr:to>
    <xdr:pic>
      <xdr:nvPicPr>
        <xdr:cNvPr id="3" name="Picture 2" descr="Map of MGH's 75 percent service area for outpatient imaging services. The map includes facilities in Eastern Massachusetts that provided at least 300 outpatient diagnostic imaging visits in the processed 2018 APCD and Medicare Claims data.">
          <a:extLst>
            <a:ext uri="{FF2B5EF4-FFF2-40B4-BE49-F238E27FC236}">
              <a16:creationId xmlns:a16="http://schemas.microsoft.com/office/drawing/2014/main" id="{5795B602-8E87-479E-A12A-6DC9A2129D79}"/>
            </a:ext>
          </a:extLst>
        </xdr:cNvPr>
        <xdr:cNvPicPr>
          <a:picLocks noChangeAspect="1"/>
        </xdr:cNvPicPr>
      </xdr:nvPicPr>
      <xdr:blipFill>
        <a:blip xmlns:r="http://schemas.openxmlformats.org/officeDocument/2006/relationships" r:embed="rId1"/>
        <a:stretch>
          <a:fillRect/>
        </a:stretch>
      </xdr:blipFill>
      <xdr:spPr>
        <a:xfrm>
          <a:off x="0" y="0"/>
          <a:ext cx="6876288" cy="9610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descr="2010 through 2019 longitudinal data compiled by CMS on premiums and health care service benefits expenditures. Data shown as column chart where a column represents either the average premium or the average health care service benefits expenditure by year. Ratio of benefits over premiums shown as a line over the column chart.">
          <a:extLst>
            <a:ext uri="{FF2B5EF4-FFF2-40B4-BE49-F238E27FC236}">
              <a16:creationId xmlns:a16="http://schemas.microsoft.com/office/drawing/2014/main" id="{82E6AB94-C58D-4062-9139-FA7341CBD6F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showGridLines="0" tabSelected="1" zoomScaleNormal="100" zoomScaleSheetLayoutView="70" workbookViewId="0">
      <selection activeCell="B5" sqref="B5"/>
    </sheetView>
  </sheetViews>
  <sheetFormatPr defaultColWidth="9.140625" defaultRowHeight="15" x14ac:dyDescent="0.2"/>
  <cols>
    <col min="1" max="1" width="46" style="4" customWidth="1"/>
    <col min="2" max="2" width="22.7109375" style="4" customWidth="1"/>
    <col min="3" max="3" width="7.7109375" style="19" customWidth="1"/>
    <col min="4" max="4" width="22.7109375" style="4" customWidth="1"/>
    <col min="5" max="5" width="7.7109375" style="19" customWidth="1"/>
    <col min="6" max="6" width="22.42578125" style="4" customWidth="1"/>
    <col min="7" max="7" width="7.7109375" style="19" customWidth="1"/>
    <col min="8" max="8" width="9.140625" style="4"/>
    <col min="9" max="9" width="9.140625" style="4" customWidth="1"/>
    <col min="10" max="16384" width="9.140625" style="4"/>
  </cols>
  <sheetData>
    <row r="1" spans="1:8" ht="15.75" x14ac:dyDescent="0.25">
      <c r="A1" s="1" t="s">
        <v>49</v>
      </c>
      <c r="B1" s="2"/>
      <c r="C1" s="3"/>
      <c r="D1" s="2"/>
      <c r="E1" s="3"/>
      <c r="F1" s="2"/>
      <c r="G1" s="3"/>
      <c r="H1" s="2"/>
    </row>
    <row r="2" spans="1:8" ht="15.75" x14ac:dyDescent="0.25">
      <c r="A2" s="1" t="s">
        <v>0</v>
      </c>
      <c r="B2" s="2"/>
      <c r="C2" s="3"/>
      <c r="D2" s="2"/>
      <c r="E2" s="3"/>
      <c r="F2" s="2"/>
      <c r="G2" s="3"/>
      <c r="H2" s="2"/>
    </row>
    <row r="3" spans="1:8" x14ac:dyDescent="0.2">
      <c r="A3" s="5" t="s">
        <v>140</v>
      </c>
      <c r="B3" s="2"/>
      <c r="C3" s="3"/>
      <c r="D3" s="2"/>
      <c r="E3" s="3"/>
      <c r="F3" s="2"/>
      <c r="G3" s="3"/>
      <c r="H3" s="2"/>
    </row>
    <row r="4" spans="1:8" ht="15.75" thickBot="1" x14ac:dyDescent="0.25">
      <c r="A4" s="17"/>
      <c r="B4" s="17"/>
      <c r="C4" s="18"/>
      <c r="D4" s="17"/>
      <c r="E4" s="18"/>
      <c r="F4" s="17"/>
      <c r="G4" s="18"/>
      <c r="H4" s="2"/>
    </row>
    <row r="5" spans="1:8" ht="54.95" customHeight="1" thickBot="1" x14ac:dyDescent="0.25">
      <c r="A5" s="17"/>
      <c r="B5" s="148" t="s">
        <v>1</v>
      </c>
      <c r="C5" s="149" t="s">
        <v>2</v>
      </c>
      <c r="D5" s="148" t="s">
        <v>3</v>
      </c>
      <c r="E5" s="149" t="s">
        <v>2</v>
      </c>
      <c r="F5" s="148" t="s">
        <v>4</v>
      </c>
      <c r="G5" s="149" t="s">
        <v>2</v>
      </c>
      <c r="H5" s="2"/>
    </row>
    <row r="6" spans="1:8" x14ac:dyDescent="0.2">
      <c r="A6" s="2"/>
      <c r="B6" s="2"/>
      <c r="C6" s="3"/>
      <c r="D6" s="6"/>
      <c r="E6" s="3"/>
      <c r="F6" s="2"/>
      <c r="G6" s="3"/>
      <c r="H6" s="2"/>
    </row>
    <row r="7" spans="1:8" ht="15.75" x14ac:dyDescent="0.25">
      <c r="A7" s="1" t="s">
        <v>5</v>
      </c>
      <c r="B7" s="6"/>
      <c r="C7" s="3"/>
      <c r="D7" s="6"/>
      <c r="E7" s="3"/>
      <c r="F7" s="6"/>
      <c r="G7" s="3"/>
      <c r="H7" s="2"/>
    </row>
    <row r="8" spans="1:8" ht="15.75" x14ac:dyDescent="0.25">
      <c r="A8" s="7" t="s">
        <v>139</v>
      </c>
      <c r="B8" s="8"/>
      <c r="C8" s="3"/>
      <c r="D8" s="8"/>
      <c r="E8" s="3"/>
      <c r="F8" s="8"/>
      <c r="G8" s="3"/>
      <c r="H8" s="2"/>
    </row>
    <row r="9" spans="1:8" x14ac:dyDescent="0.2">
      <c r="A9" s="9" t="s">
        <v>6</v>
      </c>
      <c r="B9" s="23">
        <v>16231</v>
      </c>
      <c r="C9" s="123">
        <f>B9/SUM(B$9:B$10)</f>
        <v>0.46899560795191864</v>
      </c>
      <c r="D9" s="23">
        <v>12312</v>
      </c>
      <c r="E9" s="123">
        <f>D9/SUM(D$9:D$10)</f>
        <v>0.47297453036763859</v>
      </c>
      <c r="F9" s="23">
        <v>128688</v>
      </c>
      <c r="G9" s="123">
        <f>F9/SUM(F$9:F$10)</f>
        <v>0.51996832220839462</v>
      </c>
      <c r="H9" s="2"/>
    </row>
    <row r="10" spans="1:8" x14ac:dyDescent="0.2">
      <c r="A10" s="9" t="s">
        <v>7</v>
      </c>
      <c r="B10" s="23">
        <v>18377</v>
      </c>
      <c r="C10" s="123">
        <f>B10/SUM(B$9:B$10)</f>
        <v>0.53100439204808136</v>
      </c>
      <c r="D10" s="23">
        <v>13719</v>
      </c>
      <c r="E10" s="123">
        <f>D10/SUM(D$9:D$10)</f>
        <v>0.52702546963236141</v>
      </c>
      <c r="F10" s="23">
        <v>118804</v>
      </c>
      <c r="G10" s="123">
        <f>F10/SUM(F$9:F$10)</f>
        <v>0.48003167779160538</v>
      </c>
      <c r="H10" s="2"/>
    </row>
    <row r="11" spans="1:8" ht="15.75" x14ac:dyDescent="0.25">
      <c r="A11" s="7" t="s">
        <v>8</v>
      </c>
      <c r="B11" s="23"/>
      <c r="C11" s="123"/>
      <c r="D11" s="23"/>
      <c r="E11" s="123"/>
      <c r="F11" s="23"/>
      <c r="G11" s="123"/>
      <c r="H11" s="2"/>
    </row>
    <row r="12" spans="1:8" x14ac:dyDescent="0.2">
      <c r="A12" s="9" t="s">
        <v>9</v>
      </c>
      <c r="B12" s="23">
        <v>27704</v>
      </c>
      <c r="C12" s="123">
        <f t="shared" ref="C12:G16" si="0">B12/SUM(B$12:B$16)</f>
        <v>0.80050855293573742</v>
      </c>
      <c r="D12" s="23">
        <v>20308</v>
      </c>
      <c r="E12" s="123">
        <f t="shared" si="0"/>
        <v>0.78014674810802509</v>
      </c>
      <c r="F12" s="23">
        <v>190559</v>
      </c>
      <c r="G12" s="123">
        <f t="shared" si="0"/>
        <v>0.76996024113910755</v>
      </c>
      <c r="H12" s="2"/>
    </row>
    <row r="13" spans="1:8" x14ac:dyDescent="0.2">
      <c r="A13" s="9" t="s">
        <v>10</v>
      </c>
      <c r="B13" s="23">
        <v>2205</v>
      </c>
      <c r="C13" s="123">
        <f t="shared" si="0"/>
        <v>6.3713592233009708E-2</v>
      </c>
      <c r="D13" s="23">
        <v>1896</v>
      </c>
      <c r="E13" s="123">
        <f t="shared" si="0"/>
        <v>7.2836233721332258E-2</v>
      </c>
      <c r="F13" s="23">
        <v>28968</v>
      </c>
      <c r="G13" s="123">
        <f t="shared" si="0"/>
        <v>0.11704620755418357</v>
      </c>
      <c r="H13" s="2"/>
    </row>
    <row r="14" spans="1:8" x14ac:dyDescent="0.2">
      <c r="A14" s="9" t="s">
        <v>11</v>
      </c>
      <c r="B14" s="23">
        <v>1265</v>
      </c>
      <c r="C14" s="123">
        <f t="shared" si="0"/>
        <v>3.6552242256125751E-2</v>
      </c>
      <c r="D14" s="23">
        <v>1035</v>
      </c>
      <c r="E14" s="123">
        <f t="shared" si="0"/>
        <v>3.9760285813069035E-2</v>
      </c>
      <c r="F14" s="23">
        <v>7059</v>
      </c>
      <c r="G14" s="123">
        <f t="shared" si="0"/>
        <v>2.8522134048777334E-2</v>
      </c>
      <c r="H14" s="2"/>
    </row>
    <row r="15" spans="1:8" x14ac:dyDescent="0.2">
      <c r="A15" s="9" t="s">
        <v>12</v>
      </c>
      <c r="B15" s="23">
        <v>48</v>
      </c>
      <c r="C15" s="123">
        <f t="shared" si="0"/>
        <v>1.3869625520110957E-3</v>
      </c>
      <c r="D15" s="23">
        <v>34</v>
      </c>
      <c r="E15" s="123">
        <f t="shared" si="0"/>
        <v>1.306134992893089E-3</v>
      </c>
      <c r="F15" s="23">
        <v>350</v>
      </c>
      <c r="G15" s="123">
        <f t="shared" si="0"/>
        <v>1.4141871252404119E-3</v>
      </c>
      <c r="H15" s="2"/>
    </row>
    <row r="16" spans="1:8" x14ac:dyDescent="0.2">
      <c r="A16" s="9" t="s">
        <v>13</v>
      </c>
      <c r="B16" s="23">
        <f>2288+1098</f>
        <v>3386</v>
      </c>
      <c r="C16" s="123">
        <f t="shared" si="0"/>
        <v>9.7838650023116036E-2</v>
      </c>
      <c r="D16" s="23">
        <v>2758</v>
      </c>
      <c r="E16" s="123">
        <f t="shared" si="0"/>
        <v>0.10595059736468057</v>
      </c>
      <c r="F16" s="23">
        <v>20556</v>
      </c>
      <c r="G16" s="123">
        <f>F16/SUM(F$12:F$16)</f>
        <v>8.3057230132691159E-2</v>
      </c>
      <c r="H16" s="2"/>
    </row>
    <row r="17" spans="1:12" ht="15.75" x14ac:dyDescent="0.25">
      <c r="A17" s="7" t="s">
        <v>14</v>
      </c>
      <c r="B17" s="23"/>
      <c r="C17" s="123"/>
      <c r="D17" s="23"/>
      <c r="E17" s="123"/>
      <c r="F17" s="23"/>
      <c r="G17" s="123"/>
      <c r="H17" s="2"/>
    </row>
    <row r="18" spans="1:12" x14ac:dyDescent="0.2">
      <c r="A18" s="9" t="s">
        <v>15</v>
      </c>
      <c r="B18" s="23">
        <v>2524</v>
      </c>
      <c r="C18" s="123">
        <f>B18/SUM(B$18:B$19)</f>
        <v>7.2931114193250116E-2</v>
      </c>
      <c r="D18" s="23">
        <v>2224</v>
      </c>
      <c r="E18" s="123">
        <f>D18/SUM(D$18:D$19)</f>
        <v>8.5436594829242055E-2</v>
      </c>
      <c r="F18" s="23">
        <v>19946</v>
      </c>
      <c r="G18" s="123">
        <f>F18/SUM(F$18:F$20)</f>
        <v>8.0592504000129295E-2</v>
      </c>
      <c r="H18" s="2"/>
    </row>
    <row r="19" spans="1:12" x14ac:dyDescent="0.2">
      <c r="A19" s="9" t="s">
        <v>16</v>
      </c>
      <c r="B19" s="23">
        <v>32084</v>
      </c>
      <c r="C19" s="123">
        <f>B19/SUM(B$18:B$19)</f>
        <v>0.92706888580674984</v>
      </c>
      <c r="D19" s="23">
        <v>23807</v>
      </c>
      <c r="E19" s="123">
        <f>D19/SUM(D$18:D$19)</f>
        <v>0.91456340517075796</v>
      </c>
      <c r="F19" s="23">
        <v>227530</v>
      </c>
      <c r="G19" s="123">
        <f>F19/SUM(F$18:F$20)</f>
        <v>0.91934284744557404</v>
      </c>
      <c r="H19" s="2"/>
    </row>
    <row r="20" spans="1:12" x14ac:dyDescent="0.2">
      <c r="A20" s="9" t="s">
        <v>17</v>
      </c>
      <c r="B20" s="23"/>
      <c r="C20" s="123"/>
      <c r="D20" s="23"/>
      <c r="E20" s="123"/>
      <c r="F20" s="23">
        <v>16</v>
      </c>
      <c r="G20" s="123">
        <f>F20/SUM(F$18:F$20)</f>
        <v>6.4648554296704546E-5</v>
      </c>
      <c r="H20" s="2"/>
    </row>
    <row r="21" spans="1:12" ht="15.75" x14ac:dyDescent="0.25">
      <c r="A21" s="7" t="s">
        <v>18</v>
      </c>
      <c r="B21" s="23"/>
      <c r="C21" s="123"/>
      <c r="D21" s="23"/>
      <c r="E21" s="123"/>
      <c r="F21" s="23"/>
      <c r="G21" s="123"/>
      <c r="H21" s="2"/>
    </row>
    <row r="22" spans="1:12" x14ac:dyDescent="0.2">
      <c r="A22" s="9" t="s">
        <v>19</v>
      </c>
      <c r="B22" s="23">
        <v>4448</v>
      </c>
      <c r="C22" s="123">
        <f t="shared" ref="C22:C27" si="1">B22/SUM(B$22:B$27)</f>
        <v>0.12852519648636154</v>
      </c>
      <c r="D22" s="23">
        <v>3246</v>
      </c>
      <c r="E22" s="123">
        <f t="shared" ref="E22:E27" si="2">D22/SUM(D$22:D$27)</f>
        <v>0.12469747608620491</v>
      </c>
      <c r="F22" s="23">
        <v>24297</v>
      </c>
      <c r="G22" s="123">
        <f t="shared" ref="G22:G27" si="3">F22/SUM(F$22:F$27)</f>
        <v>9.8172870234189386E-2</v>
      </c>
      <c r="H22" s="10"/>
      <c r="I22" s="11"/>
      <c r="J22" s="11"/>
      <c r="K22" s="11"/>
      <c r="L22" s="11"/>
    </row>
    <row r="23" spans="1:12" x14ac:dyDescent="0.2">
      <c r="A23" s="9" t="s">
        <v>20</v>
      </c>
      <c r="B23" s="23">
        <v>3052</v>
      </c>
      <c r="C23" s="123">
        <f t="shared" si="1"/>
        <v>8.8187702265372162E-2</v>
      </c>
      <c r="D23" s="23">
        <v>2212</v>
      </c>
      <c r="E23" s="123">
        <f t="shared" si="2"/>
        <v>8.4975606008220961E-2</v>
      </c>
      <c r="F23" s="23">
        <v>19549</v>
      </c>
      <c r="G23" s="123">
        <f t="shared" si="3"/>
        <v>7.8988411746642312E-2</v>
      </c>
      <c r="H23" s="2"/>
    </row>
    <row r="24" spans="1:12" x14ac:dyDescent="0.2">
      <c r="A24" s="9" t="s">
        <v>21</v>
      </c>
      <c r="B24" s="23">
        <v>9375</v>
      </c>
      <c r="C24" s="123">
        <f t="shared" si="1"/>
        <v>0.27089112343966715</v>
      </c>
      <c r="D24" s="23">
        <v>6823</v>
      </c>
      <c r="E24" s="123">
        <f t="shared" si="2"/>
        <v>0.26211056048557491</v>
      </c>
      <c r="F24" s="23">
        <v>63830</v>
      </c>
      <c r="G24" s="123">
        <f t="shared" si="3"/>
        <v>0.2579073262974157</v>
      </c>
      <c r="H24" s="2"/>
    </row>
    <row r="25" spans="1:12" x14ac:dyDescent="0.2">
      <c r="A25" s="9" t="s">
        <v>22</v>
      </c>
      <c r="B25" s="23">
        <v>8402</v>
      </c>
      <c r="C25" s="123">
        <f t="shared" si="1"/>
        <v>0.24277623670827556</v>
      </c>
      <c r="D25" s="23">
        <v>6195</v>
      </c>
      <c r="E25" s="123">
        <f t="shared" si="2"/>
        <v>0.23798547885213783</v>
      </c>
      <c r="F25" s="23">
        <v>54109</v>
      </c>
      <c r="G25" s="123">
        <f t="shared" si="3"/>
        <v>0.21862928902752413</v>
      </c>
      <c r="H25" s="2"/>
    </row>
    <row r="26" spans="1:12" x14ac:dyDescent="0.2">
      <c r="A26" s="9" t="s">
        <v>23</v>
      </c>
      <c r="B26" s="23">
        <v>6107</v>
      </c>
      <c r="C26" s="123">
        <f t="shared" si="1"/>
        <v>0.17646208969024502</v>
      </c>
      <c r="D26" s="23">
        <v>4755</v>
      </c>
      <c r="E26" s="123">
        <f t="shared" si="2"/>
        <v>0.18266682032960702</v>
      </c>
      <c r="F26" s="23">
        <v>48687</v>
      </c>
      <c r="G26" s="123">
        <f t="shared" si="3"/>
        <v>0.19672151019022838</v>
      </c>
      <c r="H26" s="2"/>
    </row>
    <row r="27" spans="1:12" x14ac:dyDescent="0.2">
      <c r="A27" s="9" t="s">
        <v>24</v>
      </c>
      <c r="B27" s="23">
        <v>3224</v>
      </c>
      <c r="C27" s="123">
        <f t="shared" si="1"/>
        <v>9.315765141007859E-2</v>
      </c>
      <c r="D27" s="23">
        <v>2800</v>
      </c>
      <c r="E27" s="123">
        <f t="shared" si="2"/>
        <v>0.10756405823825439</v>
      </c>
      <c r="F27" s="23">
        <v>37020</v>
      </c>
      <c r="G27" s="123">
        <f t="shared" si="3"/>
        <v>0.14958059250400013</v>
      </c>
      <c r="H27" s="2"/>
    </row>
    <row r="28" spans="1:12" x14ac:dyDescent="0.2">
      <c r="A28" s="9"/>
      <c r="B28" s="23"/>
      <c r="C28" s="123"/>
      <c r="D28" s="23"/>
      <c r="E28" s="123"/>
      <c r="F28" s="23"/>
      <c r="G28" s="123"/>
      <c r="H28" s="2"/>
    </row>
    <row r="29" spans="1:12" ht="15.75" x14ac:dyDescent="0.25">
      <c r="A29" s="12" t="s">
        <v>25</v>
      </c>
      <c r="B29" s="23"/>
      <c r="C29" s="123"/>
      <c r="D29" s="23"/>
      <c r="E29" s="123"/>
      <c r="F29" s="23"/>
      <c r="G29" s="123"/>
      <c r="H29" s="2"/>
    </row>
    <row r="30" spans="1:12" x14ac:dyDescent="0.2">
      <c r="A30" s="13" t="s">
        <v>26</v>
      </c>
      <c r="B30" s="23">
        <v>11373</v>
      </c>
      <c r="C30" s="123">
        <f t="shared" ref="C30:C35" si="4">B30/SUM(B$30:B$35)</f>
        <v>0.32862343966712898</v>
      </c>
      <c r="D30" s="23">
        <v>8004</v>
      </c>
      <c r="E30" s="123">
        <f t="shared" ref="E30:E35" si="5">D30/SUM(D$30:D$35)</f>
        <v>0.30747954362106716</v>
      </c>
      <c r="F30" s="23">
        <v>57181</v>
      </c>
      <c r="G30" s="123">
        <f t="shared" ref="G30:G35" si="6">F30/SUM(F$30:F$35)</f>
        <v>0.23104181145249139</v>
      </c>
      <c r="H30" s="14"/>
      <c r="I30" s="15"/>
      <c r="J30" s="15"/>
      <c r="K30" s="15"/>
    </row>
    <row r="31" spans="1:12" x14ac:dyDescent="0.2">
      <c r="A31" s="13" t="s">
        <v>27</v>
      </c>
      <c r="B31" s="23">
        <v>15427</v>
      </c>
      <c r="C31" s="123">
        <f t="shared" si="4"/>
        <v>0.44576398520573279</v>
      </c>
      <c r="D31" s="23">
        <v>11790</v>
      </c>
      <c r="E31" s="123">
        <f t="shared" si="5"/>
        <v>0.45292151665322117</v>
      </c>
      <c r="F31" s="23">
        <v>114901</v>
      </c>
      <c r="G31" s="123">
        <f t="shared" si="6"/>
        <v>0.46426147107785304</v>
      </c>
      <c r="H31" s="2"/>
    </row>
    <row r="32" spans="1:12" x14ac:dyDescent="0.2">
      <c r="A32" s="13" t="s">
        <v>28</v>
      </c>
      <c r="B32" s="23">
        <v>2415</v>
      </c>
      <c r="C32" s="123">
        <f t="shared" si="4"/>
        <v>6.9781553398058249E-2</v>
      </c>
      <c r="D32" s="23">
        <v>1940</v>
      </c>
      <c r="E32" s="123">
        <f t="shared" si="5"/>
        <v>7.452652606507626E-2</v>
      </c>
      <c r="F32" s="23">
        <v>32923</v>
      </c>
      <c r="G32" s="123">
        <f t="shared" si="6"/>
        <v>0.13302652206940022</v>
      </c>
      <c r="H32" s="2"/>
    </row>
    <row r="33" spans="1:8" x14ac:dyDescent="0.2">
      <c r="A33" s="16" t="s">
        <v>29</v>
      </c>
      <c r="B33" s="23">
        <v>685</v>
      </c>
      <c r="C33" s="123">
        <f t="shared" si="4"/>
        <v>1.9793111419325011E-2</v>
      </c>
      <c r="D33" s="23">
        <v>569</v>
      </c>
      <c r="E33" s="123">
        <f t="shared" si="5"/>
        <v>2.1858553263416694E-2</v>
      </c>
      <c r="F33" s="23">
        <v>10939</v>
      </c>
      <c r="G33" s="123">
        <f t="shared" si="6"/>
        <v>4.4199408465728188E-2</v>
      </c>
      <c r="H33" s="2"/>
    </row>
    <row r="34" spans="1:8" x14ac:dyDescent="0.2">
      <c r="A34" s="16" t="s">
        <v>30</v>
      </c>
      <c r="B34" s="23">
        <v>2660</v>
      </c>
      <c r="C34" s="123">
        <f t="shared" si="4"/>
        <v>7.6860841423948223E-2</v>
      </c>
      <c r="D34" s="23">
        <v>2082</v>
      </c>
      <c r="E34" s="123">
        <f t="shared" si="5"/>
        <v>7.998156044715915E-2</v>
      </c>
      <c r="F34" s="23">
        <v>18272</v>
      </c>
      <c r="G34" s="123">
        <f t="shared" si="6"/>
        <v>7.3828649006836583E-2</v>
      </c>
      <c r="H34" s="2"/>
    </row>
    <row r="35" spans="1:8" x14ac:dyDescent="0.2">
      <c r="A35" s="16" t="s">
        <v>13</v>
      </c>
      <c r="B35" s="23">
        <v>2048</v>
      </c>
      <c r="C35" s="123">
        <f t="shared" si="4"/>
        <v>5.9177068885806747E-2</v>
      </c>
      <c r="D35" s="23">
        <v>1646</v>
      </c>
      <c r="E35" s="123">
        <f t="shared" si="5"/>
        <v>6.3232299950059551E-2</v>
      </c>
      <c r="F35" s="23">
        <v>13276</v>
      </c>
      <c r="G35" s="123">
        <f t="shared" si="6"/>
        <v>5.364213792769059E-2</v>
      </c>
      <c r="H35" s="2"/>
    </row>
    <row r="36" spans="1:8" x14ac:dyDescent="0.2">
      <c r="A36" s="2"/>
      <c r="B36" s="23"/>
      <c r="C36" s="123"/>
      <c r="D36" s="23"/>
      <c r="E36" s="123"/>
      <c r="F36" s="23"/>
      <c r="G36" s="123"/>
      <c r="H36" s="2"/>
    </row>
    <row r="37" spans="1:8" ht="15.75" x14ac:dyDescent="0.25">
      <c r="A37" s="1" t="s">
        <v>31</v>
      </c>
      <c r="B37" s="154">
        <v>2.1228519735321796</v>
      </c>
      <c r="C37" s="123"/>
      <c r="D37" s="154">
        <v>2.0373609196726199</v>
      </c>
      <c r="E37" s="123"/>
      <c r="F37" s="154">
        <v>1.67942538586982</v>
      </c>
      <c r="G37" s="123"/>
      <c r="H37" s="2"/>
    </row>
    <row r="38" spans="1:8" ht="15.75" x14ac:dyDescent="0.25">
      <c r="A38" s="1" t="s">
        <v>32</v>
      </c>
      <c r="B38" s="23">
        <v>34608</v>
      </c>
      <c r="C38" s="123"/>
      <c r="D38" s="23">
        <v>26031</v>
      </c>
      <c r="E38" s="123"/>
      <c r="F38" s="23">
        <v>247492</v>
      </c>
      <c r="G38" s="123"/>
      <c r="H38" s="2"/>
    </row>
    <row r="39" spans="1:8" ht="15.75" x14ac:dyDescent="0.25">
      <c r="A39" s="1" t="s">
        <v>33</v>
      </c>
      <c r="B39" s="23">
        <v>54377</v>
      </c>
      <c r="C39" s="123"/>
      <c r="D39" s="23"/>
      <c r="E39" s="123"/>
      <c r="F39" s="23"/>
      <c r="G39" s="123"/>
      <c r="H39" s="2"/>
    </row>
    <row r="40" spans="1:8" ht="15.75" thickBot="1" x14ac:dyDescent="0.25">
      <c r="A40" s="17"/>
      <c r="B40" s="17"/>
      <c r="C40" s="18"/>
      <c r="D40" s="17"/>
      <c r="E40" s="18"/>
      <c r="F40" s="17"/>
      <c r="G40" s="18"/>
      <c r="H40" s="2"/>
    </row>
    <row r="41" spans="1:8" x14ac:dyDescent="0.2">
      <c r="A41" s="2"/>
      <c r="B41" s="2"/>
      <c r="C41" s="3"/>
      <c r="D41" s="2"/>
      <c r="E41" s="3"/>
      <c r="F41" s="2"/>
      <c r="G41" s="3"/>
      <c r="H41" s="2"/>
    </row>
    <row r="42" spans="1:8" x14ac:dyDescent="0.2">
      <c r="A42" s="2"/>
      <c r="B42" s="2"/>
      <c r="C42" s="3"/>
      <c r="D42" s="2"/>
      <c r="E42" s="3"/>
      <c r="F42" s="2"/>
      <c r="G42" s="3"/>
      <c r="H42" s="2"/>
    </row>
  </sheetData>
  <pageMargins left="0.7" right="0.7" top="0.75" bottom="0.75" header="0.3" footer="0.3"/>
  <pageSetup scale="7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2:C63"/>
  <sheetViews>
    <sheetView showGridLines="0" view="pageBreakPreview" topLeftCell="A19" zoomScaleNormal="55" zoomScaleSheetLayoutView="100" workbookViewId="0">
      <selection activeCell="S46" sqref="S46"/>
    </sheetView>
  </sheetViews>
  <sheetFormatPr defaultColWidth="9.140625" defaultRowHeight="15" x14ac:dyDescent="0.2"/>
  <cols>
    <col min="1" max="1" width="2.7109375" style="59" customWidth="1"/>
    <col min="2" max="2" width="3.28515625" style="59" customWidth="1"/>
    <col min="3" max="12" width="9.140625" style="59"/>
    <col min="13" max="13" width="5.5703125" style="59" customWidth="1"/>
    <col min="14" max="16384" width="9.140625" style="59"/>
  </cols>
  <sheetData>
    <row r="52" spans="1:3" ht="15.75" x14ac:dyDescent="0.25">
      <c r="A52" s="58" t="s">
        <v>143</v>
      </c>
    </row>
    <row r="53" spans="1:3" ht="15.75" x14ac:dyDescent="0.25">
      <c r="A53" s="58"/>
      <c r="B53" s="92" t="s">
        <v>158</v>
      </c>
    </row>
    <row r="54" spans="1:3" ht="15.75" x14ac:dyDescent="0.25">
      <c r="A54" s="58"/>
      <c r="B54" s="157" t="s">
        <v>160</v>
      </c>
    </row>
    <row r="55" spans="1:3" x14ac:dyDescent="0.2">
      <c r="B55" s="59" t="s">
        <v>159</v>
      </c>
    </row>
    <row r="63" spans="1:3" x14ac:dyDescent="0.2">
      <c r="C63" s="157"/>
    </row>
  </sheetData>
  <printOptions horizontalCentered="1" verticalCentered="1"/>
  <pageMargins left="0" right="0" top="0" bottom="0" header="0" footer="0"/>
  <pageSetup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election activeCell="S46" sqref="S46"/>
    </sheetView>
  </sheetViews>
  <sheetFormatPr defaultColWidth="9.140625" defaultRowHeight="15" x14ac:dyDescent="0.2"/>
  <cols>
    <col min="1" max="1" width="35" style="59" customWidth="1"/>
    <col min="2" max="2" width="17.7109375" style="59" customWidth="1"/>
    <col min="3" max="3" width="8.7109375" style="59" customWidth="1"/>
    <col min="4" max="4" width="17.7109375" style="59" customWidth="1"/>
    <col min="5" max="5" width="8.7109375" style="59" customWidth="1"/>
    <col min="6" max="6" width="17.7109375" style="59" customWidth="1"/>
    <col min="7" max="7" width="8.7109375" style="59" customWidth="1"/>
    <col min="8" max="8" width="1.7109375" style="59" customWidth="1"/>
    <col min="9" max="10" width="20.7109375" style="59" customWidth="1"/>
    <col min="11" max="16384" width="9.140625" style="59"/>
  </cols>
  <sheetData>
    <row r="1" spans="1:10" ht="15.75" x14ac:dyDescent="0.25">
      <c r="A1" s="58" t="s">
        <v>87</v>
      </c>
    </row>
    <row r="2" spans="1:10" ht="15.75" x14ac:dyDescent="0.25">
      <c r="A2" s="60" t="s">
        <v>164</v>
      </c>
      <c r="B2" s="61"/>
      <c r="C2" s="61"/>
      <c r="D2" s="61"/>
      <c r="E2" s="61"/>
      <c r="F2" s="61"/>
      <c r="G2" s="61"/>
      <c r="H2" s="61"/>
      <c r="I2" s="61"/>
      <c r="J2" s="61"/>
    </row>
    <row r="3" spans="1:10" ht="15.75" thickBot="1" x14ac:dyDescent="0.25">
      <c r="A3" s="76"/>
      <c r="B3" s="76"/>
      <c r="C3" s="76"/>
      <c r="D3" s="76"/>
      <c r="E3" s="76"/>
      <c r="F3" s="76"/>
      <c r="G3" s="76"/>
      <c r="H3" s="76"/>
      <c r="I3" s="76"/>
      <c r="J3" s="76"/>
    </row>
    <row r="4" spans="1:10" s="58" customFormat="1" ht="50.1" customHeight="1" thickBot="1" x14ac:dyDescent="0.3">
      <c r="A4" s="151" t="s">
        <v>5</v>
      </c>
      <c r="B4" s="152" t="s">
        <v>169</v>
      </c>
      <c r="C4" s="152" t="s">
        <v>2</v>
      </c>
      <c r="D4" s="152" t="s">
        <v>170</v>
      </c>
      <c r="E4" s="152" t="s">
        <v>2</v>
      </c>
      <c r="F4" s="152" t="s">
        <v>171</v>
      </c>
      <c r="G4" s="152" t="s">
        <v>2</v>
      </c>
      <c r="H4" s="152"/>
      <c r="I4" s="152" t="s">
        <v>177</v>
      </c>
      <c r="J4" s="152" t="s">
        <v>178</v>
      </c>
    </row>
    <row r="5" spans="1:10" s="4" customFormat="1" x14ac:dyDescent="0.2">
      <c r="A5" s="2"/>
      <c r="B5" s="2"/>
      <c r="C5" s="2"/>
      <c r="D5" s="3"/>
      <c r="E5" s="6"/>
      <c r="F5" s="3"/>
      <c r="G5" s="2"/>
      <c r="H5" s="3"/>
      <c r="I5" s="2"/>
    </row>
    <row r="6" spans="1:10" ht="15.75" x14ac:dyDescent="0.25">
      <c r="A6" s="72" t="s">
        <v>139</v>
      </c>
      <c r="B6" s="126"/>
      <c r="C6" s="62"/>
      <c r="D6" s="126"/>
      <c r="E6" s="62"/>
      <c r="F6" s="126"/>
      <c r="G6" s="62"/>
      <c r="H6" s="63"/>
      <c r="I6" s="64"/>
      <c r="J6" s="64"/>
    </row>
    <row r="7" spans="1:10" x14ac:dyDescent="0.2">
      <c r="A7" s="65" t="s">
        <v>54</v>
      </c>
      <c r="B7" s="127">
        <v>1727305</v>
      </c>
      <c r="C7" s="66">
        <v>0.51742119437109202</v>
      </c>
      <c r="D7" s="127">
        <v>1783470</v>
      </c>
      <c r="E7" s="66">
        <v>0.51737915083833819</v>
      </c>
      <c r="F7" s="127">
        <v>1832137</v>
      </c>
      <c r="G7" s="66">
        <v>0.51750253501495169</v>
      </c>
      <c r="H7" s="67"/>
      <c r="I7" s="68">
        <v>3.2515971412113091E-2</v>
      </c>
      <c r="J7" s="68">
        <v>6.0691076561464247E-2</v>
      </c>
    </row>
    <row r="8" spans="1:10" x14ac:dyDescent="0.2">
      <c r="A8" s="65" t="s">
        <v>7</v>
      </c>
      <c r="B8" s="127">
        <v>1610991</v>
      </c>
      <c r="C8" s="66">
        <v>0.48257886553971641</v>
      </c>
      <c r="D8" s="127">
        <v>1663654</v>
      </c>
      <c r="E8" s="66">
        <v>0.48262089847813794</v>
      </c>
      <c r="F8" s="127">
        <v>1708207</v>
      </c>
      <c r="G8" s="66">
        <v>0.4824974621604638</v>
      </c>
      <c r="H8" s="67"/>
      <c r="I8" s="68">
        <v>3.2689816392518639E-2</v>
      </c>
      <c r="J8" s="68">
        <v>6.0345464375654488E-2</v>
      </c>
    </row>
    <row r="9" spans="1:10" x14ac:dyDescent="0.2">
      <c r="A9" s="65"/>
      <c r="B9" s="128"/>
      <c r="C9" s="69"/>
      <c r="D9" s="128"/>
      <c r="E9" s="69"/>
      <c r="F9" s="128"/>
      <c r="G9" s="69"/>
      <c r="H9" s="67"/>
      <c r="I9" s="68"/>
      <c r="J9" s="68"/>
    </row>
    <row r="10" spans="1:10" ht="15.75" x14ac:dyDescent="0.25">
      <c r="A10" s="72" t="s">
        <v>18</v>
      </c>
      <c r="B10" s="128"/>
      <c r="C10" s="69"/>
      <c r="D10" s="128"/>
      <c r="E10" s="69"/>
      <c r="F10" s="128"/>
      <c r="G10" s="69"/>
      <c r="H10" s="67"/>
      <c r="I10" s="68"/>
      <c r="J10" s="68"/>
    </row>
    <row r="11" spans="1:10" x14ac:dyDescent="0.2">
      <c r="A11" s="65" t="s">
        <v>55</v>
      </c>
      <c r="B11" s="127">
        <v>727971.6</v>
      </c>
      <c r="C11" s="66">
        <v>0.21806683517979444</v>
      </c>
      <c r="D11" s="127">
        <v>738088</v>
      </c>
      <c r="E11" s="66">
        <v>0.21411705421676133</v>
      </c>
      <c r="F11" s="127">
        <v>738618.5</v>
      </c>
      <c r="G11" s="66">
        <v>0.20862901964151215</v>
      </c>
      <c r="H11" s="67"/>
      <c r="I11" s="68">
        <v>1.3896695970007653E-2</v>
      </c>
      <c r="J11" s="68">
        <v>1.4625433189976125E-2</v>
      </c>
    </row>
    <row r="12" spans="1:10" x14ac:dyDescent="0.2">
      <c r="A12" s="65" t="s">
        <v>40</v>
      </c>
      <c r="B12" s="127">
        <v>991459.5</v>
      </c>
      <c r="C12" s="66">
        <v>0.296995700620658</v>
      </c>
      <c r="D12" s="127">
        <v>974614.5</v>
      </c>
      <c r="E12" s="66">
        <v>0.28273266295745458</v>
      </c>
      <c r="F12" s="127">
        <v>968032.6</v>
      </c>
      <c r="G12" s="66">
        <v>0.27342896545242784</v>
      </c>
      <c r="H12" s="67"/>
      <c r="I12" s="68">
        <v>-1.6990103983067387E-2</v>
      </c>
      <c r="J12" s="68">
        <v>-2.3628700920209068E-2</v>
      </c>
    </row>
    <row r="13" spans="1:10" x14ac:dyDescent="0.2">
      <c r="A13" s="65" t="s">
        <v>20</v>
      </c>
      <c r="B13" s="127">
        <v>421312.9</v>
      </c>
      <c r="C13" s="66">
        <v>0.12620598210619924</v>
      </c>
      <c r="D13" s="127">
        <v>464270.5</v>
      </c>
      <c r="E13" s="66">
        <v>0.13468344129662438</v>
      </c>
      <c r="F13" s="127">
        <v>501104.1</v>
      </c>
      <c r="G13" s="66">
        <v>0.1415410758346051</v>
      </c>
      <c r="H13" s="67"/>
      <c r="I13" s="68">
        <v>0.10196127391304652</v>
      </c>
      <c r="J13" s="68">
        <v>0.18938703277302915</v>
      </c>
    </row>
    <row r="14" spans="1:10" x14ac:dyDescent="0.2">
      <c r="A14" s="65" t="s">
        <v>21</v>
      </c>
      <c r="B14" s="127">
        <v>648023.80000000005</v>
      </c>
      <c r="C14" s="66">
        <v>0.19411814854753137</v>
      </c>
      <c r="D14" s="127">
        <v>633727.9</v>
      </c>
      <c r="E14" s="66">
        <v>0.18384251081574868</v>
      </c>
      <c r="F14" s="127">
        <v>620564.19999999995</v>
      </c>
      <c r="G14" s="66">
        <v>0.17528358776637637</v>
      </c>
      <c r="H14" s="67"/>
      <c r="I14" s="68">
        <v>-2.2060763817625253E-2</v>
      </c>
      <c r="J14" s="68">
        <v>-4.2374369583339518E-2</v>
      </c>
    </row>
    <row r="15" spans="1:10" x14ac:dyDescent="0.2">
      <c r="A15" s="65" t="s">
        <v>22</v>
      </c>
      <c r="B15" s="127">
        <v>310865.8</v>
      </c>
      <c r="C15" s="66">
        <v>9.3121106883338495E-2</v>
      </c>
      <c r="D15" s="127">
        <v>349583.7</v>
      </c>
      <c r="E15" s="66">
        <v>0.10141315404964724</v>
      </c>
      <c r="F15" s="127">
        <v>373994.7</v>
      </c>
      <c r="G15" s="66">
        <v>0.10563795465740629</v>
      </c>
      <c r="H15" s="67"/>
      <c r="I15" s="68">
        <v>0.12454859942779176</v>
      </c>
      <c r="J15" s="68">
        <v>0.20307444562894994</v>
      </c>
    </row>
    <row r="16" spans="1:10" x14ac:dyDescent="0.2">
      <c r="A16" s="65" t="s">
        <v>23</v>
      </c>
      <c r="B16" s="127">
        <v>158082.5</v>
      </c>
      <c r="C16" s="66">
        <v>4.735425183112893E-2</v>
      </c>
      <c r="D16" s="127">
        <v>202219.4</v>
      </c>
      <c r="E16" s="66">
        <v>5.8663224755694368E-2</v>
      </c>
      <c r="F16" s="127">
        <v>241352.7</v>
      </c>
      <c r="G16" s="66">
        <v>6.8172103987148971E-2</v>
      </c>
      <c r="H16" s="67"/>
      <c r="I16" s="68">
        <v>0.27920168266569667</v>
      </c>
      <c r="J16" s="68">
        <v>0.52675153796277263</v>
      </c>
    </row>
    <row r="17" spans="1:10" x14ac:dyDescent="0.2">
      <c r="A17" s="65" t="s">
        <v>24</v>
      </c>
      <c r="B17" s="127">
        <v>80579.7</v>
      </c>
      <c r="C17" s="66">
        <v>2.4137974831349576E-2</v>
      </c>
      <c r="D17" s="127">
        <v>84619.83</v>
      </c>
      <c r="E17" s="66">
        <v>2.4547951908069399E-2</v>
      </c>
      <c r="F17" s="127">
        <v>96677.21</v>
      </c>
      <c r="G17" s="66">
        <v>2.7307292660523119E-2</v>
      </c>
      <c r="H17" s="67"/>
      <c r="I17" s="68">
        <v>5.0138310269211783E-2</v>
      </c>
      <c r="J17" s="68">
        <v>0.19977128234530545</v>
      </c>
    </row>
    <row r="18" spans="1:10" ht="15.75" x14ac:dyDescent="0.25">
      <c r="A18" s="70"/>
      <c r="B18" s="128"/>
      <c r="C18" s="69"/>
      <c r="D18" s="128"/>
      <c r="E18" s="69"/>
      <c r="F18" s="128"/>
      <c r="G18" s="69"/>
      <c r="H18" s="67"/>
      <c r="I18" s="68"/>
      <c r="J18" s="68"/>
    </row>
    <row r="19" spans="1:10" x14ac:dyDescent="0.2">
      <c r="A19" s="65" t="s">
        <v>161</v>
      </c>
      <c r="B19" s="128">
        <v>2610324.2000000002</v>
      </c>
      <c r="C19" s="66">
        <v>0.7819331648202057</v>
      </c>
      <c r="D19" s="128">
        <v>2709035.83</v>
      </c>
      <c r="E19" s="66">
        <v>0.7858829457832387</v>
      </c>
      <c r="F19" s="128">
        <v>2801725.5100000002</v>
      </c>
      <c r="G19" s="66">
        <v>0.79137098035848774</v>
      </c>
      <c r="H19" s="67"/>
      <c r="I19" s="68">
        <v>3.7815850613498458E-2</v>
      </c>
      <c r="J19" s="68">
        <v>7.332472725035459E-2</v>
      </c>
    </row>
    <row r="20" spans="1:10" x14ac:dyDescent="0.2">
      <c r="A20" s="71" t="s">
        <v>162</v>
      </c>
      <c r="B20" s="128">
        <v>2060796.2</v>
      </c>
      <c r="C20" s="66">
        <v>0.61731983127438861</v>
      </c>
      <c r="D20" s="128">
        <v>2072612.9</v>
      </c>
      <c r="E20" s="66">
        <v>0.60125861506982758</v>
      </c>
      <c r="F20" s="128">
        <v>2089700.9</v>
      </c>
      <c r="G20" s="66">
        <v>0.59025362905340928</v>
      </c>
      <c r="H20" s="67"/>
      <c r="I20" s="68">
        <v>5.7340458993470353E-3</v>
      </c>
      <c r="J20" s="68">
        <v>1.4025986655060774E-2</v>
      </c>
    </row>
    <row r="21" spans="1:10" x14ac:dyDescent="0.2">
      <c r="A21" s="71" t="s">
        <v>163</v>
      </c>
      <c r="B21" s="128">
        <v>549528</v>
      </c>
      <c r="C21" s="66">
        <v>0.164613333545817</v>
      </c>
      <c r="D21" s="128">
        <v>636422.92999999993</v>
      </c>
      <c r="E21" s="66">
        <v>0.184624330713411</v>
      </c>
      <c r="F21" s="128">
        <v>712024.61</v>
      </c>
      <c r="G21" s="66">
        <v>0.20111735130507835</v>
      </c>
      <c r="H21" s="67"/>
      <c r="I21" s="68">
        <v>0.15812648309094338</v>
      </c>
      <c r="J21" s="68">
        <v>0.29570214802521433</v>
      </c>
    </row>
    <row r="22" spans="1:10" x14ac:dyDescent="0.2">
      <c r="A22" s="71"/>
      <c r="B22" s="128"/>
      <c r="C22" s="66"/>
      <c r="D22" s="128"/>
      <c r="E22" s="66"/>
      <c r="F22" s="128"/>
      <c r="G22" s="66"/>
      <c r="H22" s="67"/>
      <c r="I22" s="68"/>
      <c r="J22" s="68"/>
    </row>
    <row r="23" spans="1:10" s="58" customFormat="1" ht="15.75" x14ac:dyDescent="0.25">
      <c r="A23" s="72" t="s">
        <v>56</v>
      </c>
      <c r="B23" s="129">
        <v>3338295.8</v>
      </c>
      <c r="C23" s="73">
        <v>1</v>
      </c>
      <c r="D23" s="129">
        <v>3447123.83</v>
      </c>
      <c r="E23" s="73">
        <v>1</v>
      </c>
      <c r="F23" s="129">
        <v>3540344.0100000007</v>
      </c>
      <c r="G23" s="73">
        <v>1</v>
      </c>
      <c r="H23" s="74"/>
      <c r="I23" s="75">
        <v>3.2599876260216445E-2</v>
      </c>
      <c r="J23" s="75">
        <v>6.0524357967320003E-2</v>
      </c>
    </row>
    <row r="24" spans="1:10" ht="15.75" thickBot="1" x14ac:dyDescent="0.25">
      <c r="A24" s="76"/>
      <c r="B24" s="130"/>
      <c r="C24" s="76"/>
      <c r="D24" s="76"/>
      <c r="E24" s="76"/>
      <c r="F24" s="76"/>
      <c r="G24" s="76"/>
      <c r="H24" s="76"/>
      <c r="I24" s="76"/>
      <c r="J24" s="76"/>
    </row>
    <row r="25" spans="1:10" x14ac:dyDescent="0.2">
      <c r="A25" s="61"/>
      <c r="B25" s="77"/>
      <c r="C25" s="77"/>
      <c r="D25" s="77"/>
      <c r="E25" s="77"/>
      <c r="F25" s="77"/>
      <c r="G25" s="77"/>
      <c r="H25" s="61"/>
      <c r="I25" s="61"/>
      <c r="J25" s="61"/>
    </row>
  </sheetData>
  <pageMargins left="0.7" right="0.7" top="0.75" bottom="0.75" header="0.3" footer="0.3"/>
  <pageSetup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zoomScaleNormal="100" workbookViewId="0">
      <selection activeCell="S46" sqref="S46"/>
    </sheetView>
  </sheetViews>
  <sheetFormatPr defaultColWidth="9.140625" defaultRowHeight="15" x14ac:dyDescent="0.2"/>
  <cols>
    <col min="1" max="1" width="34.5703125" style="35" customWidth="1"/>
    <col min="2" max="4" width="15.7109375" style="35" customWidth="1"/>
    <col min="5" max="5" width="1.7109375" style="35" customWidth="1"/>
    <col min="6" max="7" width="18.7109375" style="35" customWidth="1"/>
    <col min="8" max="8" width="12.28515625" style="35" customWidth="1"/>
    <col min="9" max="11" width="10.5703125" style="35" customWidth="1"/>
    <col min="12" max="16384" width="9.140625" style="35"/>
  </cols>
  <sheetData>
    <row r="1" spans="1:18" ht="15.75" x14ac:dyDescent="0.25">
      <c r="A1" s="38" t="s">
        <v>86</v>
      </c>
    </row>
    <row r="2" spans="1:18" ht="15.75" x14ac:dyDescent="0.25">
      <c r="A2" s="38" t="s">
        <v>167</v>
      </c>
      <c r="B2" s="33"/>
      <c r="C2" s="33"/>
      <c r="D2" s="33"/>
      <c r="E2" s="33"/>
      <c r="F2" s="34"/>
      <c r="G2" s="34"/>
      <c r="H2" s="34"/>
    </row>
    <row r="3" spans="1:18" ht="15.75" thickBot="1" x14ac:dyDescent="0.25">
      <c r="A3" s="120"/>
      <c r="B3" s="85"/>
      <c r="C3" s="85"/>
      <c r="D3" s="85"/>
      <c r="E3" s="85"/>
      <c r="F3" s="85"/>
      <c r="G3" s="85"/>
    </row>
    <row r="4" spans="1:18" ht="39.950000000000003" customHeight="1" thickBot="1" x14ac:dyDescent="0.25">
      <c r="A4" s="105"/>
      <c r="B4" s="177">
        <v>2019</v>
      </c>
      <c r="C4" s="178">
        <v>2025</v>
      </c>
      <c r="D4" s="178">
        <v>2030</v>
      </c>
      <c r="E4" s="179"/>
      <c r="F4" s="86" t="s">
        <v>165</v>
      </c>
      <c r="G4" s="86" t="s">
        <v>166</v>
      </c>
    </row>
    <row r="5" spans="1:18" ht="15.75" x14ac:dyDescent="0.2">
      <c r="A5" s="111"/>
      <c r="B5" s="180"/>
      <c r="C5" s="180"/>
      <c r="D5" s="180"/>
      <c r="E5" s="46"/>
      <c r="F5" s="46"/>
      <c r="G5" s="46"/>
    </row>
    <row r="6" spans="1:18" ht="15.75" x14ac:dyDescent="0.25">
      <c r="A6" s="175" t="s">
        <v>45</v>
      </c>
      <c r="B6" s="181">
        <v>34295</v>
      </c>
      <c r="C6" s="181">
        <v>37337.639707951865</v>
      </c>
      <c r="D6" s="181">
        <v>40085.739808119681</v>
      </c>
      <c r="E6" s="176"/>
      <c r="F6" s="183">
        <v>8.8719629915493939E-2</v>
      </c>
      <c r="G6" s="183">
        <v>0.16885084729901387</v>
      </c>
      <c r="L6" s="59"/>
      <c r="M6" s="145"/>
      <c r="N6" s="145"/>
      <c r="O6" s="145"/>
      <c r="Q6" s="145"/>
      <c r="R6" s="145"/>
    </row>
    <row r="7" spans="1:18" x14ac:dyDescent="0.2">
      <c r="A7" s="97" t="s">
        <v>46</v>
      </c>
      <c r="B7" s="182">
        <v>6715</v>
      </c>
      <c r="C7" s="182">
        <v>7245.1403422046005</v>
      </c>
      <c r="D7" s="182">
        <v>7650.3861802533656</v>
      </c>
      <c r="E7" s="33"/>
      <c r="F7" s="184">
        <v>7.894867344819069E-2</v>
      </c>
      <c r="G7" s="184">
        <v>0.13929801641896733</v>
      </c>
      <c r="I7" s="97"/>
      <c r="L7" s="59"/>
      <c r="M7" s="145"/>
      <c r="N7" s="145"/>
      <c r="O7" s="145"/>
      <c r="Q7" s="145"/>
      <c r="R7" s="145"/>
    </row>
    <row r="8" spans="1:18" x14ac:dyDescent="0.2">
      <c r="A8" s="97" t="s">
        <v>47</v>
      </c>
      <c r="B8" s="182">
        <v>6782</v>
      </c>
      <c r="C8" s="182">
        <v>7536.4534967975233</v>
      </c>
      <c r="D8" s="182">
        <v>8269.1228394941718</v>
      </c>
      <c r="E8" s="33"/>
      <c r="F8" s="184">
        <v>0.11124351176607539</v>
      </c>
      <c r="G8" s="184">
        <v>0.21927496896109877</v>
      </c>
    </row>
    <row r="9" spans="1:18" x14ac:dyDescent="0.2">
      <c r="A9" s="97" t="s">
        <v>48</v>
      </c>
      <c r="B9" s="182">
        <v>20798</v>
      </c>
      <c r="C9" s="182">
        <v>22556.045868950543</v>
      </c>
      <c r="D9" s="182">
        <v>24166.230788372886</v>
      </c>
      <c r="E9" s="33"/>
      <c r="F9" s="184">
        <v>8.4529563849915529E-2</v>
      </c>
      <c r="G9" s="184">
        <v>0.161949744608755</v>
      </c>
      <c r="L9" s="59"/>
      <c r="M9" s="145"/>
      <c r="N9" s="145"/>
      <c r="O9" s="145"/>
      <c r="Q9" s="145"/>
      <c r="R9" s="145"/>
    </row>
    <row r="10" spans="1:18" x14ac:dyDescent="0.2">
      <c r="A10" s="97"/>
      <c r="B10" s="182"/>
      <c r="C10" s="182"/>
      <c r="D10" s="182"/>
      <c r="E10" s="33"/>
      <c r="F10" s="184"/>
      <c r="G10" s="184"/>
      <c r="L10" s="59"/>
      <c r="M10" s="145"/>
      <c r="N10" s="145"/>
      <c r="O10" s="145"/>
      <c r="Q10" s="145"/>
      <c r="R10" s="145"/>
    </row>
    <row r="11" spans="1:18" ht="15.75" x14ac:dyDescent="0.25">
      <c r="A11" s="175" t="s">
        <v>118</v>
      </c>
      <c r="B11" s="181">
        <v>217164</v>
      </c>
      <c r="C11" s="181">
        <v>237167.92086443317</v>
      </c>
      <c r="D11" s="181">
        <v>254424.54324056298</v>
      </c>
      <c r="E11" s="176"/>
      <c r="F11" s="183">
        <v>9.2114350741527906E-2</v>
      </c>
      <c r="G11" s="183">
        <v>0.17157790075962398</v>
      </c>
    </row>
    <row r="12" spans="1:18" x14ac:dyDescent="0.2">
      <c r="A12" s="97" t="s">
        <v>46</v>
      </c>
      <c r="B12" s="182">
        <v>39632</v>
      </c>
      <c r="C12" s="182">
        <v>43120.308636549293</v>
      </c>
      <c r="D12" s="182">
        <v>45750.505165680814</v>
      </c>
      <c r="E12" s="33"/>
      <c r="F12" s="184">
        <v>8.8017476699366493E-2</v>
      </c>
      <c r="G12" s="184">
        <v>0.15438295230320986</v>
      </c>
      <c r="L12" s="59"/>
      <c r="M12" s="145"/>
      <c r="N12" s="145"/>
      <c r="O12" s="145"/>
      <c r="Q12" s="145"/>
      <c r="R12" s="145"/>
    </row>
    <row r="13" spans="1:18" x14ac:dyDescent="0.2">
      <c r="A13" s="97" t="s">
        <v>47</v>
      </c>
      <c r="B13" s="182">
        <v>48777</v>
      </c>
      <c r="C13" s="182">
        <v>54171.511645476232</v>
      </c>
      <c r="D13" s="182">
        <v>59236.868445364387</v>
      </c>
      <c r="E13" s="33"/>
      <c r="F13" s="184">
        <v>0.11059539630309842</v>
      </c>
      <c r="G13" s="184">
        <v>0.21444263577842809</v>
      </c>
      <c r="L13" s="59"/>
      <c r="M13" s="145"/>
      <c r="N13" s="145"/>
      <c r="O13" s="145"/>
      <c r="Q13" s="145"/>
      <c r="R13" s="145"/>
    </row>
    <row r="14" spans="1:18" x14ac:dyDescent="0.2">
      <c r="A14" s="97" t="s">
        <v>48</v>
      </c>
      <c r="B14" s="182">
        <v>128755</v>
      </c>
      <c r="C14" s="182">
        <v>139876.10058240735</v>
      </c>
      <c r="D14" s="182">
        <v>149437.16962951556</v>
      </c>
      <c r="E14" s="33"/>
      <c r="F14" s="184">
        <v>8.6374125916720529E-2</v>
      </c>
      <c r="G14" s="184">
        <v>0.16063197257982645</v>
      </c>
    </row>
    <row r="15" spans="1:18" ht="15.75" thickBot="1" x14ac:dyDescent="0.25">
      <c r="A15" s="85"/>
      <c r="B15" s="85"/>
      <c r="C15" s="85"/>
      <c r="D15" s="85"/>
      <c r="E15" s="85"/>
      <c r="F15" s="85"/>
      <c r="G15" s="85"/>
    </row>
    <row r="18" spans="1:8" x14ac:dyDescent="0.2">
      <c r="A18" s="56"/>
    </row>
    <row r="19" spans="1:8" x14ac:dyDescent="0.2">
      <c r="B19" s="79"/>
    </row>
    <row r="20" spans="1:8" x14ac:dyDescent="0.2">
      <c r="B20" s="79"/>
      <c r="C20" s="56"/>
      <c r="D20" s="56"/>
      <c r="E20" s="56"/>
      <c r="F20" s="56"/>
      <c r="G20" s="56"/>
      <c r="H20" s="56"/>
    </row>
    <row r="21" spans="1:8" x14ac:dyDescent="0.2">
      <c r="B21" s="79"/>
      <c r="C21" s="56"/>
      <c r="D21" s="56"/>
      <c r="E21" s="56"/>
      <c r="F21" s="56"/>
      <c r="G21" s="56"/>
      <c r="H21" s="56"/>
    </row>
  </sheetData>
  <pageMargins left="0.7" right="0.7" top="0.75" bottom="0.75" header="0.3" footer="0.3"/>
  <pageSetup scale="7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Normal="100" workbookViewId="0">
      <selection activeCell="S46" sqref="S46"/>
    </sheetView>
  </sheetViews>
  <sheetFormatPr defaultColWidth="9.140625" defaultRowHeight="15" x14ac:dyDescent="0.2"/>
  <cols>
    <col min="1" max="1" width="35" style="59" customWidth="1"/>
    <col min="2" max="2" width="17.7109375" style="59" customWidth="1"/>
    <col min="3" max="3" width="8.7109375" style="59" customWidth="1"/>
    <col min="4" max="4" width="17.7109375" style="59" customWidth="1"/>
    <col min="5" max="5" width="8.7109375" style="59" customWidth="1"/>
    <col min="6" max="6" width="17.7109375" style="59" customWidth="1"/>
    <col min="7" max="7" width="8.7109375" style="59" customWidth="1"/>
    <col min="8" max="8" width="1.7109375" style="59" customWidth="1"/>
    <col min="9" max="10" width="20.7109375" style="59" customWidth="1"/>
    <col min="11" max="16384" width="9.140625" style="59"/>
  </cols>
  <sheetData>
    <row r="1" spans="1:10" ht="15.75" x14ac:dyDescent="0.25">
      <c r="A1" s="58" t="s">
        <v>85</v>
      </c>
    </row>
    <row r="2" spans="1:10" ht="15.75" x14ac:dyDescent="0.25">
      <c r="A2" s="60" t="s">
        <v>168</v>
      </c>
      <c r="B2" s="61"/>
      <c r="C2" s="61"/>
      <c r="D2" s="61"/>
      <c r="E2" s="61"/>
      <c r="F2" s="61"/>
      <c r="G2" s="61"/>
      <c r="H2" s="61"/>
      <c r="I2" s="61"/>
      <c r="J2" s="61"/>
    </row>
    <row r="3" spans="1:10" x14ac:dyDescent="0.2">
      <c r="A3" s="78" t="s">
        <v>57</v>
      </c>
      <c r="B3" s="61"/>
      <c r="C3" s="61"/>
      <c r="D3" s="61"/>
      <c r="E3" s="61"/>
      <c r="F3" s="61"/>
      <c r="G3" s="61"/>
      <c r="H3" s="61"/>
      <c r="I3" s="61"/>
      <c r="J3" s="61"/>
    </row>
    <row r="4" spans="1:10" ht="15.75" thickBot="1" x14ac:dyDescent="0.25">
      <c r="A4" s="76"/>
      <c r="B4" s="76"/>
      <c r="C4" s="76"/>
      <c r="D4" s="76"/>
      <c r="E4" s="76"/>
      <c r="F4" s="76"/>
      <c r="G4" s="76"/>
      <c r="H4" s="76"/>
      <c r="I4" s="76"/>
      <c r="J4" s="76"/>
    </row>
    <row r="5" spans="1:10" s="58" customFormat="1" ht="50.1" customHeight="1" thickBot="1" x14ac:dyDescent="0.3">
      <c r="A5" s="151" t="s">
        <v>5</v>
      </c>
      <c r="B5" s="152" t="s">
        <v>169</v>
      </c>
      <c r="C5" s="152" t="s">
        <v>2</v>
      </c>
      <c r="D5" s="152" t="s">
        <v>170</v>
      </c>
      <c r="E5" s="152" t="s">
        <v>2</v>
      </c>
      <c r="F5" s="152" t="s">
        <v>171</v>
      </c>
      <c r="G5" s="152" t="s">
        <v>2</v>
      </c>
      <c r="H5" s="152"/>
      <c r="I5" s="152" t="s">
        <v>177</v>
      </c>
      <c r="J5" s="152" t="s">
        <v>178</v>
      </c>
    </row>
    <row r="6" spans="1:10" s="4" customFormat="1" x14ac:dyDescent="0.2">
      <c r="A6" s="2"/>
      <c r="B6" s="2"/>
      <c r="C6" s="2"/>
      <c r="D6" s="3"/>
      <c r="E6" s="6"/>
      <c r="F6" s="3"/>
      <c r="G6" s="2"/>
      <c r="H6" s="3"/>
      <c r="I6" s="2"/>
    </row>
    <row r="7" spans="1:10" ht="15.75" x14ac:dyDescent="0.25">
      <c r="A7" s="72" t="s">
        <v>139</v>
      </c>
      <c r="B7" s="126"/>
      <c r="C7" s="62"/>
      <c r="D7" s="126"/>
      <c r="E7" s="62"/>
      <c r="F7" s="62"/>
      <c r="G7" s="62"/>
      <c r="H7" s="63">
        <v>0</v>
      </c>
      <c r="I7" s="64"/>
      <c r="J7" s="64"/>
    </row>
    <row r="8" spans="1:10" x14ac:dyDescent="0.2">
      <c r="A8" s="65" t="s">
        <v>54</v>
      </c>
      <c r="B8" s="127">
        <v>1628067.2190971375</v>
      </c>
      <c r="C8" s="66">
        <v>0.51842702558011067</v>
      </c>
      <c r="D8" s="127">
        <v>1683055.9202270508</v>
      </c>
      <c r="E8" s="66">
        <v>0.51852523293169095</v>
      </c>
      <c r="F8" s="127">
        <v>1730487.5385665894</v>
      </c>
      <c r="G8" s="66">
        <v>0.51863702522544297</v>
      </c>
      <c r="H8" s="67"/>
      <c r="I8" s="68">
        <v>3.3775448878829412E-2</v>
      </c>
      <c r="J8" s="68">
        <v>6.2909146666714544E-2</v>
      </c>
    </row>
    <row r="9" spans="1:10" x14ac:dyDescent="0.2">
      <c r="A9" s="65" t="s">
        <v>7</v>
      </c>
      <c r="B9" s="127">
        <v>1512330.8287773132</v>
      </c>
      <c r="C9" s="66">
        <v>0.48157297441988933</v>
      </c>
      <c r="D9" s="127">
        <v>1562795.6089477539</v>
      </c>
      <c r="E9" s="66">
        <v>0.48147476706830905</v>
      </c>
      <c r="F9" s="127">
        <v>1606118.7089614868</v>
      </c>
      <c r="G9" s="66">
        <v>0.48136297477455708</v>
      </c>
      <c r="H9" s="67"/>
      <c r="I9" s="68">
        <v>3.3368876181172846E-2</v>
      </c>
      <c r="J9" s="68">
        <v>6.2015452174574166E-2</v>
      </c>
    </row>
    <row r="10" spans="1:10" x14ac:dyDescent="0.2">
      <c r="A10" s="65"/>
      <c r="B10" s="128"/>
      <c r="C10" s="69"/>
      <c r="D10" s="128"/>
      <c r="E10" s="69"/>
      <c r="F10" s="128"/>
      <c r="G10" s="69"/>
      <c r="H10" s="67"/>
      <c r="I10" s="68"/>
      <c r="J10" s="68"/>
    </row>
    <row r="11" spans="1:10" ht="15.75" x14ac:dyDescent="0.25">
      <c r="A11" s="72" t="s">
        <v>18</v>
      </c>
      <c r="B11" s="128"/>
      <c r="C11" s="69"/>
      <c r="D11" s="128"/>
      <c r="E11" s="69"/>
      <c r="F11" s="128"/>
      <c r="G11" s="69"/>
      <c r="H11" s="67"/>
      <c r="I11" s="68"/>
      <c r="J11" s="68"/>
    </row>
    <row r="12" spans="1:10" x14ac:dyDescent="0.2">
      <c r="A12" s="65" t="s">
        <v>55</v>
      </c>
      <c r="B12" s="127">
        <v>676313.5901260376</v>
      </c>
      <c r="C12" s="66">
        <v>0.21535919326653327</v>
      </c>
      <c r="D12" s="127">
        <v>685744.20880126953</v>
      </c>
      <c r="E12" s="66">
        <v>0.21126789153403044</v>
      </c>
      <c r="F12" s="127">
        <v>686459.21971893311</v>
      </c>
      <c r="G12" s="66">
        <v>0.20573575926961601</v>
      </c>
      <c r="H12" s="67"/>
      <c r="I12" s="68">
        <v>1.394415077992806E-2</v>
      </c>
      <c r="J12" s="68">
        <v>1.5001368804380778E-2</v>
      </c>
    </row>
    <row r="13" spans="1:10" x14ac:dyDescent="0.2">
      <c r="A13" s="65" t="s">
        <v>40</v>
      </c>
      <c r="B13" s="127">
        <v>928522.05002593994</v>
      </c>
      <c r="C13" s="66">
        <v>0.29567017807007029</v>
      </c>
      <c r="D13" s="127">
        <v>914086.55019378662</v>
      </c>
      <c r="E13" s="66">
        <v>0.28161687063553875</v>
      </c>
      <c r="F13" s="127">
        <v>909042.85907745361</v>
      </c>
      <c r="G13" s="66">
        <v>0.27244535064660919</v>
      </c>
      <c r="H13" s="67"/>
      <c r="I13" s="68">
        <v>-1.5546749624039664E-2</v>
      </c>
      <c r="J13" s="68">
        <v>-2.0978705834656421E-2</v>
      </c>
    </row>
    <row r="14" spans="1:10" x14ac:dyDescent="0.2">
      <c r="A14" s="65" t="s">
        <v>20</v>
      </c>
      <c r="B14" s="127">
        <v>396237.33967590332</v>
      </c>
      <c r="C14" s="66">
        <v>0.12617424085589815</v>
      </c>
      <c r="D14" s="127">
        <v>438207.27006530762</v>
      </c>
      <c r="E14" s="66">
        <v>0.13500533407845472</v>
      </c>
      <c r="F14" s="127">
        <v>474616.28921508789</v>
      </c>
      <c r="G14" s="66">
        <v>0.14224521984477709</v>
      </c>
      <c r="H14" s="67"/>
      <c r="I14" s="68">
        <v>0.10592118961764938</v>
      </c>
      <c r="J14" s="68">
        <v>0.19780808543509179</v>
      </c>
    </row>
    <row r="15" spans="1:10" x14ac:dyDescent="0.2">
      <c r="A15" s="65" t="s">
        <v>21</v>
      </c>
      <c r="B15" s="127">
        <v>610303.43827819824</v>
      </c>
      <c r="C15" s="66">
        <v>0.19433951651169712</v>
      </c>
      <c r="D15" s="127">
        <v>597073.40023803711</v>
      </c>
      <c r="E15" s="66">
        <v>0.1839496954408853</v>
      </c>
      <c r="F15" s="127">
        <v>584708.06051635742</v>
      </c>
      <c r="G15" s="66">
        <v>0.17524035416211853</v>
      </c>
      <c r="H15" s="67"/>
      <c r="I15" s="68">
        <v>-2.1677803548815017E-2</v>
      </c>
      <c r="J15" s="68">
        <v>-4.1938773659953604E-2</v>
      </c>
    </row>
    <row r="16" spans="1:10" x14ac:dyDescent="0.2">
      <c r="A16" s="65" t="s">
        <v>22</v>
      </c>
      <c r="B16" s="127">
        <v>296053.05994415283</v>
      </c>
      <c r="C16" s="66">
        <v>9.4272463372766901E-2</v>
      </c>
      <c r="D16" s="127">
        <v>330705.06988525391</v>
      </c>
      <c r="E16" s="66">
        <v>0.10188545807248593</v>
      </c>
      <c r="F16" s="127">
        <v>352582.22045898438</v>
      </c>
      <c r="G16" s="66">
        <v>0.10567091059072219</v>
      </c>
      <c r="H16" s="67"/>
      <c r="I16" s="68">
        <v>0.11704661977700145</v>
      </c>
      <c r="J16" s="68">
        <v>0.19094266590419687</v>
      </c>
    </row>
    <row r="17" spans="1:10" x14ac:dyDescent="0.2">
      <c r="A17" s="65" t="s">
        <v>23</v>
      </c>
      <c r="B17" s="127">
        <v>153464.98011779785</v>
      </c>
      <c r="C17" s="66">
        <v>4.8868002647520815E-2</v>
      </c>
      <c r="D17" s="127">
        <v>195953.48014450073</v>
      </c>
      <c r="E17" s="66">
        <v>6.0370438506877157E-2</v>
      </c>
      <c r="F17" s="127">
        <v>232696.01879501343</v>
      </c>
      <c r="G17" s="66">
        <v>6.9740329404288023E-2</v>
      </c>
      <c r="H17" s="67"/>
      <c r="I17" s="68">
        <v>0.27686120960032201</v>
      </c>
      <c r="J17" s="68">
        <v>0.51628090406292559</v>
      </c>
    </row>
    <row r="18" spans="1:10" x14ac:dyDescent="0.2">
      <c r="A18" s="65" t="s">
        <v>24</v>
      </c>
      <c r="B18" s="127">
        <v>79503.589706420898</v>
      </c>
      <c r="C18" s="66">
        <v>2.5316405275513456E-2</v>
      </c>
      <c r="D18" s="127">
        <v>84081.54984664917</v>
      </c>
      <c r="E18" s="66">
        <v>2.5904311731727695E-2</v>
      </c>
      <c r="F18" s="127">
        <v>96501.579746246338</v>
      </c>
      <c r="G18" s="66">
        <v>2.8922076081868968E-2</v>
      </c>
      <c r="H18" s="67"/>
      <c r="I18" s="68">
        <v>5.7581804257305684E-2</v>
      </c>
      <c r="J18" s="68">
        <v>0.21380154157306738</v>
      </c>
    </row>
    <row r="19" spans="1:10" ht="15.75" x14ac:dyDescent="0.25">
      <c r="A19" s="70"/>
      <c r="B19" s="128"/>
      <c r="C19" s="69"/>
      <c r="D19" s="128"/>
      <c r="E19" s="69"/>
      <c r="F19" s="128"/>
      <c r="G19" s="69"/>
      <c r="H19" s="67"/>
      <c r="I19" s="68"/>
      <c r="J19" s="68"/>
    </row>
    <row r="20" spans="1:10" x14ac:dyDescent="0.2">
      <c r="A20" s="65" t="s">
        <v>161</v>
      </c>
      <c r="B20" s="128">
        <v>2464084.4577484131</v>
      </c>
      <c r="C20" s="66">
        <v>0.7846408067334667</v>
      </c>
      <c r="D20" s="128">
        <v>2560107.3203735352</v>
      </c>
      <c r="E20" s="66">
        <v>0.78873210846596953</v>
      </c>
      <c r="F20" s="128">
        <v>2650147.0278091431</v>
      </c>
      <c r="G20" s="66">
        <v>0.79426424073038393</v>
      </c>
      <c r="H20" s="67"/>
      <c r="I20" s="68">
        <v>3.8968981896368972E-2</v>
      </c>
      <c r="J20" s="68">
        <v>7.5509818454334521E-2</v>
      </c>
    </row>
    <row r="21" spans="1:10" x14ac:dyDescent="0.2">
      <c r="A21" s="71" t="s">
        <v>162</v>
      </c>
      <c r="B21" s="128">
        <v>1935062.8279800415</v>
      </c>
      <c r="C21" s="66">
        <v>0.61618393543766559</v>
      </c>
      <c r="D21" s="128">
        <v>1949367.2204971313</v>
      </c>
      <c r="E21" s="66">
        <v>0.60057190015487871</v>
      </c>
      <c r="F21" s="128">
        <v>1968367.2088088989</v>
      </c>
      <c r="G21" s="66">
        <v>0.58993092465350483</v>
      </c>
      <c r="H21" s="67"/>
      <c r="I21" s="68">
        <v>7.392210893752635E-3</v>
      </c>
      <c r="J21" s="68">
        <v>1.7211007491484367E-2</v>
      </c>
    </row>
    <row r="22" spans="1:10" x14ac:dyDescent="0.2">
      <c r="A22" s="71" t="s">
        <v>163</v>
      </c>
      <c r="B22" s="128">
        <v>529021.62976837158</v>
      </c>
      <c r="C22" s="66">
        <v>0.16845687129580117</v>
      </c>
      <c r="D22" s="128">
        <v>610740.09987640381</v>
      </c>
      <c r="E22" s="66">
        <v>0.18816020831109079</v>
      </c>
      <c r="F22" s="128">
        <v>681779.81900024414</v>
      </c>
      <c r="G22" s="66">
        <v>0.20433331607687918</v>
      </c>
      <c r="H22" s="67"/>
      <c r="I22" s="68">
        <v>0.1544709431707208</v>
      </c>
      <c r="J22" s="68">
        <v>0.28875603687273932</v>
      </c>
    </row>
    <row r="23" spans="1:10" x14ac:dyDescent="0.2">
      <c r="A23" s="71"/>
      <c r="B23" s="128"/>
      <c r="C23" s="66"/>
      <c r="D23" s="128"/>
      <c r="E23" s="66"/>
      <c r="F23" s="128"/>
      <c r="G23" s="66"/>
      <c r="H23" s="67"/>
      <c r="I23" s="68"/>
      <c r="J23" s="68"/>
    </row>
    <row r="24" spans="1:10" s="58" customFormat="1" ht="15.75" x14ac:dyDescent="0.25">
      <c r="A24" s="72" t="s">
        <v>56</v>
      </c>
      <c r="B24" s="129">
        <v>3140398.0478744507</v>
      </c>
      <c r="C24" s="73">
        <v>1</v>
      </c>
      <c r="D24" s="129">
        <v>3245851.5291748047</v>
      </c>
      <c r="E24" s="73">
        <v>1.0000000000000002</v>
      </c>
      <c r="F24" s="129">
        <v>3336606.2475280762</v>
      </c>
      <c r="G24" s="73">
        <v>0.99999999999999989</v>
      </c>
      <c r="H24" s="74"/>
      <c r="I24" s="75">
        <v>3.3579654455501019E-2</v>
      </c>
      <c r="J24" s="75">
        <v>6.2478767551911833E-2</v>
      </c>
    </row>
    <row r="25" spans="1:10" ht="15.75" thickBot="1" x14ac:dyDescent="0.25">
      <c r="A25" s="76"/>
      <c r="B25" s="76"/>
      <c r="C25" s="76"/>
      <c r="D25" s="76"/>
      <c r="E25" s="76"/>
      <c r="F25" s="76"/>
      <c r="G25" s="76"/>
      <c r="H25" s="76"/>
      <c r="I25" s="76"/>
      <c r="J25" s="76"/>
    </row>
    <row r="26" spans="1:10" x14ac:dyDescent="0.2">
      <c r="A26" s="61"/>
      <c r="B26" s="61"/>
      <c r="C26" s="61"/>
      <c r="D26" s="61"/>
      <c r="E26" s="61"/>
      <c r="F26" s="61"/>
      <c r="G26" s="61"/>
      <c r="H26" s="61"/>
      <c r="I26" s="61"/>
      <c r="J26" s="61"/>
    </row>
  </sheetData>
  <pageMargins left="0.7" right="0.7" top="0.75" bottom="0.75" header="0.3" footer="0.3"/>
  <pageSetup scale="7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zoomScaleNormal="100" workbookViewId="0">
      <selection activeCell="S46" sqref="S46"/>
    </sheetView>
  </sheetViews>
  <sheetFormatPr defaultColWidth="9.140625" defaultRowHeight="15" x14ac:dyDescent="0.2"/>
  <cols>
    <col min="1" max="1" width="34.5703125" style="35" customWidth="1"/>
    <col min="2" max="4" width="15.7109375" style="35" customWidth="1"/>
    <col min="5" max="5" width="1.7109375" style="35" customWidth="1"/>
    <col min="6" max="7" width="18.7109375" style="109" customWidth="1"/>
    <col min="8" max="8" width="12.28515625" style="35" customWidth="1"/>
    <col min="9" max="11" width="10.5703125" style="35" customWidth="1"/>
    <col min="12" max="16384" width="9.140625" style="35"/>
  </cols>
  <sheetData>
    <row r="1" spans="1:8" ht="15.75" x14ac:dyDescent="0.25">
      <c r="A1" s="38" t="s">
        <v>100</v>
      </c>
    </row>
    <row r="2" spans="1:8" ht="15.75" x14ac:dyDescent="0.25">
      <c r="A2" s="38" t="s">
        <v>172</v>
      </c>
      <c r="C2" s="33"/>
      <c r="D2" s="33"/>
      <c r="E2" s="33"/>
      <c r="F2" s="106"/>
      <c r="G2" s="106"/>
      <c r="H2" s="34"/>
    </row>
    <row r="3" spans="1:8" ht="15.75" thickBot="1" x14ac:dyDescent="0.25">
      <c r="A3" s="85"/>
      <c r="B3" s="85"/>
      <c r="C3" s="85"/>
      <c r="D3" s="85"/>
      <c r="E3" s="85"/>
      <c r="F3" s="110"/>
      <c r="G3" s="110"/>
    </row>
    <row r="4" spans="1:8" ht="39.950000000000003" customHeight="1" thickBot="1" x14ac:dyDescent="0.25">
      <c r="A4" s="105"/>
      <c r="B4" s="177">
        <v>2018</v>
      </c>
      <c r="C4" s="178">
        <v>2025</v>
      </c>
      <c r="D4" s="178">
        <v>2030</v>
      </c>
      <c r="E4" s="179"/>
      <c r="F4" s="86" t="s">
        <v>173</v>
      </c>
      <c r="G4" s="86" t="s">
        <v>174</v>
      </c>
    </row>
    <row r="5" spans="1:8" ht="15.75" x14ac:dyDescent="0.2">
      <c r="A5" s="111"/>
      <c r="B5" s="182"/>
      <c r="C5" s="182"/>
      <c r="D5" s="182"/>
      <c r="F5" s="112"/>
      <c r="G5" s="112"/>
    </row>
    <row r="6" spans="1:8" x14ac:dyDescent="0.2">
      <c r="A6" s="113" t="s">
        <v>128</v>
      </c>
      <c r="B6" s="182">
        <v>48040</v>
      </c>
      <c r="C6" s="182">
        <v>52247.263168328762</v>
      </c>
      <c r="D6" s="182">
        <v>55707.749663178241</v>
      </c>
      <c r="E6" s="33"/>
      <c r="F6" s="185">
        <v>8.7578334061797714E-2</v>
      </c>
      <c r="G6" s="185">
        <v>0.15961177483718236</v>
      </c>
    </row>
    <row r="7" spans="1:8" x14ac:dyDescent="0.2">
      <c r="A7" s="113" t="s">
        <v>130</v>
      </c>
      <c r="B7" s="182">
        <v>26119</v>
      </c>
      <c r="C7" s="182">
        <v>27579.34252998326</v>
      </c>
      <c r="D7" s="182">
        <v>28644.217407906181</v>
      </c>
      <c r="E7" s="33"/>
      <c r="F7" s="185">
        <v>5.5911119490916983E-2</v>
      </c>
      <c r="G7" s="185">
        <v>9.6681243841884479E-2</v>
      </c>
    </row>
    <row r="8" spans="1:8" x14ac:dyDescent="0.2">
      <c r="A8" s="113" t="s">
        <v>144</v>
      </c>
      <c r="B8" s="182">
        <v>1774</v>
      </c>
      <c r="C8" s="182">
        <v>1947.0839863717861</v>
      </c>
      <c r="D8" s="182">
        <v>2078.488353494874</v>
      </c>
      <c r="E8" s="33"/>
      <c r="F8" s="185">
        <v>9.7567072362900742E-2</v>
      </c>
      <c r="G8" s="185">
        <v>0.17163943263521642</v>
      </c>
    </row>
    <row r="9" spans="1:8" x14ac:dyDescent="0.2">
      <c r="A9" s="113" t="s">
        <v>129</v>
      </c>
      <c r="B9" s="182">
        <v>156667</v>
      </c>
      <c r="C9" s="182">
        <v>174714.26047352611</v>
      </c>
      <c r="D9" s="182">
        <v>189968.46899335779</v>
      </c>
      <c r="E9" s="33"/>
      <c r="F9" s="185">
        <v>0.11519503452243374</v>
      </c>
      <c r="G9" s="185">
        <v>0.21256211578288853</v>
      </c>
    </row>
    <row r="10" spans="1:8" x14ac:dyDescent="0.2">
      <c r="A10" s="113" t="s">
        <v>131</v>
      </c>
      <c r="B10" s="182">
        <v>190521</v>
      </c>
      <c r="C10" s="182">
        <v>210073.86293835711</v>
      </c>
      <c r="D10" s="182">
        <v>224752.840535214</v>
      </c>
      <c r="E10" s="33"/>
      <c r="F10" s="185">
        <v>0.10262838709831001</v>
      </c>
      <c r="G10" s="185">
        <v>0.17967489429099159</v>
      </c>
    </row>
    <row r="11" spans="1:8" ht="15.75" thickBot="1" x14ac:dyDescent="0.25">
      <c r="A11" s="85"/>
      <c r="B11" s="98"/>
      <c r="C11" s="98"/>
      <c r="D11" s="98"/>
      <c r="E11" s="85"/>
      <c r="F11" s="114"/>
      <c r="G11" s="114"/>
    </row>
  </sheetData>
  <pageMargins left="0.7" right="0.7" top="0.75" bottom="0.75" header="0.3" footer="0.3"/>
  <pageSetup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topLeftCell="A13" zoomScaleNormal="100" workbookViewId="0">
      <selection activeCell="K29" sqref="K29"/>
    </sheetView>
  </sheetViews>
  <sheetFormatPr defaultColWidth="8.7109375" defaultRowHeight="15" x14ac:dyDescent="0.2"/>
  <cols>
    <col min="1" max="1" width="70.7109375" style="79" customWidth="1"/>
    <col min="2" max="2" width="12.7109375" style="80" customWidth="1"/>
    <col min="3" max="5" width="12.7109375" style="35" customWidth="1"/>
    <col min="6" max="16384" width="8.7109375" style="35"/>
  </cols>
  <sheetData>
    <row r="1" spans="1:5" ht="15.75" x14ac:dyDescent="0.25">
      <c r="A1" s="38" t="s">
        <v>113</v>
      </c>
    </row>
    <row r="2" spans="1:5" ht="15.75" x14ac:dyDescent="0.2">
      <c r="A2" s="111" t="s">
        <v>175</v>
      </c>
    </row>
    <row r="3" spans="1:5" x14ac:dyDescent="0.2">
      <c r="A3" s="57" t="s">
        <v>58</v>
      </c>
    </row>
    <row r="4" spans="1:5" ht="15.75" thickBot="1" x14ac:dyDescent="0.25">
      <c r="A4" s="35"/>
      <c r="B4" s="56"/>
      <c r="C4" s="56"/>
    </row>
    <row r="5" spans="1:5" ht="50.1" customHeight="1" thickBot="1" x14ac:dyDescent="0.25">
      <c r="A5" s="81" t="s">
        <v>141</v>
      </c>
      <c r="B5" s="82" t="s">
        <v>124</v>
      </c>
      <c r="C5" s="82" t="s">
        <v>46</v>
      </c>
      <c r="D5" s="82" t="s">
        <v>47</v>
      </c>
      <c r="E5" s="82" t="s">
        <v>48</v>
      </c>
    </row>
    <row r="6" spans="1:5" ht="15.75" x14ac:dyDescent="0.2">
      <c r="A6" s="83"/>
      <c r="B6" s="42"/>
      <c r="C6" s="42"/>
      <c r="D6" s="42"/>
      <c r="E6" s="42"/>
    </row>
    <row r="7" spans="1:5" ht="20.100000000000001" customHeight="1" x14ac:dyDescent="0.25">
      <c r="A7" s="84" t="s">
        <v>60</v>
      </c>
      <c r="B7" s="192">
        <v>0.34151226000000001</v>
      </c>
      <c r="C7" s="192">
        <v>0.44763229000000004</v>
      </c>
      <c r="D7" s="192">
        <v>0.34698654000000001</v>
      </c>
      <c r="E7" s="192">
        <v>0.32331388999999999</v>
      </c>
    </row>
    <row r="8" spans="1:5" x14ac:dyDescent="0.2">
      <c r="A8" s="186" t="s">
        <v>44</v>
      </c>
      <c r="B8" s="193">
        <v>0.18881640999999999</v>
      </c>
      <c r="C8" s="193">
        <v>0.24658804000000001</v>
      </c>
      <c r="D8" s="193">
        <v>0.21107048</v>
      </c>
      <c r="E8" s="193">
        <v>0.17391905999999999</v>
      </c>
    </row>
    <row r="9" spans="1:5" x14ac:dyDescent="0.2">
      <c r="A9" s="186" t="s">
        <v>61</v>
      </c>
      <c r="B9" s="193">
        <v>5.716765E-2</v>
      </c>
      <c r="C9" s="193">
        <v>0.13136903</v>
      </c>
      <c r="D9" s="193">
        <v>5.609244E-2</v>
      </c>
      <c r="E9" s="193">
        <v>4.5595139999999999E-2</v>
      </c>
    </row>
    <row r="10" spans="1:5" x14ac:dyDescent="0.2">
      <c r="A10" s="186" t="s">
        <v>62</v>
      </c>
      <c r="B10" s="193">
        <v>4.1983380000000001E-2</v>
      </c>
      <c r="C10" s="193">
        <v>2.675044E-2</v>
      </c>
      <c r="D10" s="193">
        <v>4.4165360000000001E-2</v>
      </c>
      <c r="E10" s="193">
        <v>4.3570400000000002E-2</v>
      </c>
    </row>
    <row r="11" spans="1:5" x14ac:dyDescent="0.2">
      <c r="A11" s="186" t="s">
        <v>63</v>
      </c>
      <c r="B11" s="193">
        <v>2.638687E-2</v>
      </c>
      <c r="C11" s="193">
        <v>1.681239E-2</v>
      </c>
      <c r="D11" s="193">
        <v>1.8879489999999999E-2</v>
      </c>
      <c r="E11" s="193">
        <v>3.0281240000000001E-2</v>
      </c>
    </row>
    <row r="12" spans="1:5" x14ac:dyDescent="0.2">
      <c r="A12" s="186" t="s">
        <v>64</v>
      </c>
      <c r="B12" s="193">
        <v>2.7157959999999998E-2</v>
      </c>
      <c r="C12" s="193">
        <v>2.6112380000000001E-2</v>
      </c>
      <c r="D12" s="193">
        <v>1.6778769999999998E-2</v>
      </c>
      <c r="E12" s="193">
        <v>2.994805E-2</v>
      </c>
    </row>
    <row r="13" spans="1:5" ht="20.100000000000001" customHeight="1" x14ac:dyDescent="0.25">
      <c r="A13" s="84" t="s">
        <v>66</v>
      </c>
      <c r="B13" s="192">
        <v>0.25106602</v>
      </c>
      <c r="C13" s="192">
        <v>0.23160314000000001</v>
      </c>
      <c r="D13" s="192">
        <v>0.24069317000000001</v>
      </c>
      <c r="E13" s="192">
        <v>0.25686900000000001</v>
      </c>
    </row>
    <row r="14" spans="1:5" x14ac:dyDescent="0.2">
      <c r="A14" s="186" t="s">
        <v>67</v>
      </c>
      <c r="B14" s="193">
        <v>6.7879060000000005E-2</v>
      </c>
      <c r="C14" s="193">
        <v>0.11230922</v>
      </c>
      <c r="D14" s="193">
        <v>7.5521959999999999E-2</v>
      </c>
      <c r="E14" s="193">
        <v>5.8719559999999997E-2</v>
      </c>
    </row>
    <row r="15" spans="1:5" x14ac:dyDescent="0.2">
      <c r="A15" s="186" t="s">
        <v>68</v>
      </c>
      <c r="B15" s="193">
        <v>4.5915159999999997E-2</v>
      </c>
      <c r="C15" s="193">
        <v>4.0490089999999999E-2</v>
      </c>
      <c r="D15" s="193">
        <v>5.0187889999999999E-2</v>
      </c>
      <c r="E15" s="193">
        <v>4.5704620000000001E-2</v>
      </c>
    </row>
    <row r="16" spans="1:5" x14ac:dyDescent="0.2">
      <c r="A16" s="186" t="s">
        <v>69</v>
      </c>
      <c r="B16" s="193">
        <v>3.0571560000000001E-2</v>
      </c>
      <c r="C16" s="193">
        <v>2.1108370000000001E-2</v>
      </c>
      <c r="D16" s="193">
        <v>3.4754800000000002E-2</v>
      </c>
      <c r="E16" s="193">
        <v>3.123509E-2</v>
      </c>
    </row>
    <row r="17" spans="1:5" x14ac:dyDescent="0.2">
      <c r="A17" s="186" t="s">
        <v>70</v>
      </c>
      <c r="B17" s="193">
        <v>2.6590389999999998E-2</v>
      </c>
      <c r="C17" s="193">
        <v>1.444318E-2</v>
      </c>
      <c r="D17" s="193">
        <v>2.28387E-2</v>
      </c>
      <c r="E17" s="193">
        <v>2.9465479999999999E-2</v>
      </c>
    </row>
    <row r="18" spans="1:5" x14ac:dyDescent="0.2">
      <c r="A18" s="186" t="s">
        <v>71</v>
      </c>
      <c r="B18" s="193">
        <v>2.6053819999999998E-2</v>
      </c>
      <c r="C18" s="193">
        <v>1.3652910000000001E-2</v>
      </c>
      <c r="D18" s="193">
        <v>2.332091E-2</v>
      </c>
      <c r="E18" s="193">
        <v>2.8440730000000001E-2</v>
      </c>
    </row>
    <row r="19" spans="1:5" x14ac:dyDescent="0.2">
      <c r="A19" s="186" t="s">
        <v>72</v>
      </c>
      <c r="B19" s="193">
        <v>1.560837E-2</v>
      </c>
      <c r="C19" s="193">
        <v>6.9462600000000001E-3</v>
      </c>
      <c r="D19" s="193">
        <v>3.2636999999999998E-4</v>
      </c>
      <c r="E19" s="193">
        <v>2.1088320000000001E-2</v>
      </c>
    </row>
    <row r="20" spans="1:5" x14ac:dyDescent="0.2">
      <c r="A20" s="186" t="s">
        <v>64</v>
      </c>
      <c r="B20" s="193">
        <v>3.8447660000000002E-2</v>
      </c>
      <c r="C20" s="193">
        <v>2.2653119999999999E-2</v>
      </c>
      <c r="D20" s="193">
        <v>3.3742540000000001E-2</v>
      </c>
      <c r="E20" s="193">
        <v>4.2215200000000001E-2</v>
      </c>
    </row>
    <row r="21" spans="1:5" ht="20.100000000000001" customHeight="1" x14ac:dyDescent="0.25">
      <c r="A21" s="84" t="s">
        <v>73</v>
      </c>
      <c r="B21" s="192">
        <v>5.1390690000000003E-2</v>
      </c>
      <c r="C21" s="192">
        <v>4.9255689999999998E-2</v>
      </c>
      <c r="D21" s="192">
        <v>4.8179640000000003E-2</v>
      </c>
      <c r="E21" s="192">
        <v>5.2576829999999998E-2</v>
      </c>
    </row>
    <row r="22" spans="1:5" ht="20.100000000000001" customHeight="1" x14ac:dyDescent="0.25">
      <c r="A22" s="84" t="s">
        <v>74</v>
      </c>
      <c r="B22" s="192">
        <v>3.8142429999999998E-2</v>
      </c>
      <c r="C22" s="192">
        <v>1.8794950000000001E-2</v>
      </c>
      <c r="D22" s="192">
        <v>3.137276E-2</v>
      </c>
      <c r="E22" s="192">
        <v>4.2972299999999998E-2</v>
      </c>
    </row>
    <row r="23" spans="1:5" x14ac:dyDescent="0.2">
      <c r="A23" s="186" t="s">
        <v>75</v>
      </c>
      <c r="B23" s="193">
        <v>2.3057390000000001E-2</v>
      </c>
      <c r="C23" s="193">
        <v>8.8055700000000004E-3</v>
      </c>
      <c r="D23" s="193">
        <v>1.919268E-2</v>
      </c>
      <c r="E23" s="193">
        <v>2.6291370000000001E-2</v>
      </c>
    </row>
    <row r="24" spans="1:5" x14ac:dyDescent="0.2">
      <c r="A24" s="186" t="s">
        <v>64</v>
      </c>
      <c r="B24" s="193">
        <v>1.5085049999999999E-2</v>
      </c>
      <c r="C24" s="193">
        <v>9.9893800000000008E-3</v>
      </c>
      <c r="D24" s="193">
        <v>1.2180089999999999E-2</v>
      </c>
      <c r="E24" s="193">
        <v>1.668093E-2</v>
      </c>
    </row>
    <row r="25" spans="1:5" ht="20.100000000000001" customHeight="1" x14ac:dyDescent="0.25">
      <c r="A25" s="84" t="s">
        <v>76</v>
      </c>
      <c r="B25" s="192">
        <v>1.9274469999999998E-2</v>
      </c>
      <c r="C25" s="192">
        <v>1.2407339999999999E-2</v>
      </c>
      <c r="D25" s="192">
        <v>2.2643699999999999E-2</v>
      </c>
      <c r="E25" s="192">
        <v>1.9583260000000002E-2</v>
      </c>
    </row>
    <row r="26" spans="1:5" ht="20.100000000000001" customHeight="1" x14ac:dyDescent="0.25">
      <c r="A26" s="84" t="s">
        <v>77</v>
      </c>
      <c r="B26" s="192">
        <v>2.925736E-2</v>
      </c>
      <c r="C26" s="192">
        <v>2.3858580000000001E-2</v>
      </c>
      <c r="D26" s="192">
        <v>2.928743E-2</v>
      </c>
      <c r="E26" s="192">
        <v>3.0161159999999999E-2</v>
      </c>
    </row>
    <row r="27" spans="1:5" ht="20.100000000000001" customHeight="1" x14ac:dyDescent="0.25">
      <c r="A27" s="84" t="s">
        <v>78</v>
      </c>
      <c r="B27" s="192">
        <v>1.859744E-2</v>
      </c>
      <c r="C27" s="192">
        <v>1.582542E-2</v>
      </c>
      <c r="D27" s="192">
        <v>2.0341689999999999E-2</v>
      </c>
      <c r="E27" s="192">
        <v>1.8573240000000001E-2</v>
      </c>
    </row>
    <row r="28" spans="1:5" ht="20.100000000000001" customHeight="1" x14ac:dyDescent="0.25">
      <c r="A28" s="84" t="s">
        <v>79</v>
      </c>
      <c r="B28" s="192">
        <v>6.6954780000000005E-2</v>
      </c>
      <c r="C28" s="192">
        <v>4.15646E-2</v>
      </c>
      <c r="D28" s="192">
        <v>7.0776699999999998E-2</v>
      </c>
      <c r="E28" s="192">
        <v>6.9858130000000004E-2</v>
      </c>
    </row>
    <row r="29" spans="1:5" x14ac:dyDescent="0.2">
      <c r="A29" s="186" t="s">
        <v>80</v>
      </c>
      <c r="B29" s="193">
        <v>1.617528E-2</v>
      </c>
      <c r="C29" s="193">
        <v>1.511027E-2</v>
      </c>
      <c r="D29" s="193">
        <v>2.3119939999999999E-2</v>
      </c>
      <c r="E29" s="193">
        <v>1.4622059999999999E-2</v>
      </c>
    </row>
    <row r="30" spans="1:5" x14ac:dyDescent="0.2">
      <c r="A30" s="186" t="s">
        <v>64</v>
      </c>
      <c r="B30" s="193">
        <v>5.0779499999999998E-2</v>
      </c>
      <c r="C30" s="193">
        <v>2.645434E-2</v>
      </c>
      <c r="D30" s="193">
        <v>4.7656759999999999E-2</v>
      </c>
      <c r="E30" s="193">
        <v>5.523608E-2</v>
      </c>
    </row>
    <row r="31" spans="1:5" ht="20.100000000000001" customHeight="1" x14ac:dyDescent="0.25">
      <c r="A31" s="84" t="s">
        <v>81</v>
      </c>
      <c r="B31" s="192">
        <v>2.379533E-2</v>
      </c>
      <c r="C31" s="192">
        <v>1.9852249999999998E-2</v>
      </c>
      <c r="D31" s="192">
        <v>2.4001640000000001E-2</v>
      </c>
      <c r="E31" s="192">
        <v>2.434803E-2</v>
      </c>
    </row>
    <row r="32" spans="1:5" ht="20.100000000000001" customHeight="1" x14ac:dyDescent="0.25">
      <c r="A32" s="84" t="s">
        <v>82</v>
      </c>
      <c r="B32" s="192">
        <v>8.1724920000000006E-2</v>
      </c>
      <c r="C32" s="192">
        <v>7.1754970000000001E-2</v>
      </c>
      <c r="D32" s="192">
        <v>8.8298799999999997E-2</v>
      </c>
      <c r="E32" s="192">
        <v>8.1622280000000005E-2</v>
      </c>
    </row>
    <row r="33" spans="1:5" x14ac:dyDescent="0.2">
      <c r="A33" s="186" t="s">
        <v>83</v>
      </c>
      <c r="B33" s="193">
        <v>3.3883419999999997E-2</v>
      </c>
      <c r="C33" s="193">
        <v>2.1153390000000001E-2</v>
      </c>
      <c r="D33" s="193">
        <v>3.3488619999999997E-2</v>
      </c>
      <c r="E33" s="193">
        <v>3.6093890000000003E-2</v>
      </c>
    </row>
    <row r="34" spans="1:5" x14ac:dyDescent="0.2">
      <c r="A34" s="186" t="s">
        <v>84</v>
      </c>
      <c r="B34" s="193">
        <v>3.2123600000000002E-2</v>
      </c>
      <c r="C34" s="193">
        <v>4.0027569999999998E-2</v>
      </c>
      <c r="D34" s="193">
        <v>3.9537059999999999E-2</v>
      </c>
      <c r="E34" s="193">
        <v>2.8968259999999999E-2</v>
      </c>
    </row>
    <row r="35" spans="1:5" x14ac:dyDescent="0.2">
      <c r="A35" s="186" t="s">
        <v>64</v>
      </c>
      <c r="B35" s="193">
        <v>1.57179E-2</v>
      </c>
      <c r="C35" s="193">
        <v>1.057401E-2</v>
      </c>
      <c r="D35" s="193">
        <v>1.5273129999999999E-2</v>
      </c>
      <c r="E35" s="193">
        <v>1.6560129999999999E-2</v>
      </c>
    </row>
    <row r="36" spans="1:5" ht="20.100000000000001" customHeight="1" x14ac:dyDescent="0.25">
      <c r="A36" s="158" t="s">
        <v>142</v>
      </c>
      <c r="B36" s="194">
        <v>7.8284309999999996E-2</v>
      </c>
      <c r="C36" s="194">
        <v>6.7450750000000004E-2</v>
      </c>
      <c r="D36" s="194">
        <v>7.7417910000000006E-2</v>
      </c>
      <c r="E36" s="194">
        <v>8.0121880000000006E-2</v>
      </c>
    </row>
    <row r="37" spans="1:5" s="38" customFormat="1" ht="20.100000000000001" customHeight="1" x14ac:dyDescent="0.25">
      <c r="A37" s="188" t="s">
        <v>97</v>
      </c>
      <c r="B37" s="195">
        <v>1</v>
      </c>
      <c r="C37" s="195">
        <v>1</v>
      </c>
      <c r="D37" s="195">
        <v>1</v>
      </c>
      <c r="E37" s="195">
        <v>1</v>
      </c>
    </row>
    <row r="38" spans="1:5" ht="15.75" thickBot="1" x14ac:dyDescent="0.25">
      <c r="A38" s="190"/>
      <c r="B38" s="191"/>
      <c r="C38" s="85"/>
      <c r="D38" s="85"/>
      <c r="E38" s="85"/>
    </row>
  </sheetData>
  <pageMargins left="0.7" right="0.7" top="0.75" bottom="0.75" header="0.3" footer="0.3"/>
  <pageSetup scale="74"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zoomScaleNormal="100" workbookViewId="0">
      <selection activeCell="S46" sqref="S46"/>
    </sheetView>
  </sheetViews>
  <sheetFormatPr defaultColWidth="9.140625" defaultRowHeight="15" x14ac:dyDescent="0.2"/>
  <cols>
    <col min="1" max="1" width="68.28515625" style="59" customWidth="1"/>
    <col min="2" max="2" width="25.7109375" style="59" customWidth="1"/>
    <col min="3" max="5" width="15.7109375" style="59" customWidth="1"/>
    <col min="6" max="16384" width="9.140625" style="59"/>
  </cols>
  <sheetData>
    <row r="1" spans="1:5" ht="15.75" x14ac:dyDescent="0.25">
      <c r="A1" s="58" t="s">
        <v>114</v>
      </c>
    </row>
    <row r="2" spans="1:5" s="35" customFormat="1" ht="15.75" x14ac:dyDescent="0.25">
      <c r="A2" s="38" t="s">
        <v>88</v>
      </c>
      <c r="B2" s="33"/>
      <c r="C2" s="33"/>
      <c r="D2" s="33"/>
    </row>
    <row r="3" spans="1:5" s="35" customFormat="1" x14ac:dyDescent="0.2">
      <c r="A3" s="57" t="s">
        <v>175</v>
      </c>
      <c r="B3" s="33"/>
      <c r="C3" s="33"/>
      <c r="D3" s="33"/>
    </row>
    <row r="4" spans="1:5" s="35" customFormat="1" ht="15.75" thickBot="1" x14ac:dyDescent="0.25">
      <c r="C4" s="85"/>
      <c r="D4" s="85"/>
      <c r="E4" s="85"/>
    </row>
    <row r="5" spans="1:5" s="35" customFormat="1" ht="54.95" customHeight="1" thickBot="1" x14ac:dyDescent="0.25">
      <c r="A5" s="81" t="s">
        <v>89</v>
      </c>
      <c r="B5" s="81" t="s">
        <v>90</v>
      </c>
      <c r="C5" s="86" t="s">
        <v>91</v>
      </c>
      <c r="D5" s="86" t="s">
        <v>92</v>
      </c>
      <c r="E5" s="86" t="s">
        <v>179</v>
      </c>
    </row>
    <row r="6" spans="1:5" s="35" customFormat="1" ht="15.75" x14ac:dyDescent="0.2">
      <c r="A6" s="41"/>
      <c r="B6" s="111"/>
      <c r="C6" s="42"/>
      <c r="D6" s="42"/>
    </row>
    <row r="7" spans="1:5" s="35" customFormat="1" ht="15.75" x14ac:dyDescent="0.25">
      <c r="A7" s="38" t="s">
        <v>44</v>
      </c>
      <c r="B7" s="38" t="s">
        <v>60</v>
      </c>
      <c r="C7" s="143">
        <v>0.18881973671267732</v>
      </c>
      <c r="D7" s="143">
        <v>0.20184969094224614</v>
      </c>
      <c r="E7" s="131">
        <v>1.3029954229568819E-2</v>
      </c>
    </row>
    <row r="8" spans="1:5" s="35" customFormat="1" ht="15.75" x14ac:dyDescent="0.2">
      <c r="A8" s="111"/>
      <c r="B8" s="111"/>
      <c r="C8" s="144"/>
      <c r="D8" s="144"/>
      <c r="E8" s="132"/>
    </row>
    <row r="9" spans="1:5" s="35" customFormat="1" x14ac:dyDescent="0.2">
      <c r="A9" s="59" t="s">
        <v>67</v>
      </c>
      <c r="B9" s="35" t="s">
        <v>66</v>
      </c>
      <c r="C9" s="95">
        <v>6.7880873531299707E-2</v>
      </c>
      <c r="D9" s="95">
        <v>6.5758661376190741E-2</v>
      </c>
      <c r="E9" s="133">
        <v>-2.1222121551089657E-3</v>
      </c>
    </row>
    <row r="10" spans="1:5" s="35" customFormat="1" x14ac:dyDescent="0.2">
      <c r="A10" s="59" t="s">
        <v>61</v>
      </c>
      <c r="B10" s="35" t="s">
        <v>60</v>
      </c>
      <c r="C10" s="95">
        <v>5.7169108258138958E-2</v>
      </c>
      <c r="D10" s="95">
        <v>5.5821125337301568E-2</v>
      </c>
      <c r="E10" s="133">
        <v>-1.34798292083739E-3</v>
      </c>
    </row>
    <row r="11" spans="1:5" s="35" customFormat="1" x14ac:dyDescent="0.2">
      <c r="A11" s="59" t="s">
        <v>93</v>
      </c>
      <c r="B11" s="35" t="s">
        <v>73</v>
      </c>
      <c r="C11" s="95">
        <v>5.1386057053581562E-2</v>
      </c>
      <c r="D11" s="95">
        <v>4.934915969663816E-2</v>
      </c>
      <c r="E11" s="133">
        <v>-2.0368973569434012E-3</v>
      </c>
    </row>
    <row r="12" spans="1:5" s="35" customFormat="1" x14ac:dyDescent="0.2">
      <c r="A12" s="59" t="s">
        <v>68</v>
      </c>
      <c r="B12" s="35" t="s">
        <v>66</v>
      </c>
      <c r="C12" s="95">
        <v>4.5915318680309763E-2</v>
      </c>
      <c r="D12" s="95">
        <v>4.5155280634218885E-2</v>
      </c>
      <c r="E12" s="133">
        <v>-7.6003804609087872E-4</v>
      </c>
    </row>
    <row r="13" spans="1:5" s="35" customFormat="1" x14ac:dyDescent="0.2">
      <c r="A13" s="59" t="s">
        <v>62</v>
      </c>
      <c r="B13" s="35" t="s">
        <v>60</v>
      </c>
      <c r="C13" s="95">
        <v>4.1983413975151165E-2</v>
      </c>
      <c r="D13" s="95">
        <v>4.1528122351847274E-2</v>
      </c>
      <c r="E13" s="133">
        <v>-4.5529162330389117E-4</v>
      </c>
    </row>
    <row r="14" spans="1:5" s="35" customFormat="1" x14ac:dyDescent="0.2">
      <c r="A14" s="59" t="s">
        <v>83</v>
      </c>
      <c r="B14" s="35" t="s">
        <v>82</v>
      </c>
      <c r="C14" s="95">
        <v>3.3883649482820154E-2</v>
      </c>
      <c r="D14" s="95">
        <v>3.3098664173036182E-2</v>
      </c>
      <c r="E14" s="133">
        <v>-7.8498530978397124E-4</v>
      </c>
    </row>
    <row r="15" spans="1:5" s="35" customFormat="1" x14ac:dyDescent="0.2">
      <c r="A15" s="59" t="s">
        <v>84</v>
      </c>
      <c r="B15" s="35" t="s">
        <v>82</v>
      </c>
      <c r="C15" s="95">
        <v>3.2115704790031084E-2</v>
      </c>
      <c r="D15" s="95">
        <v>3.0968793261518454E-2</v>
      </c>
      <c r="E15" s="133">
        <v>-1.14691152851263E-3</v>
      </c>
    </row>
    <row r="16" spans="1:5" s="35" customFormat="1" x14ac:dyDescent="0.2">
      <c r="A16" s="59" t="s">
        <v>69</v>
      </c>
      <c r="B16" s="35" t="s">
        <v>66</v>
      </c>
      <c r="C16" s="95">
        <v>3.0572862809459585E-2</v>
      </c>
      <c r="D16" s="95">
        <v>2.9901994134816926E-2</v>
      </c>
      <c r="E16" s="133">
        <v>-6.7086867464265926E-4</v>
      </c>
    </row>
    <row r="17" spans="1:5" s="35" customFormat="1" x14ac:dyDescent="0.2">
      <c r="A17" s="59" t="s">
        <v>94</v>
      </c>
      <c r="B17" s="35" t="s">
        <v>95</v>
      </c>
      <c r="C17" s="95">
        <v>2.9257433641918476E-2</v>
      </c>
      <c r="D17" s="95">
        <v>2.9147428662120081E-2</v>
      </c>
      <c r="E17" s="133">
        <v>-1.1000497979839555E-4</v>
      </c>
    </row>
    <row r="18" spans="1:5" s="35" customFormat="1" x14ac:dyDescent="0.2">
      <c r="A18" s="59" t="s">
        <v>70</v>
      </c>
      <c r="B18" s="35" t="s">
        <v>66</v>
      </c>
      <c r="C18" s="95">
        <v>2.6590564278036834E-2</v>
      </c>
      <c r="D18" s="95">
        <v>2.6299794101784877E-2</v>
      </c>
      <c r="E18" s="133">
        <v>-2.907701762519567E-4</v>
      </c>
    </row>
    <row r="19" spans="1:5" s="35" customFormat="1" x14ac:dyDescent="0.2">
      <c r="A19" s="59" t="s">
        <v>63</v>
      </c>
      <c r="B19" s="35" t="s">
        <v>60</v>
      </c>
      <c r="C19" s="95">
        <v>2.638699317867186E-2</v>
      </c>
      <c r="D19" s="95">
        <v>2.6155854961342064E-2</v>
      </c>
      <c r="E19" s="133">
        <v>-2.3113821732979531E-4</v>
      </c>
    </row>
    <row r="20" spans="1:5" s="35" customFormat="1" x14ac:dyDescent="0.2">
      <c r="A20" s="59" t="s">
        <v>71</v>
      </c>
      <c r="B20" s="35" t="s">
        <v>66</v>
      </c>
      <c r="C20" s="95">
        <v>2.6053855604613558E-2</v>
      </c>
      <c r="D20" s="95">
        <v>2.584137738680433E-2</v>
      </c>
      <c r="E20" s="133">
        <v>-2.1247821780922757E-4</v>
      </c>
    </row>
    <row r="21" spans="1:5" s="35" customFormat="1" x14ac:dyDescent="0.2">
      <c r="A21" s="59" t="s">
        <v>96</v>
      </c>
      <c r="B21" s="35" t="s">
        <v>65</v>
      </c>
      <c r="C21" s="95">
        <v>0.34198442800328976</v>
      </c>
      <c r="D21" s="95">
        <v>0.33912405298013443</v>
      </c>
      <c r="E21" s="133">
        <v>-2.8603750231553371E-3</v>
      </c>
    </row>
    <row r="22" spans="1:5" s="38" customFormat="1" ht="20.100000000000001" customHeight="1" thickBot="1" x14ac:dyDescent="0.3">
      <c r="A22" s="196" t="s">
        <v>97</v>
      </c>
      <c r="B22" s="88"/>
      <c r="C22" s="203">
        <v>0.99999999999999989</v>
      </c>
      <c r="D22" s="203">
        <v>1.0000000000000002</v>
      </c>
      <c r="E22" s="134"/>
    </row>
    <row r="23" spans="1:5" s="35" customFormat="1" x14ac:dyDescent="0.2">
      <c r="A23" s="187"/>
      <c r="B23" s="187"/>
      <c r="C23" s="197"/>
      <c r="D23" s="197"/>
      <c r="E23" s="198"/>
    </row>
    <row r="24" spans="1:5" ht="54.95" customHeight="1" thickBot="1" x14ac:dyDescent="0.3">
      <c r="A24" s="89"/>
      <c r="B24" s="91"/>
      <c r="C24" s="86" t="s">
        <v>98</v>
      </c>
      <c r="D24" s="86" t="s">
        <v>99</v>
      </c>
      <c r="E24" s="86" t="s">
        <v>180</v>
      </c>
    </row>
    <row r="25" spans="1:5" ht="24.95" customHeight="1" thickBot="1" x14ac:dyDescent="0.25">
      <c r="A25" s="199"/>
      <c r="B25" s="90"/>
      <c r="C25" s="200">
        <v>4211.9798808795686</v>
      </c>
      <c r="D25" s="200">
        <v>4271.0715189476259</v>
      </c>
      <c r="E25" s="200">
        <v>59.091638068057364</v>
      </c>
    </row>
    <row r="27" spans="1:5" x14ac:dyDescent="0.2">
      <c r="A27" s="93"/>
    </row>
  </sheetData>
  <pageMargins left="0.7" right="0.7" top="0.75" bottom="0.75" header="0.3" footer="0.3"/>
  <pageSetup scale="74" fitToWidth="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zoomScaleNormal="100" workbookViewId="0">
      <selection activeCell="J21" sqref="J21"/>
    </sheetView>
  </sheetViews>
  <sheetFormatPr defaultColWidth="9.140625" defaultRowHeight="15" x14ac:dyDescent="0.2"/>
  <cols>
    <col min="1" max="1" width="48" style="59" bestFit="1" customWidth="1"/>
    <col min="2" max="3" width="19.7109375" style="59" customWidth="1"/>
    <col min="4" max="4" width="14.7109375" style="59" customWidth="1"/>
    <col min="5" max="16384" width="9.140625" style="59"/>
  </cols>
  <sheetData>
    <row r="1" spans="1:4" ht="15.75" x14ac:dyDescent="0.25">
      <c r="A1" s="58" t="s">
        <v>115</v>
      </c>
    </row>
    <row r="2" spans="1:4" s="35" customFormat="1" ht="15.75" x14ac:dyDescent="0.25">
      <c r="A2" s="38" t="s">
        <v>88</v>
      </c>
      <c r="B2" s="33"/>
      <c r="C2" s="33"/>
    </row>
    <row r="3" spans="1:4" s="35" customFormat="1" x14ac:dyDescent="0.2">
      <c r="A3" s="57" t="s">
        <v>182</v>
      </c>
      <c r="B3" s="108"/>
      <c r="C3" s="108"/>
      <c r="D3" s="107"/>
    </row>
    <row r="4" spans="1:4" s="35" customFormat="1" x14ac:dyDescent="0.2">
      <c r="A4" s="94" t="s">
        <v>128</v>
      </c>
      <c r="B4" s="33"/>
      <c r="C4" s="33"/>
    </row>
    <row r="5" spans="1:4" s="35" customFormat="1" ht="15.75" thickBot="1" x14ac:dyDescent="0.25">
      <c r="A5" s="119"/>
      <c r="B5" s="85"/>
      <c r="C5" s="85"/>
      <c r="D5" s="85"/>
    </row>
    <row r="6" spans="1:4" s="35" customFormat="1" ht="54.95" customHeight="1" thickBot="1" x14ac:dyDescent="0.25">
      <c r="A6" s="81" t="s">
        <v>101</v>
      </c>
      <c r="B6" s="86" t="s">
        <v>91</v>
      </c>
      <c r="C6" s="86" t="s">
        <v>92</v>
      </c>
      <c r="D6" s="86" t="s">
        <v>181</v>
      </c>
    </row>
    <row r="7" spans="1:4" s="35" customFormat="1" ht="15.75" x14ac:dyDescent="0.2">
      <c r="A7" s="111"/>
      <c r="B7" s="42"/>
      <c r="C7" s="42"/>
    </row>
    <row r="8" spans="1:4" s="35" customFormat="1" ht="15.75" x14ac:dyDescent="0.25">
      <c r="A8" s="38" t="s">
        <v>102</v>
      </c>
      <c r="B8" s="135">
        <v>0.15683225633699449</v>
      </c>
      <c r="C8" s="135">
        <v>0.1790359386267745</v>
      </c>
      <c r="D8" s="143">
        <v>2.2203682289780008E-2</v>
      </c>
    </row>
    <row r="9" spans="1:4" s="35" customFormat="1" ht="15.75" x14ac:dyDescent="0.25">
      <c r="A9" s="38" t="s">
        <v>103</v>
      </c>
      <c r="B9" s="135">
        <v>0.1947744837950717</v>
      </c>
      <c r="C9" s="135">
        <v>0.18910221159453458</v>
      </c>
      <c r="D9" s="143">
        <v>-5.6722722005371207E-3</v>
      </c>
    </row>
    <row r="10" spans="1:4" s="35" customFormat="1" ht="15.75" x14ac:dyDescent="0.2">
      <c r="A10" s="111" t="s">
        <v>65</v>
      </c>
      <c r="B10" s="136"/>
      <c r="C10" s="136"/>
      <c r="D10" s="144"/>
    </row>
    <row r="11" spans="1:4" s="35" customFormat="1" x14ac:dyDescent="0.2">
      <c r="A11" s="59" t="s">
        <v>66</v>
      </c>
      <c r="B11" s="137">
        <v>0.21020178010746213</v>
      </c>
      <c r="C11" s="137">
        <v>0.20536055752108073</v>
      </c>
      <c r="D11" s="95">
        <v>-4.841222586381394E-3</v>
      </c>
    </row>
    <row r="12" spans="1:4" s="35" customFormat="1" x14ac:dyDescent="0.2">
      <c r="A12" s="59" t="s">
        <v>82</v>
      </c>
      <c r="B12" s="137">
        <v>8.7366941977055454E-2</v>
      </c>
      <c r="C12" s="137">
        <v>8.4825145824439854E-2</v>
      </c>
      <c r="D12" s="95">
        <v>-2.5417961526155997E-3</v>
      </c>
    </row>
    <row r="13" spans="1:4" s="35" customFormat="1" x14ac:dyDescent="0.2">
      <c r="A13" s="59" t="s">
        <v>79</v>
      </c>
      <c r="B13" s="137">
        <v>6.3984012550182295E-2</v>
      </c>
      <c r="C13" s="137">
        <v>6.3071083600080555E-2</v>
      </c>
      <c r="D13" s="95">
        <v>-9.1292895010174069E-4</v>
      </c>
    </row>
    <row r="14" spans="1:4" s="35" customFormat="1" x14ac:dyDescent="0.2">
      <c r="A14" s="59" t="s">
        <v>104</v>
      </c>
      <c r="B14" s="137">
        <v>5.1022268034563938E-2</v>
      </c>
      <c r="C14" s="137">
        <v>4.8530690139107324E-2</v>
      </c>
      <c r="D14" s="95">
        <v>-2.4915778954566134E-3</v>
      </c>
    </row>
    <row r="15" spans="1:4" s="35" customFormat="1" x14ac:dyDescent="0.2">
      <c r="A15" s="59" t="s">
        <v>74</v>
      </c>
      <c r="B15" s="137">
        <v>4.8554599587563189E-2</v>
      </c>
      <c r="C15" s="137">
        <v>4.6169834403844062E-2</v>
      </c>
      <c r="D15" s="95">
        <v>-2.3847651837191272E-3</v>
      </c>
    </row>
    <row r="16" spans="1:4" s="35" customFormat="1" x14ac:dyDescent="0.2">
      <c r="A16" s="59" t="s">
        <v>105</v>
      </c>
      <c r="B16" s="137">
        <v>3.175930934096248E-2</v>
      </c>
      <c r="C16" s="137">
        <v>3.0571171261340499E-2</v>
      </c>
      <c r="D16" s="95">
        <v>-1.1881380796219809E-3</v>
      </c>
    </row>
    <row r="17" spans="1:4" s="35" customFormat="1" x14ac:dyDescent="0.2">
      <c r="A17" s="59" t="s">
        <v>77</v>
      </c>
      <c r="B17" s="137">
        <v>2.4822177106174566E-2</v>
      </c>
      <c r="C17" s="137">
        <v>2.4537181226167791E-2</v>
      </c>
      <c r="D17" s="95">
        <v>-2.8499588000677548E-4</v>
      </c>
    </row>
    <row r="18" spans="1:4" s="35" customFormat="1" x14ac:dyDescent="0.2">
      <c r="A18" s="59" t="s">
        <v>106</v>
      </c>
      <c r="B18" s="137">
        <v>2.3353733529487379E-2</v>
      </c>
      <c r="C18" s="137">
        <v>2.3147186719682043E-2</v>
      </c>
      <c r="D18" s="95">
        <v>-2.065468098053358E-4</v>
      </c>
    </row>
    <row r="19" spans="1:4" s="35" customFormat="1" x14ac:dyDescent="0.2">
      <c r="A19" s="59" t="s">
        <v>107</v>
      </c>
      <c r="B19" s="137">
        <v>2.1827193446416253E-2</v>
      </c>
      <c r="C19" s="137">
        <v>2.1181400732036039E-2</v>
      </c>
      <c r="D19" s="95">
        <v>-6.4579271438021391E-4</v>
      </c>
    </row>
    <row r="20" spans="1:4" s="35" customFormat="1" x14ac:dyDescent="0.2">
      <c r="A20" s="59" t="s">
        <v>108</v>
      </c>
      <c r="B20" s="137">
        <v>8.5501244188062597E-2</v>
      </c>
      <c r="C20" s="137">
        <v>8.4467598350906614E-2</v>
      </c>
      <c r="D20" s="95">
        <v>-1.0336458371559651E-3</v>
      </c>
    </row>
    <row r="21" spans="1:4" s="119" customFormat="1" ht="20.100000000000001" customHeight="1" thickBot="1" x14ac:dyDescent="0.25">
      <c r="A21" s="196" t="s">
        <v>97</v>
      </c>
      <c r="B21" s="204">
        <f>+SUM(B8:B20)</f>
        <v>0.99999999999999623</v>
      </c>
      <c r="C21" s="204">
        <f>+SUM(C8:C20)</f>
        <v>0.99999999999999445</v>
      </c>
      <c r="D21" s="202"/>
    </row>
    <row r="22" spans="1:4" s="119" customFormat="1" x14ac:dyDescent="0.2">
      <c r="A22" s="189"/>
      <c r="B22" s="205"/>
      <c r="C22" s="205"/>
      <c r="D22" s="206"/>
    </row>
    <row r="23" spans="1:4" s="35" customFormat="1" ht="54.95" customHeight="1" thickBot="1" x14ac:dyDescent="0.3">
      <c r="A23" s="89"/>
      <c r="B23" s="86" t="s">
        <v>98</v>
      </c>
      <c r="C23" s="86" t="s">
        <v>99</v>
      </c>
      <c r="D23" s="86" t="s">
        <v>180</v>
      </c>
    </row>
    <row r="24" spans="1:4" s="35" customFormat="1" ht="24.95" customHeight="1" thickBot="1" x14ac:dyDescent="0.25">
      <c r="A24" s="199"/>
      <c r="B24" s="201">
        <v>3546.773676338109</v>
      </c>
      <c r="C24" s="201">
        <v>3646.7419087943917</v>
      </c>
      <c r="D24" s="200">
        <v>99.968232456282749</v>
      </c>
    </row>
    <row r="25" spans="1:4" s="35" customFormat="1" x14ac:dyDescent="0.2">
      <c r="A25" s="59"/>
      <c r="B25" s="59"/>
      <c r="C25" s="59"/>
      <c r="D25" s="59"/>
    </row>
  </sheetData>
  <pageMargins left="0.7" right="0.7" top="0.75" bottom="0.75" header="0.3" footer="0.3"/>
  <pageSetup scale="74" fitToWidth="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zoomScaleNormal="100" workbookViewId="0">
      <selection activeCell="E1" sqref="E1:F1048576"/>
    </sheetView>
  </sheetViews>
  <sheetFormatPr defaultColWidth="9.140625" defaultRowHeight="15" x14ac:dyDescent="0.2"/>
  <cols>
    <col min="1" max="1" width="48" style="59" bestFit="1" customWidth="1"/>
    <col min="2" max="3" width="19.7109375" style="59" customWidth="1"/>
    <col min="4" max="4" width="14.7109375" style="59" customWidth="1"/>
    <col min="5" max="16384" width="9.140625" style="59"/>
  </cols>
  <sheetData>
    <row r="1" spans="1:4" ht="15.75" x14ac:dyDescent="0.25">
      <c r="A1" s="58" t="s">
        <v>116</v>
      </c>
    </row>
    <row r="2" spans="1:4" s="35" customFormat="1" ht="15.75" x14ac:dyDescent="0.25">
      <c r="A2" s="38" t="s">
        <v>88</v>
      </c>
      <c r="B2" s="33"/>
      <c r="C2" s="33"/>
    </row>
    <row r="3" spans="1:4" s="35" customFormat="1" x14ac:dyDescent="0.2">
      <c r="A3" s="57" t="s">
        <v>182</v>
      </c>
      <c r="B3" s="108"/>
      <c r="C3" s="108"/>
      <c r="D3" s="107"/>
    </row>
    <row r="4" spans="1:4" s="35" customFormat="1" x14ac:dyDescent="0.2">
      <c r="A4" s="94" t="s">
        <v>130</v>
      </c>
      <c r="B4" s="33"/>
      <c r="C4" s="33"/>
    </row>
    <row r="5" spans="1:4" s="35" customFormat="1" ht="15.75" thickBot="1" x14ac:dyDescent="0.25">
      <c r="A5" s="119"/>
      <c r="B5" s="85"/>
      <c r="C5" s="85"/>
      <c r="D5" s="85"/>
    </row>
    <row r="6" spans="1:4" s="35" customFormat="1" ht="54.95" customHeight="1" thickBot="1" x14ac:dyDescent="0.25">
      <c r="A6" s="81" t="s">
        <v>101</v>
      </c>
      <c r="B6" s="86" t="s">
        <v>91</v>
      </c>
      <c r="C6" s="86" t="s">
        <v>92</v>
      </c>
      <c r="D6" s="86" t="s">
        <v>181</v>
      </c>
    </row>
    <row r="7" spans="1:4" s="35" customFormat="1" ht="15.75" x14ac:dyDescent="0.2">
      <c r="A7" s="111"/>
      <c r="B7" s="42"/>
      <c r="C7" s="42"/>
    </row>
    <row r="8" spans="1:4" s="35" customFormat="1" ht="15.75" x14ac:dyDescent="0.25">
      <c r="A8" s="38" t="s">
        <v>102</v>
      </c>
      <c r="B8" s="135">
        <v>0.14036150717779508</v>
      </c>
      <c r="C8" s="135">
        <v>0.16824548630601341</v>
      </c>
      <c r="D8" s="143">
        <v>2.7883979128218328E-2</v>
      </c>
    </row>
    <row r="9" spans="1:4" s="35" customFormat="1" ht="15.75" x14ac:dyDescent="0.25">
      <c r="A9" s="38" t="s">
        <v>103</v>
      </c>
      <c r="B9" s="135">
        <v>0.19173395308582236</v>
      </c>
      <c r="C9" s="135">
        <v>0.1846429645513995</v>
      </c>
      <c r="D9" s="143">
        <v>-7.0909885344228596E-3</v>
      </c>
    </row>
    <row r="10" spans="1:4" s="35" customFormat="1" ht="15.75" x14ac:dyDescent="0.2">
      <c r="A10" s="111" t="s">
        <v>65</v>
      </c>
      <c r="B10" s="136"/>
      <c r="C10" s="136"/>
      <c r="D10" s="144"/>
    </row>
    <row r="11" spans="1:4" s="35" customFormat="1" x14ac:dyDescent="0.2">
      <c r="A11" s="59" t="s">
        <v>66</v>
      </c>
      <c r="B11" s="137">
        <v>0.17255101875186526</v>
      </c>
      <c r="C11" s="137">
        <v>0.1668343660903327</v>
      </c>
      <c r="D11" s="95">
        <v>-5.7166526615325675E-3</v>
      </c>
    </row>
    <row r="12" spans="1:4" s="35" customFormat="1" x14ac:dyDescent="0.2">
      <c r="A12" s="59" t="s">
        <v>109</v>
      </c>
      <c r="B12" s="137">
        <v>0.12364437708451669</v>
      </c>
      <c r="C12" s="137">
        <v>0.1214325460941446</v>
      </c>
      <c r="D12" s="95">
        <v>-2.2118309903720879E-3</v>
      </c>
    </row>
    <row r="13" spans="1:4" s="35" customFormat="1" x14ac:dyDescent="0.2">
      <c r="A13" s="59" t="s">
        <v>104</v>
      </c>
      <c r="B13" s="137">
        <v>4.8045338226100839E-2</v>
      </c>
      <c r="C13" s="137">
        <v>4.4811167015875293E-2</v>
      </c>
      <c r="D13" s="95">
        <v>-3.2341712102255463E-3</v>
      </c>
    </row>
    <row r="14" spans="1:4" s="35" customFormat="1" x14ac:dyDescent="0.2">
      <c r="A14" s="59" t="s">
        <v>82</v>
      </c>
      <c r="B14" s="137">
        <v>4.7012067282478955E-2</v>
      </c>
      <c r="C14" s="137">
        <v>4.4766857296202299E-2</v>
      </c>
      <c r="D14" s="95">
        <v>-2.2452099862766556E-3</v>
      </c>
    </row>
    <row r="15" spans="1:4" s="35" customFormat="1" x14ac:dyDescent="0.2">
      <c r="A15" s="59" t="s">
        <v>107</v>
      </c>
      <c r="B15" s="137">
        <v>4.4863446501734378E-2</v>
      </c>
      <c r="C15" s="137">
        <v>4.333249450508847E-2</v>
      </c>
      <c r="D15" s="95">
        <v>-1.5309519966459073E-3</v>
      </c>
    </row>
    <row r="16" spans="1:4" s="35" customFormat="1" x14ac:dyDescent="0.2">
      <c r="A16" s="59" t="s">
        <v>79</v>
      </c>
      <c r="B16" s="137">
        <v>4.0503546689574045E-2</v>
      </c>
      <c r="C16" s="137">
        <v>3.994980976435137E-2</v>
      </c>
      <c r="D16" s="95">
        <v>-5.5373692522267537E-4</v>
      </c>
    </row>
    <row r="17" spans="1:4" s="35" customFormat="1" x14ac:dyDescent="0.2">
      <c r="A17" s="59" t="s">
        <v>110</v>
      </c>
      <c r="B17" s="137">
        <v>3.0566604354531245E-2</v>
      </c>
      <c r="C17" s="137">
        <v>2.9380760858332872E-2</v>
      </c>
      <c r="D17" s="95">
        <v>-1.185843496198373E-3</v>
      </c>
    </row>
    <row r="18" spans="1:4" s="35" customFormat="1" x14ac:dyDescent="0.2">
      <c r="A18" s="59" t="s">
        <v>74</v>
      </c>
      <c r="B18" s="137">
        <v>2.6909737269447422E-2</v>
      </c>
      <c r="C18" s="137">
        <v>2.5302426630464246E-2</v>
      </c>
      <c r="D18" s="95">
        <v>-1.6073106389831761E-3</v>
      </c>
    </row>
    <row r="19" spans="1:4" s="35" customFormat="1" x14ac:dyDescent="0.2">
      <c r="A19" s="59" t="s">
        <v>108</v>
      </c>
      <c r="B19" s="137">
        <v>0.13380840357613552</v>
      </c>
      <c r="C19" s="137">
        <v>0.13130112088779924</v>
      </c>
      <c r="D19" s="95">
        <v>-2.5072826883362214E-3</v>
      </c>
    </row>
    <row r="20" spans="1:4" s="35" customFormat="1" ht="20.100000000000001" customHeight="1" thickBot="1" x14ac:dyDescent="0.25">
      <c r="A20" s="196" t="s">
        <v>97</v>
      </c>
      <c r="B20" s="204">
        <f>+SUM(B8:B19)</f>
        <v>1.0000000000000018</v>
      </c>
      <c r="C20" s="204">
        <f>+SUM(C8:C19)</f>
        <v>1.000000000000004</v>
      </c>
      <c r="D20" s="96"/>
    </row>
    <row r="21" spans="1:4" s="35" customFormat="1" x14ac:dyDescent="0.2">
      <c r="A21" s="87"/>
      <c r="B21" s="137"/>
      <c r="C21" s="137"/>
      <c r="D21" s="95"/>
    </row>
    <row r="22" spans="1:4" s="35" customFormat="1" ht="54.95" customHeight="1" thickBot="1" x14ac:dyDescent="0.3">
      <c r="A22" s="89"/>
      <c r="B22" s="86" t="s">
        <v>98</v>
      </c>
      <c r="C22" s="86" t="s">
        <v>99</v>
      </c>
      <c r="D22" s="86" t="s">
        <v>180</v>
      </c>
    </row>
    <row r="23" spans="1:4" s="35" customFormat="1" ht="24.95" customHeight="1" thickBot="1" x14ac:dyDescent="0.25">
      <c r="A23" s="199"/>
      <c r="B23" s="201">
        <v>2641.2225908632363</v>
      </c>
      <c r="C23" s="201">
        <v>2771.9814438254184</v>
      </c>
      <c r="D23" s="200">
        <v>130.75885296218212</v>
      </c>
    </row>
    <row r="24" spans="1:4" s="35" customFormat="1" x14ac:dyDescent="0.2">
      <c r="A24" s="59"/>
      <c r="B24" s="59"/>
      <c r="C24" s="59"/>
      <c r="D24" s="59"/>
    </row>
    <row r="25" spans="1:4" s="35" customFormat="1" x14ac:dyDescent="0.2">
      <c r="A25" s="59"/>
      <c r="B25" s="59"/>
      <c r="C25" s="59"/>
      <c r="D25" s="59"/>
    </row>
  </sheetData>
  <pageMargins left="0.7" right="0.7" top="0.75" bottom="0.75" header="0.3" footer="0.3"/>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zoomScaleNormal="100" workbookViewId="0">
      <selection activeCell="E1" sqref="E1:F1048576"/>
    </sheetView>
  </sheetViews>
  <sheetFormatPr defaultColWidth="9.140625" defaultRowHeight="15" x14ac:dyDescent="0.2"/>
  <cols>
    <col min="1" max="1" width="48" style="59" bestFit="1" customWidth="1"/>
    <col min="2" max="3" width="19.7109375" style="59" customWidth="1"/>
    <col min="4" max="4" width="14.7109375" style="59" customWidth="1"/>
    <col min="5" max="16384" width="9.140625" style="59"/>
  </cols>
  <sheetData>
    <row r="1" spans="1:4" ht="15.75" x14ac:dyDescent="0.25">
      <c r="A1" s="58" t="s">
        <v>117</v>
      </c>
    </row>
    <row r="2" spans="1:4" s="35" customFormat="1" ht="15.75" x14ac:dyDescent="0.25">
      <c r="A2" s="38" t="s">
        <v>88</v>
      </c>
      <c r="B2" s="33"/>
      <c r="C2" s="33"/>
    </row>
    <row r="3" spans="1:4" s="35" customFormat="1" x14ac:dyDescent="0.2">
      <c r="A3" s="57" t="s">
        <v>182</v>
      </c>
      <c r="B3" s="108"/>
      <c r="C3" s="108"/>
      <c r="D3" s="107"/>
    </row>
    <row r="4" spans="1:4" s="35" customFormat="1" x14ac:dyDescent="0.2">
      <c r="A4" s="94" t="s">
        <v>144</v>
      </c>
      <c r="B4" s="33"/>
      <c r="C4" s="33"/>
    </row>
    <row r="5" spans="1:4" s="35" customFormat="1" ht="15.75" thickBot="1" x14ac:dyDescent="0.25">
      <c r="A5" s="119"/>
      <c r="B5" s="85"/>
      <c r="C5" s="85"/>
      <c r="D5" s="85"/>
    </row>
    <row r="6" spans="1:4" s="35" customFormat="1" ht="54.95" customHeight="1" thickBot="1" x14ac:dyDescent="0.25">
      <c r="A6" s="81" t="s">
        <v>101</v>
      </c>
      <c r="B6" s="86" t="s">
        <v>91</v>
      </c>
      <c r="C6" s="86" t="s">
        <v>92</v>
      </c>
      <c r="D6" s="86" t="s">
        <v>181</v>
      </c>
    </row>
    <row r="7" spans="1:4" s="35" customFormat="1" ht="15.75" x14ac:dyDescent="0.2">
      <c r="A7" s="111"/>
      <c r="B7" s="42"/>
      <c r="C7" s="42"/>
    </row>
    <row r="8" spans="1:4" s="35" customFormat="1" ht="15.75" x14ac:dyDescent="0.25">
      <c r="A8" s="38" t="s">
        <v>102</v>
      </c>
      <c r="B8" s="135">
        <v>0.16424073345644954</v>
      </c>
      <c r="C8" s="135">
        <v>0.2457395046912533</v>
      </c>
      <c r="D8" s="143">
        <v>8.1498771234803757E-2</v>
      </c>
    </row>
    <row r="9" spans="1:4" s="35" customFormat="1" ht="15.75" x14ac:dyDescent="0.25">
      <c r="A9" s="38" t="s">
        <v>103</v>
      </c>
      <c r="B9" s="135">
        <v>0.16345365465369205</v>
      </c>
      <c r="C9" s="135">
        <v>0.14339921472610184</v>
      </c>
      <c r="D9" s="143">
        <v>-2.0054439927590206E-2</v>
      </c>
    </row>
    <row r="10" spans="1:4" s="35" customFormat="1" ht="15.75" x14ac:dyDescent="0.2">
      <c r="A10" s="111" t="s">
        <v>65</v>
      </c>
      <c r="B10" s="136"/>
      <c r="C10" s="136"/>
      <c r="D10" s="144"/>
    </row>
    <row r="11" spans="1:4" s="35" customFormat="1" x14ac:dyDescent="0.2">
      <c r="A11" s="59" t="s">
        <v>66</v>
      </c>
      <c r="B11" s="137">
        <v>0.23838850014461641</v>
      </c>
      <c r="C11" s="137">
        <v>0.21177811929508483</v>
      </c>
      <c r="D11" s="95">
        <v>-2.6610380849531573E-2</v>
      </c>
    </row>
    <row r="12" spans="1:4" s="35" customFormat="1" x14ac:dyDescent="0.2">
      <c r="A12" s="59" t="s">
        <v>109</v>
      </c>
      <c r="B12" s="137">
        <v>0.12915952989540494</v>
      </c>
      <c r="C12" s="137">
        <v>0.11972083934745303</v>
      </c>
      <c r="D12" s="95">
        <v>-9.4386905479519057E-3</v>
      </c>
    </row>
    <row r="13" spans="1:4" s="35" customFormat="1" x14ac:dyDescent="0.2">
      <c r="A13" s="59" t="s">
        <v>105</v>
      </c>
      <c r="B13" s="137">
        <v>0.12497023263806441</v>
      </c>
      <c r="C13" s="137">
        <v>0.11346101770112377</v>
      </c>
      <c r="D13" s="95">
        <v>-1.150921493694064E-2</v>
      </c>
    </row>
    <row r="14" spans="1:4" s="35" customFormat="1" x14ac:dyDescent="0.2">
      <c r="A14" s="59" t="s">
        <v>111</v>
      </c>
      <c r="B14" s="137">
        <v>3.4884800140193739E-2</v>
      </c>
      <c r="C14" s="137">
        <v>3.3061934089594819E-2</v>
      </c>
      <c r="D14" s="95">
        <v>-1.8228660505989203E-3</v>
      </c>
    </row>
    <row r="15" spans="1:4" s="35" customFormat="1" x14ac:dyDescent="0.2">
      <c r="A15" s="59" t="s">
        <v>104</v>
      </c>
      <c r="B15" s="137">
        <v>3.1071810293443584E-2</v>
      </c>
      <c r="C15" s="137">
        <v>2.6301901047538868E-2</v>
      </c>
      <c r="D15" s="95">
        <v>-4.769909245904716E-3</v>
      </c>
    </row>
    <row r="16" spans="1:4" s="35" customFormat="1" x14ac:dyDescent="0.2">
      <c r="A16" s="59" t="s">
        <v>112</v>
      </c>
      <c r="B16" s="137">
        <v>2.541560330524107E-2</v>
      </c>
      <c r="C16" s="137">
        <v>2.4498161413150293E-2</v>
      </c>
      <c r="D16" s="95">
        <v>-9.1744189209077773E-4</v>
      </c>
    </row>
    <row r="17" spans="1:4" s="35" customFormat="1" x14ac:dyDescent="0.2">
      <c r="A17" s="59" t="s">
        <v>79</v>
      </c>
      <c r="B17" s="137">
        <v>2.2540330443228875E-2</v>
      </c>
      <c r="C17" s="137">
        <v>2.0896562975445454E-2</v>
      </c>
      <c r="D17" s="95">
        <v>-1.6437674677834205E-3</v>
      </c>
    </row>
    <row r="18" spans="1:4" s="35" customFormat="1" x14ac:dyDescent="0.2">
      <c r="A18" s="59" t="s">
        <v>108</v>
      </c>
      <c r="B18" s="137">
        <v>6.5874805029667208E-2</v>
      </c>
      <c r="C18" s="137">
        <v>6.0015348997359663E-2</v>
      </c>
      <c r="D18" s="95">
        <v>-5.8594560323075575E-3</v>
      </c>
    </row>
    <row r="19" spans="1:4" s="35" customFormat="1" ht="20.100000000000001" customHeight="1" thickBot="1" x14ac:dyDescent="0.25">
      <c r="A19" s="196" t="s">
        <v>97</v>
      </c>
      <c r="B19" s="204">
        <f>+SUM(B8:B18)</f>
        <v>1.0000000000000018</v>
      </c>
      <c r="C19" s="204">
        <f>+SUM(C8:C18)</f>
        <v>0.99887260428410585</v>
      </c>
      <c r="D19" s="138"/>
    </row>
    <row r="20" spans="1:4" s="35" customFormat="1" x14ac:dyDescent="0.2">
      <c r="A20" s="189"/>
      <c r="B20" s="205"/>
      <c r="C20" s="205"/>
      <c r="D20" s="207"/>
    </row>
    <row r="21" spans="1:4" s="35" customFormat="1" ht="54.95" customHeight="1" thickBot="1" x14ac:dyDescent="0.3">
      <c r="A21" s="89"/>
      <c r="B21" s="86" t="s">
        <v>98</v>
      </c>
      <c r="C21" s="86" t="s">
        <v>99</v>
      </c>
      <c r="D21" s="86" t="s">
        <v>180</v>
      </c>
    </row>
    <row r="22" spans="1:4" s="35" customFormat="1" ht="24.95" customHeight="1" thickBot="1" x14ac:dyDescent="0.25">
      <c r="A22" s="199"/>
      <c r="B22" s="201">
        <v>3758.0626866299281</v>
      </c>
      <c r="C22" s="201">
        <v>4018.3056322188386</v>
      </c>
      <c r="D22" s="200">
        <v>260.24294558891052</v>
      </c>
    </row>
    <row r="23" spans="1:4" s="35" customFormat="1" x14ac:dyDescent="0.2">
      <c r="A23" s="59"/>
      <c r="B23" s="59"/>
      <c r="C23" s="59"/>
      <c r="D23" s="59"/>
    </row>
  </sheetData>
  <pageMargins left="0.7" right="0.7" top="0.75" bottom="0.75" header="0.3" footer="0.3"/>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2:B57"/>
  <sheetViews>
    <sheetView showGridLines="0" view="pageBreakPreview" topLeftCell="A31" zoomScaleNormal="100" zoomScaleSheetLayoutView="100" workbookViewId="0">
      <selection activeCell="S46" sqref="S46"/>
    </sheetView>
  </sheetViews>
  <sheetFormatPr defaultColWidth="9.140625" defaultRowHeight="15" x14ac:dyDescent="0.2"/>
  <cols>
    <col min="1" max="1" width="2.7109375" style="59" customWidth="1"/>
    <col min="2" max="2" width="3.28515625" style="59" customWidth="1"/>
    <col min="3" max="8" width="9.140625" style="59"/>
    <col min="9" max="9" width="11" style="59" customWidth="1"/>
    <col min="10" max="12" width="9.140625" style="59"/>
    <col min="13" max="13" width="3.85546875" style="59" customWidth="1"/>
    <col min="14" max="14" width="1.140625" style="59" customWidth="1"/>
    <col min="15" max="16384" width="9.140625" style="59"/>
  </cols>
  <sheetData>
    <row r="52" spans="1:2" ht="15.75" x14ac:dyDescent="0.25">
      <c r="A52" s="58" t="s">
        <v>143</v>
      </c>
    </row>
    <row r="53" spans="1:2" ht="15.75" x14ac:dyDescent="0.25">
      <c r="A53" s="58"/>
      <c r="B53" s="159" t="s">
        <v>146</v>
      </c>
    </row>
    <row r="54" spans="1:2" x14ac:dyDescent="0.2">
      <c r="B54" s="159" t="s">
        <v>147</v>
      </c>
    </row>
    <row r="55" spans="1:2" x14ac:dyDescent="0.2">
      <c r="B55" s="159" t="s">
        <v>148</v>
      </c>
    </row>
    <row r="56" spans="1:2" x14ac:dyDescent="0.2">
      <c r="B56" s="159" t="s">
        <v>186</v>
      </c>
    </row>
    <row r="57" spans="1:2" x14ac:dyDescent="0.2">
      <c r="B57" s="59" t="s">
        <v>149</v>
      </c>
    </row>
  </sheetData>
  <printOptions horizontalCentered="1" verticalCentered="1"/>
  <pageMargins left="0" right="0" top="0" bottom="0" header="0" footer="0"/>
  <pageSetup scale="9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zoomScaleNormal="100" workbookViewId="0">
      <selection activeCell="E1" sqref="E1:F1048576"/>
    </sheetView>
  </sheetViews>
  <sheetFormatPr defaultColWidth="9.140625" defaultRowHeight="15" x14ac:dyDescent="0.2"/>
  <cols>
    <col min="1" max="1" width="48" style="59" bestFit="1" customWidth="1"/>
    <col min="2" max="3" width="19.7109375" style="59" customWidth="1"/>
    <col min="4" max="4" width="14.7109375" style="59" customWidth="1"/>
    <col min="5" max="16384" width="9.140625" style="59"/>
  </cols>
  <sheetData>
    <row r="1" spans="1:4" ht="15.75" x14ac:dyDescent="0.25">
      <c r="A1" s="58" t="s">
        <v>119</v>
      </c>
    </row>
    <row r="2" spans="1:4" s="35" customFormat="1" ht="15.75" x14ac:dyDescent="0.25">
      <c r="A2" s="38" t="s">
        <v>88</v>
      </c>
      <c r="B2" s="33"/>
      <c r="C2" s="33"/>
    </row>
    <row r="3" spans="1:4" s="35" customFormat="1" x14ac:dyDescent="0.2">
      <c r="A3" s="57" t="s">
        <v>182</v>
      </c>
      <c r="B3" s="108"/>
      <c r="C3" s="108"/>
      <c r="D3" s="107"/>
    </row>
    <row r="4" spans="1:4" s="35" customFormat="1" x14ac:dyDescent="0.2">
      <c r="A4" s="94" t="s">
        <v>129</v>
      </c>
      <c r="B4" s="33"/>
      <c r="C4" s="33"/>
    </row>
    <row r="5" spans="1:4" s="35" customFormat="1" ht="15.75" thickBot="1" x14ac:dyDescent="0.25">
      <c r="A5" s="119"/>
      <c r="B5" s="85"/>
      <c r="C5" s="85"/>
      <c r="D5" s="85"/>
    </row>
    <row r="6" spans="1:4" s="35" customFormat="1" ht="54.95" customHeight="1" thickBot="1" x14ac:dyDescent="0.25">
      <c r="A6" s="81" t="s">
        <v>101</v>
      </c>
      <c r="B6" s="86" t="s">
        <v>91</v>
      </c>
      <c r="C6" s="86" t="s">
        <v>92</v>
      </c>
      <c r="D6" s="86" t="s">
        <v>181</v>
      </c>
    </row>
    <row r="7" spans="1:4" s="35" customFormat="1" ht="15.75" x14ac:dyDescent="0.2">
      <c r="A7" s="111"/>
      <c r="B7" s="42"/>
      <c r="C7" s="42"/>
      <c r="D7" s="208"/>
    </row>
    <row r="8" spans="1:4" s="35" customFormat="1" ht="15.75" x14ac:dyDescent="0.25">
      <c r="A8" s="38" t="s">
        <v>102</v>
      </c>
      <c r="B8" s="135">
        <v>0.13808508367690411</v>
      </c>
      <c r="C8" s="135">
        <v>0.14168541246443034</v>
      </c>
      <c r="D8" s="143">
        <v>3.6003287875262246E-3</v>
      </c>
    </row>
    <row r="9" spans="1:4" s="35" customFormat="1" ht="15.75" x14ac:dyDescent="0.25">
      <c r="A9" s="38" t="s">
        <v>103</v>
      </c>
      <c r="B9" s="135">
        <v>0.1830987517729403</v>
      </c>
      <c r="C9" s="135">
        <v>0.18217423232081587</v>
      </c>
      <c r="D9" s="143">
        <v>-9.2451945212443376E-4</v>
      </c>
    </row>
    <row r="10" spans="1:4" s="35" customFormat="1" ht="15.75" x14ac:dyDescent="0.2">
      <c r="A10" s="111" t="s">
        <v>65</v>
      </c>
      <c r="B10" s="136"/>
      <c r="C10" s="136"/>
      <c r="D10" s="144"/>
    </row>
    <row r="11" spans="1:4" s="35" customFormat="1" x14ac:dyDescent="0.2">
      <c r="A11" s="59" t="s">
        <v>66</v>
      </c>
      <c r="B11" s="137">
        <v>0.28019901594047886</v>
      </c>
      <c r="C11" s="137">
        <v>0.27905660593417392</v>
      </c>
      <c r="D11" s="95">
        <v>-1.1424100063049392E-3</v>
      </c>
    </row>
    <row r="12" spans="1:4" s="35" customFormat="1" x14ac:dyDescent="0.2">
      <c r="A12" s="59" t="s">
        <v>82</v>
      </c>
      <c r="B12" s="137">
        <v>0.11632687476242419</v>
      </c>
      <c r="C12" s="137">
        <v>0.11581271132660823</v>
      </c>
      <c r="D12" s="95">
        <v>-5.1416343581596469E-4</v>
      </c>
    </row>
    <row r="13" spans="1:4" s="35" customFormat="1" x14ac:dyDescent="0.2">
      <c r="A13" s="59" t="s">
        <v>104</v>
      </c>
      <c r="B13" s="137">
        <v>5.4861116201128782E-2</v>
      </c>
      <c r="C13" s="137">
        <v>5.4541582885043523E-2</v>
      </c>
      <c r="D13" s="95">
        <v>-3.1953331608525898E-4</v>
      </c>
    </row>
    <row r="14" spans="1:4" s="35" customFormat="1" x14ac:dyDescent="0.2">
      <c r="A14" s="59" t="s">
        <v>79</v>
      </c>
      <c r="B14" s="137">
        <v>4.4841040960647664E-2</v>
      </c>
      <c r="C14" s="137">
        <v>4.4731069313399915E-2</v>
      </c>
      <c r="D14" s="95">
        <v>-1.0997164724774883E-4</v>
      </c>
    </row>
    <row r="15" spans="1:4" s="35" customFormat="1" x14ac:dyDescent="0.2">
      <c r="A15" s="59" t="s">
        <v>74</v>
      </c>
      <c r="B15" s="137">
        <v>4.3960736136527463E-2</v>
      </c>
      <c r="C15" s="137">
        <v>4.3706155531252851E-2</v>
      </c>
      <c r="D15" s="95">
        <v>-2.5458060527461246E-4</v>
      </c>
    </row>
    <row r="16" spans="1:4" s="35" customFormat="1" x14ac:dyDescent="0.2">
      <c r="A16" s="59" t="s">
        <v>106</v>
      </c>
      <c r="B16" s="137">
        <v>2.3262318224403229E-2</v>
      </c>
      <c r="C16" s="137">
        <v>2.323075837419681E-2</v>
      </c>
      <c r="D16" s="95">
        <v>-3.1559850206419604E-5</v>
      </c>
    </row>
    <row r="17" spans="1:4" s="35" customFormat="1" x14ac:dyDescent="0.2">
      <c r="A17" s="59" t="s">
        <v>77</v>
      </c>
      <c r="B17" s="137">
        <v>2.2414354983381145E-2</v>
      </c>
      <c r="C17" s="137">
        <v>2.2349834851319653E-2</v>
      </c>
      <c r="D17" s="95">
        <v>-6.4520132061492153E-5</v>
      </c>
    </row>
    <row r="18" spans="1:4" s="35" customFormat="1" x14ac:dyDescent="0.2">
      <c r="A18" s="59" t="s">
        <v>108</v>
      </c>
      <c r="B18" s="137">
        <v>9.2950707341157457E-2</v>
      </c>
      <c r="C18" s="137">
        <v>9.2711636998754662E-2</v>
      </c>
      <c r="D18" s="95">
        <v>-2.3907034240278896E-4</v>
      </c>
    </row>
    <row r="19" spans="1:4" s="119" customFormat="1" ht="20.100000000000001" customHeight="1" thickBot="1" x14ac:dyDescent="0.25">
      <c r="A19" s="196" t="s">
        <v>97</v>
      </c>
      <c r="B19" s="204">
        <f>+SUM(B8:B18)</f>
        <v>0.99999999999999334</v>
      </c>
      <c r="C19" s="204">
        <f>+SUM(C8:C18)</f>
        <v>0.99999999999999578</v>
      </c>
      <c r="D19" s="202"/>
    </row>
    <row r="20" spans="1:4" s="35" customFormat="1" x14ac:dyDescent="0.2">
      <c r="A20" s="87"/>
      <c r="B20" s="137"/>
      <c r="C20" s="137"/>
      <c r="D20" s="137"/>
    </row>
    <row r="21" spans="1:4" s="35" customFormat="1" ht="54.95" customHeight="1" thickBot="1" x14ac:dyDescent="0.3">
      <c r="A21" s="89"/>
      <c r="B21" s="86" t="s">
        <v>98</v>
      </c>
      <c r="C21" s="86" t="s">
        <v>99</v>
      </c>
      <c r="D21" s="86" t="s">
        <v>180</v>
      </c>
    </row>
    <row r="22" spans="1:4" s="35" customFormat="1" ht="24.95" customHeight="1" thickBot="1" x14ac:dyDescent="0.25">
      <c r="A22" s="199"/>
      <c r="B22" s="201">
        <v>3782.260261699887</v>
      </c>
      <c r="C22" s="201">
        <v>3792.4561853660857</v>
      </c>
      <c r="D22" s="200">
        <v>10.195923666198723</v>
      </c>
    </row>
    <row r="23" spans="1:4" s="35" customFormat="1" x14ac:dyDescent="0.2">
      <c r="A23" s="59"/>
      <c r="B23" s="59"/>
      <c r="C23" s="59"/>
      <c r="D23" s="59"/>
    </row>
  </sheetData>
  <pageMargins left="0.7" right="0.7" top="0.75" bottom="0.75" header="0.3" footer="0.3"/>
  <pageSetup scale="7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E1" sqref="E1:F1048576"/>
    </sheetView>
  </sheetViews>
  <sheetFormatPr defaultColWidth="9.140625" defaultRowHeight="15" x14ac:dyDescent="0.2"/>
  <cols>
    <col min="1" max="1" width="48" style="59" bestFit="1" customWidth="1"/>
    <col min="2" max="3" width="19.7109375" style="59" customWidth="1"/>
    <col min="4" max="4" width="14.7109375" style="59" customWidth="1"/>
    <col min="5" max="16384" width="9.140625" style="59"/>
  </cols>
  <sheetData>
    <row r="1" spans="1:4" ht="15.75" x14ac:dyDescent="0.25">
      <c r="A1" s="58" t="s">
        <v>125</v>
      </c>
    </row>
    <row r="2" spans="1:4" s="35" customFormat="1" ht="15.75" x14ac:dyDescent="0.25">
      <c r="A2" s="38" t="s">
        <v>88</v>
      </c>
      <c r="B2" s="33"/>
      <c r="C2" s="33"/>
    </row>
    <row r="3" spans="1:4" s="35" customFormat="1" x14ac:dyDescent="0.2">
      <c r="A3" s="57" t="s">
        <v>182</v>
      </c>
      <c r="B3" s="108"/>
      <c r="C3" s="108"/>
      <c r="D3" s="107"/>
    </row>
    <row r="4" spans="1:4" s="35" customFormat="1" x14ac:dyDescent="0.2">
      <c r="A4" s="94" t="s">
        <v>131</v>
      </c>
      <c r="B4" s="33"/>
      <c r="C4" s="33"/>
    </row>
    <row r="5" spans="1:4" s="35" customFormat="1" ht="15.75" thickBot="1" x14ac:dyDescent="0.25">
      <c r="A5" s="119"/>
      <c r="B5" s="85"/>
      <c r="C5" s="85"/>
      <c r="D5" s="85"/>
    </row>
    <row r="6" spans="1:4" s="35" customFormat="1" ht="54.95" customHeight="1" thickBot="1" x14ac:dyDescent="0.25">
      <c r="A6" s="81" t="s">
        <v>101</v>
      </c>
      <c r="B6" s="86" t="s">
        <v>91</v>
      </c>
      <c r="C6" s="86" t="s">
        <v>92</v>
      </c>
      <c r="D6" s="86" t="s">
        <v>181</v>
      </c>
    </row>
    <row r="7" spans="1:4" s="35" customFormat="1" ht="15.75" x14ac:dyDescent="0.2">
      <c r="A7" s="111"/>
      <c r="B7" s="42"/>
      <c r="C7" s="42"/>
    </row>
    <row r="8" spans="1:4" s="35" customFormat="1" ht="15.75" x14ac:dyDescent="0.25">
      <c r="A8" s="38" t="s">
        <v>102</v>
      </c>
      <c r="B8" s="135">
        <v>0.18226937289098702</v>
      </c>
      <c r="C8" s="135">
        <v>0.21443331873265301</v>
      </c>
      <c r="D8" s="143">
        <v>3.2163945841665986E-2</v>
      </c>
    </row>
    <row r="9" spans="1:4" s="35" customFormat="1" ht="15.75" x14ac:dyDescent="0.25">
      <c r="A9" s="38" t="s">
        <v>103</v>
      </c>
      <c r="B9" s="135">
        <v>0.16423195287200529</v>
      </c>
      <c r="C9" s="135">
        <v>0.1555063455349428</v>
      </c>
      <c r="D9" s="143">
        <v>-8.7256073370624854E-3</v>
      </c>
    </row>
    <row r="10" spans="1:4" s="35" customFormat="1" ht="15.75" x14ac:dyDescent="0.2">
      <c r="A10" s="111" t="s">
        <v>65</v>
      </c>
      <c r="B10" s="136"/>
      <c r="C10" s="136"/>
      <c r="D10" s="144"/>
    </row>
    <row r="11" spans="1:4" s="35" customFormat="1" x14ac:dyDescent="0.2">
      <c r="A11" s="59" t="s">
        <v>66</v>
      </c>
      <c r="B11" s="137">
        <v>0.24098314790045955</v>
      </c>
      <c r="C11" s="137">
        <v>0.2319335877087966</v>
      </c>
      <c r="D11" s="95">
        <v>-9.0495601916629476E-3</v>
      </c>
    </row>
    <row r="12" spans="1:4" s="35" customFormat="1" x14ac:dyDescent="0.2">
      <c r="A12" s="59" t="s">
        <v>105</v>
      </c>
      <c r="B12" s="137">
        <v>0.12006851684430168</v>
      </c>
      <c r="C12" s="137">
        <v>0.11508915705101075</v>
      </c>
      <c r="D12" s="95">
        <v>-4.9793597932909356E-3</v>
      </c>
    </row>
    <row r="13" spans="1:4" s="35" customFormat="1" x14ac:dyDescent="0.2">
      <c r="A13" s="59" t="s">
        <v>82</v>
      </c>
      <c r="B13" s="137">
        <v>7.7414404649316079E-2</v>
      </c>
      <c r="C13" s="137">
        <v>7.4446083157340137E-2</v>
      </c>
      <c r="D13" s="95">
        <v>-2.9683214919759421E-3</v>
      </c>
    </row>
    <row r="14" spans="1:4" s="35" customFormat="1" x14ac:dyDescent="0.2">
      <c r="A14" s="59" t="s">
        <v>104</v>
      </c>
      <c r="B14" s="137">
        <v>4.9943531447019296E-2</v>
      </c>
      <c r="C14" s="137">
        <v>4.7775941084046168E-2</v>
      </c>
      <c r="D14" s="95">
        <v>-2.1675903629731277E-3</v>
      </c>
    </row>
    <row r="15" spans="1:4" s="35" customFormat="1" x14ac:dyDescent="0.2">
      <c r="A15" s="59" t="s">
        <v>79</v>
      </c>
      <c r="B15" s="137">
        <v>2.735516322075136E-2</v>
      </c>
      <c r="C15" s="137">
        <v>2.6700785808927902E-2</v>
      </c>
      <c r="D15" s="95">
        <v>-6.543774118234584E-4</v>
      </c>
    </row>
    <row r="16" spans="1:4" s="35" customFormat="1" x14ac:dyDescent="0.2">
      <c r="A16" s="59" t="s">
        <v>74</v>
      </c>
      <c r="B16" s="137">
        <v>2.2495517518597456E-2</v>
      </c>
      <c r="C16" s="137">
        <v>2.1537681662891769E-2</v>
      </c>
      <c r="D16" s="95">
        <v>-9.5783585570568749E-4</v>
      </c>
    </row>
    <row r="17" spans="1:4" s="35" customFormat="1" x14ac:dyDescent="0.2">
      <c r="A17" s="59" t="s">
        <v>106</v>
      </c>
      <c r="B17" s="137">
        <v>2.0103790915897118E-2</v>
      </c>
      <c r="C17" s="137">
        <v>1.9783407025191487E-2</v>
      </c>
      <c r="D17" s="95">
        <v>-3.2038389070563125E-4</v>
      </c>
    </row>
    <row r="18" spans="1:4" s="35" customFormat="1" x14ac:dyDescent="0.2">
      <c r="A18" s="59" t="s">
        <v>108</v>
      </c>
      <c r="B18" s="137">
        <v>9.5134601740669289E-2</v>
      </c>
      <c r="C18" s="137">
        <v>9.2793692234204875E-2</v>
      </c>
      <c r="D18" s="95">
        <v>-2.3409095064644719E-3</v>
      </c>
    </row>
    <row r="19" spans="1:4" s="35" customFormat="1" ht="20.100000000000001" customHeight="1" thickBot="1" x14ac:dyDescent="0.25">
      <c r="A19" s="196" t="s">
        <v>97</v>
      </c>
      <c r="B19" s="204">
        <f>+SUM(B8:B18)</f>
        <v>1.000000000000004</v>
      </c>
      <c r="C19" s="204">
        <f>+SUM(C8:C18)</f>
        <v>1.0000000000000053</v>
      </c>
      <c r="D19" s="138"/>
    </row>
    <row r="20" spans="1:4" s="35" customFormat="1" x14ac:dyDescent="0.2">
      <c r="A20" s="87"/>
      <c r="B20" s="87"/>
      <c r="C20" s="137"/>
      <c r="D20" s="137"/>
    </row>
    <row r="21" spans="1:4" s="35" customFormat="1" ht="54.95" customHeight="1" thickBot="1" x14ac:dyDescent="0.3">
      <c r="A21" s="89"/>
      <c r="B21" s="86" t="s">
        <v>98</v>
      </c>
      <c r="C21" s="86" t="s">
        <v>99</v>
      </c>
      <c r="D21" s="86" t="s">
        <v>180</v>
      </c>
    </row>
    <row r="22" spans="1:4" s="35" customFormat="1" ht="24.95" customHeight="1" thickBot="1" x14ac:dyDescent="0.25">
      <c r="A22" s="199"/>
      <c r="B22" s="201">
        <v>3125.8624459094622</v>
      </c>
      <c r="C22" s="201">
        <v>3239.3368252351811</v>
      </c>
      <c r="D22" s="200">
        <v>113.47437932571893</v>
      </c>
    </row>
    <row r="23" spans="1:4" s="35" customFormat="1" x14ac:dyDescent="0.2">
      <c r="A23" s="59"/>
      <c r="B23" s="59"/>
      <c r="C23" s="59"/>
      <c r="D23" s="59"/>
    </row>
    <row r="24" spans="1:4" x14ac:dyDescent="0.2">
      <c r="A24" s="93"/>
    </row>
  </sheetData>
  <pageMargins left="0.7" right="0.7" top="0.75" bottom="0.75" header="0.3" footer="0.3"/>
  <pageSetup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zoomScaleNormal="100" workbookViewId="0">
      <selection activeCell="S46" sqref="S46"/>
    </sheetView>
  </sheetViews>
  <sheetFormatPr defaultColWidth="9.140625" defaultRowHeight="15" x14ac:dyDescent="0.2"/>
  <cols>
    <col min="1" max="1" width="31.42578125" style="59" bestFit="1" customWidth="1"/>
    <col min="2" max="3" width="17.5703125" style="59" customWidth="1"/>
    <col min="4" max="4" width="1.42578125" style="59" customWidth="1"/>
    <col min="5" max="6" width="17.5703125" style="59" customWidth="1"/>
    <col min="7" max="7" width="1.5703125" style="59" customWidth="1"/>
    <col min="8" max="9" width="17.5703125" style="59" customWidth="1"/>
    <col min="10" max="16384" width="9.140625" style="59"/>
  </cols>
  <sheetData>
    <row r="1" spans="1:15" ht="15.75" x14ac:dyDescent="0.25">
      <c r="A1" s="58" t="s">
        <v>133</v>
      </c>
    </row>
    <row r="2" spans="1:15" s="35" customFormat="1" ht="15.75" x14ac:dyDescent="0.25">
      <c r="A2" s="38" t="s">
        <v>120</v>
      </c>
      <c r="B2" s="33"/>
      <c r="C2" s="59"/>
      <c r="K2" s="59"/>
    </row>
    <row r="3" spans="1:15" s="35" customFormat="1" ht="15.75" thickBot="1" x14ac:dyDescent="0.25">
      <c r="A3" s="85"/>
      <c r="B3" s="98"/>
      <c r="C3" s="91"/>
      <c r="D3" s="91"/>
      <c r="E3" s="98"/>
      <c r="F3" s="91"/>
      <c r="K3" s="59"/>
    </row>
    <row r="4" spans="1:15" ht="24.95" customHeight="1" thickBot="1" x14ac:dyDescent="0.25">
      <c r="B4" s="99" t="s">
        <v>59</v>
      </c>
      <c r="C4" s="99"/>
      <c r="D4" s="155"/>
      <c r="E4" s="99" t="s">
        <v>46</v>
      </c>
      <c r="F4" s="100"/>
      <c r="G4" s="101"/>
      <c r="H4" s="99" t="s">
        <v>47</v>
      </c>
      <c r="I4" s="102"/>
    </row>
    <row r="5" spans="1:15" s="58" customFormat="1" ht="99.95" customHeight="1" thickBot="1" x14ac:dyDescent="0.3">
      <c r="A5" s="117" t="s">
        <v>150</v>
      </c>
      <c r="B5" s="103" t="s">
        <v>121</v>
      </c>
      <c r="C5" s="103" t="s">
        <v>152</v>
      </c>
      <c r="D5" s="104"/>
      <c r="E5" s="103" t="s">
        <v>121</v>
      </c>
      <c r="F5" s="103" t="s">
        <v>152</v>
      </c>
      <c r="G5" s="104"/>
      <c r="H5" s="103" t="s">
        <v>121</v>
      </c>
      <c r="I5" s="103" t="s">
        <v>152</v>
      </c>
    </row>
    <row r="6" spans="1:15" ht="15.75" x14ac:dyDescent="0.25">
      <c r="A6" s="118"/>
    </row>
    <row r="7" spans="1:15" x14ac:dyDescent="0.2">
      <c r="A7" s="59" t="s">
        <v>26</v>
      </c>
      <c r="B7" s="142">
        <v>0.33830011114816494</v>
      </c>
      <c r="C7" s="121">
        <v>1.5772473050974928E-3</v>
      </c>
      <c r="E7" s="142">
        <v>0.72698959481601344</v>
      </c>
      <c r="F7" s="121">
        <v>2.0251950471144045E-2</v>
      </c>
      <c r="H7" s="142">
        <v>0.6251057592352528</v>
      </c>
      <c r="I7" s="121">
        <v>1.2680732991932026E-2</v>
      </c>
      <c r="L7" s="145"/>
      <c r="M7" s="145"/>
      <c r="N7" s="145"/>
      <c r="O7" s="145"/>
    </row>
    <row r="8" spans="1:15" x14ac:dyDescent="0.2">
      <c r="A8" s="59" t="s">
        <v>28</v>
      </c>
      <c r="B8" s="142">
        <v>0.45233355885814963</v>
      </c>
      <c r="C8" s="121">
        <v>2.0430464280955757E-3</v>
      </c>
      <c r="E8" s="142">
        <v>1.211740506218836</v>
      </c>
      <c r="F8" s="121">
        <v>2.627764047859546E-2</v>
      </c>
      <c r="H8" s="142">
        <v>0.52481133701467608</v>
      </c>
      <c r="I8" s="121">
        <v>8.2977903426527892E-3</v>
      </c>
      <c r="L8" s="145"/>
      <c r="M8" s="145"/>
      <c r="N8" s="145"/>
      <c r="O8" s="145"/>
    </row>
    <row r="9" spans="1:15" x14ac:dyDescent="0.2">
      <c r="A9" s="59" t="s">
        <v>122</v>
      </c>
      <c r="B9" s="142">
        <v>0.39076747755693553</v>
      </c>
      <c r="C9" s="121">
        <v>6.7817829569622324E-4</v>
      </c>
      <c r="E9" s="142">
        <v>0.82652594928805601</v>
      </c>
      <c r="F9" s="121">
        <v>2.066355707899184E-2</v>
      </c>
      <c r="H9" s="142">
        <v>0.58513245058769436</v>
      </c>
      <c r="I9" s="121">
        <v>7.1999979745714119E-3</v>
      </c>
      <c r="L9" s="145"/>
      <c r="M9" s="145"/>
      <c r="N9" s="145"/>
      <c r="O9" s="145"/>
    </row>
    <row r="10" spans="1:15" x14ac:dyDescent="0.2">
      <c r="A10" s="59" t="s">
        <v>123</v>
      </c>
      <c r="B10" s="142">
        <v>1.6520777790806219E-2</v>
      </c>
      <c r="C10" s="121">
        <v>4.8763233522063266E-5</v>
      </c>
      <c r="E10" s="142">
        <v>5.0415323138895421E-2</v>
      </c>
      <c r="F10" s="121">
        <v>1.466470191275285E-3</v>
      </c>
      <c r="H10" s="142">
        <v>2.2216634894380589E-2</v>
      </c>
      <c r="I10" s="121">
        <v>4.2893535988347206E-4</v>
      </c>
      <c r="L10" s="145"/>
      <c r="M10" s="145"/>
      <c r="N10" s="145"/>
      <c r="O10" s="145"/>
    </row>
    <row r="11" spans="1:15" x14ac:dyDescent="0.2">
      <c r="A11" s="209" t="s">
        <v>27</v>
      </c>
      <c r="B11" s="210">
        <v>7.1243980203029536E-2</v>
      </c>
      <c r="C11" s="211">
        <v>2.9161054147875602E-4</v>
      </c>
      <c r="D11" s="209"/>
      <c r="E11" s="210">
        <v>0.2137188297935543</v>
      </c>
      <c r="F11" s="211">
        <v>5.2640389641997127E-3</v>
      </c>
      <c r="G11" s="209"/>
      <c r="H11" s="210">
        <v>9.4987371162740392E-2</v>
      </c>
      <c r="I11" s="211">
        <v>1.6076329515719802E-3</v>
      </c>
      <c r="L11" s="145"/>
      <c r="M11" s="145"/>
      <c r="N11" s="145"/>
      <c r="O11" s="145"/>
    </row>
    <row r="12" spans="1:15" ht="15.75" x14ac:dyDescent="0.25">
      <c r="A12" s="58" t="s">
        <v>124</v>
      </c>
      <c r="B12" s="147">
        <v>0.14418302779700445</v>
      </c>
      <c r="C12" s="122">
        <v>5.915201037606599E-4</v>
      </c>
      <c r="D12" s="58"/>
      <c r="E12" s="147">
        <v>0.377531112428311</v>
      </c>
      <c r="F12" s="122">
        <v>1.0114973630168188E-2</v>
      </c>
      <c r="G12" s="58"/>
      <c r="H12" s="147">
        <v>0.19426203718816057</v>
      </c>
      <c r="I12" s="122">
        <v>3.5123496118038785E-3</v>
      </c>
      <c r="L12" s="145"/>
      <c r="M12" s="145"/>
      <c r="N12" s="145"/>
      <c r="O12" s="145"/>
    </row>
    <row r="13" spans="1:15" ht="15.75" thickBot="1" x14ac:dyDescent="0.25">
      <c r="A13" s="91"/>
      <c r="B13" s="91"/>
      <c r="C13" s="91"/>
      <c r="D13" s="91"/>
      <c r="E13" s="91"/>
      <c r="F13" s="91"/>
      <c r="G13" s="91"/>
      <c r="H13" s="91"/>
      <c r="I13" s="91"/>
    </row>
  </sheetData>
  <pageMargins left="0.7" right="0.7" top="0.75" bottom="0.75" header="0.3" footer="0.3"/>
  <pageSetup scale="7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zoomScaleNormal="100" workbookViewId="0">
      <selection activeCell="S46" sqref="S46"/>
    </sheetView>
  </sheetViews>
  <sheetFormatPr defaultColWidth="9.140625" defaultRowHeight="15" x14ac:dyDescent="0.2"/>
  <cols>
    <col min="1" max="1" width="36" style="59" bestFit="1" customWidth="1"/>
    <col min="2" max="4" width="24.7109375" style="59" customWidth="1"/>
    <col min="5" max="16384" width="9.140625" style="59"/>
  </cols>
  <sheetData>
    <row r="1" spans="1:6" ht="15.75" x14ac:dyDescent="0.25">
      <c r="A1" s="116" t="s">
        <v>134</v>
      </c>
    </row>
    <row r="2" spans="1:6" s="35" customFormat="1" ht="15.75" x14ac:dyDescent="0.25">
      <c r="A2" s="38" t="s">
        <v>132</v>
      </c>
      <c r="B2" s="33"/>
    </row>
    <row r="3" spans="1:6" s="107" customFormat="1" x14ac:dyDescent="0.2">
      <c r="A3" s="94" t="s">
        <v>128</v>
      </c>
      <c r="B3" s="108"/>
    </row>
    <row r="4" spans="1:6" s="35" customFormat="1" ht="15.75" thickBot="1" x14ac:dyDescent="0.25">
      <c r="A4" s="85"/>
      <c r="B4" s="98"/>
      <c r="C4" s="98"/>
      <c r="D4" s="91"/>
    </row>
    <row r="5" spans="1:6" s="58" customFormat="1" ht="45" customHeight="1" thickBot="1" x14ac:dyDescent="0.3">
      <c r="A5" s="117"/>
      <c r="B5" s="103" t="s">
        <v>185</v>
      </c>
      <c r="C5" s="103" t="s">
        <v>183</v>
      </c>
      <c r="D5" s="103" t="s">
        <v>184</v>
      </c>
    </row>
    <row r="6" spans="1:6" ht="15.75" x14ac:dyDescent="0.25">
      <c r="A6" s="118"/>
    </row>
    <row r="7" spans="1:6" x14ac:dyDescent="0.2">
      <c r="A7" s="59" t="s">
        <v>26</v>
      </c>
      <c r="B7" s="139">
        <v>0.25434562680592265</v>
      </c>
      <c r="C7" s="139">
        <v>0.24430255395107658</v>
      </c>
      <c r="D7" s="139">
        <v>2.8278293905842624E-3</v>
      </c>
      <c r="F7" s="145"/>
    </row>
    <row r="8" spans="1:6" x14ac:dyDescent="0.2">
      <c r="A8" s="59" t="s">
        <v>27</v>
      </c>
      <c r="B8" s="139">
        <v>0.41181238240042034</v>
      </c>
      <c r="C8" s="139">
        <v>5.531579346569962E-2</v>
      </c>
      <c r="D8" s="139">
        <v>4.9479383659296232E-4</v>
      </c>
      <c r="F8" s="145"/>
    </row>
    <row r="9" spans="1:6" x14ac:dyDescent="0.2">
      <c r="A9" s="59" t="s">
        <v>28</v>
      </c>
      <c r="B9" s="139">
        <v>8.7311810310896881E-2</v>
      </c>
      <c r="C9" s="139">
        <v>-5.2194874448743878E-2</v>
      </c>
      <c r="D9" s="139">
        <v>-4.765215081105836E-4</v>
      </c>
      <c r="F9" s="145"/>
    </row>
    <row r="10" spans="1:6" x14ac:dyDescent="0.2">
      <c r="A10" s="59" t="s">
        <v>29</v>
      </c>
      <c r="B10" s="139">
        <v>5.4305153776039762E-2</v>
      </c>
      <c r="C10" s="139">
        <v>3.5967122835714124E-4</v>
      </c>
      <c r="D10" s="139">
        <v>5.6144692771676927E-6</v>
      </c>
      <c r="F10" s="145"/>
    </row>
    <row r="11" spans="1:6" x14ac:dyDescent="0.2">
      <c r="A11" s="59" t="s">
        <v>30</v>
      </c>
      <c r="B11" s="139">
        <v>0.13522507602924771</v>
      </c>
      <c r="C11" s="139">
        <v>2.61910537092994E-3</v>
      </c>
      <c r="D11" s="139">
        <v>2.2976231915256898E-5</v>
      </c>
      <c r="F11" s="145"/>
    </row>
    <row r="12" spans="1:6" x14ac:dyDescent="0.2">
      <c r="A12" s="59" t="s">
        <v>41</v>
      </c>
      <c r="B12" s="139">
        <v>5.6999950677472648E-2</v>
      </c>
      <c r="C12" s="139">
        <v>-0.14630604038257952</v>
      </c>
      <c r="D12" s="139">
        <v>-1.4397630619324643E-3</v>
      </c>
      <c r="F12" s="145"/>
    </row>
    <row r="13" spans="1:6" ht="15.75" x14ac:dyDescent="0.25">
      <c r="A13" s="115" t="s">
        <v>124</v>
      </c>
      <c r="B13" s="156">
        <v>1</v>
      </c>
      <c r="C13" s="140">
        <v>7.2394049568037883E-2</v>
      </c>
      <c r="D13" s="140">
        <v>8.0274774577521906E-4</v>
      </c>
      <c r="F13" s="145"/>
    </row>
    <row r="14" spans="1:6" ht="15.75" thickBot="1" x14ac:dyDescent="0.25">
      <c r="A14" s="91"/>
      <c r="B14" s="91"/>
      <c r="C14" s="91"/>
      <c r="D14" s="91"/>
    </row>
  </sheetData>
  <pageMargins left="0.7" right="0.7" top="0.75" bottom="0.75" header="0.3" footer="0.3"/>
  <pageSetup scale="7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zoomScaleNormal="100" workbookViewId="0">
      <selection activeCell="S46" sqref="S46"/>
    </sheetView>
  </sheetViews>
  <sheetFormatPr defaultColWidth="9.140625" defaultRowHeight="15" x14ac:dyDescent="0.2"/>
  <cols>
    <col min="1" max="1" width="36" style="59" bestFit="1" customWidth="1"/>
    <col min="2" max="4" width="24.7109375" style="59" customWidth="1"/>
    <col min="5" max="16384" width="9.140625" style="59"/>
  </cols>
  <sheetData>
    <row r="1" spans="1:6" ht="15.75" x14ac:dyDescent="0.25">
      <c r="A1" s="116" t="s">
        <v>135</v>
      </c>
    </row>
    <row r="2" spans="1:6" s="35" customFormat="1" ht="15.75" x14ac:dyDescent="0.25">
      <c r="A2" s="38" t="s">
        <v>132</v>
      </c>
      <c r="B2" s="33"/>
    </row>
    <row r="3" spans="1:6" s="107" customFormat="1" x14ac:dyDescent="0.2">
      <c r="A3" s="94" t="s">
        <v>130</v>
      </c>
      <c r="B3" s="108"/>
    </row>
    <row r="4" spans="1:6" s="35" customFormat="1" ht="15.75" thickBot="1" x14ac:dyDescent="0.25">
      <c r="A4" s="85"/>
      <c r="B4" s="98"/>
      <c r="C4" s="98"/>
      <c r="D4" s="91"/>
    </row>
    <row r="5" spans="1:6" s="58" customFormat="1" ht="45" customHeight="1" thickBot="1" x14ac:dyDescent="0.3">
      <c r="A5" s="117"/>
      <c r="B5" s="103" t="s">
        <v>185</v>
      </c>
      <c r="C5" s="103" t="s">
        <v>183</v>
      </c>
      <c r="D5" s="103" t="s">
        <v>184</v>
      </c>
    </row>
    <row r="6" spans="1:6" ht="15.75" x14ac:dyDescent="0.25">
      <c r="A6" s="118"/>
    </row>
    <row r="7" spans="1:6" x14ac:dyDescent="0.2">
      <c r="A7" s="59" t="s">
        <v>26</v>
      </c>
      <c r="B7" s="139">
        <v>0.40989585250259153</v>
      </c>
      <c r="C7" s="139">
        <v>0.23701615976784307</v>
      </c>
      <c r="D7" s="139">
        <v>3.7708038879825292E-3</v>
      </c>
      <c r="F7" s="145"/>
    </row>
    <row r="8" spans="1:6" x14ac:dyDescent="0.2">
      <c r="A8" s="59" t="s">
        <v>27</v>
      </c>
      <c r="B8" s="139">
        <v>0.28024985379627171</v>
      </c>
      <c r="C8" s="139">
        <v>0.18611733151341139</v>
      </c>
      <c r="D8" s="139">
        <v>2.111988250942623E-3</v>
      </c>
      <c r="F8" s="145"/>
    </row>
    <row r="9" spans="1:6" x14ac:dyDescent="0.2">
      <c r="A9" s="59" t="s">
        <v>28</v>
      </c>
      <c r="B9" s="139">
        <v>7.3657190809780088E-2</v>
      </c>
      <c r="C9" s="139">
        <v>5.335920825472476E-3</v>
      </c>
      <c r="D9" s="139">
        <v>7.3167213827237044E-5</v>
      </c>
      <c r="F9" s="145"/>
    </row>
    <row r="10" spans="1:6" x14ac:dyDescent="0.2">
      <c r="A10" s="59" t="s">
        <v>29</v>
      </c>
      <c r="B10" s="139">
        <v>3.4790885909608729E-2</v>
      </c>
      <c r="C10" s="139">
        <v>7.0536824407442973E-3</v>
      </c>
      <c r="D10" s="139">
        <v>2.0563359868746092E-4</v>
      </c>
      <c r="F10" s="145"/>
    </row>
    <row r="11" spans="1:6" x14ac:dyDescent="0.2">
      <c r="A11" s="59" t="s">
        <v>30</v>
      </c>
      <c r="B11" s="139">
        <v>0.1590920269107427</v>
      </c>
      <c r="C11" s="139">
        <v>2.0680047508468531E-2</v>
      </c>
      <c r="D11" s="139">
        <v>2.9753779132199974E-4</v>
      </c>
      <c r="F11" s="145"/>
    </row>
    <row r="12" spans="1:6" x14ac:dyDescent="0.2">
      <c r="A12" s="59" t="s">
        <v>41</v>
      </c>
      <c r="B12" s="139">
        <v>4.2314190071005259E-2</v>
      </c>
      <c r="C12" s="139">
        <v>-6.2378844825278786E-2</v>
      </c>
      <c r="D12" s="139">
        <v>-1.1243317828705814E-3</v>
      </c>
      <c r="F12" s="145"/>
    </row>
    <row r="13" spans="1:6" ht="15.75" x14ac:dyDescent="0.25">
      <c r="A13" s="115" t="s">
        <v>124</v>
      </c>
      <c r="B13" s="156">
        <v>0.99999999999999989</v>
      </c>
      <c r="C13" s="140">
        <v>0.15060024898832866</v>
      </c>
      <c r="D13" s="140">
        <v>2.1498254408725149E-3</v>
      </c>
      <c r="F13" s="145"/>
    </row>
    <row r="14" spans="1:6" ht="15.75" thickBot="1" x14ac:dyDescent="0.25">
      <c r="A14" s="91"/>
      <c r="B14" s="91"/>
      <c r="C14" s="91"/>
      <c r="D14" s="91"/>
    </row>
  </sheetData>
  <pageMargins left="0.7" right="0.7" top="0.75" bottom="0.75" header="0.3" footer="0.3"/>
  <pageSetup scale="7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zoomScaleNormal="100" workbookViewId="0">
      <selection activeCell="S46" sqref="S46"/>
    </sheetView>
  </sheetViews>
  <sheetFormatPr defaultColWidth="9.140625" defaultRowHeight="15" x14ac:dyDescent="0.2"/>
  <cols>
    <col min="1" max="1" width="36" style="59" bestFit="1" customWidth="1"/>
    <col min="2" max="4" width="24.7109375" style="59" customWidth="1"/>
    <col min="5" max="16384" width="9.140625" style="59"/>
  </cols>
  <sheetData>
    <row r="1" spans="1:6" ht="15.75" x14ac:dyDescent="0.25">
      <c r="A1" s="116" t="s">
        <v>136</v>
      </c>
    </row>
    <row r="2" spans="1:6" s="35" customFormat="1" ht="15.75" x14ac:dyDescent="0.25">
      <c r="A2" s="38" t="s">
        <v>132</v>
      </c>
      <c r="B2" s="33"/>
    </row>
    <row r="3" spans="1:6" s="107" customFormat="1" x14ac:dyDescent="0.2">
      <c r="A3" s="94" t="s">
        <v>144</v>
      </c>
      <c r="B3" s="108"/>
    </row>
    <row r="4" spans="1:6" s="35" customFormat="1" ht="15.75" thickBot="1" x14ac:dyDescent="0.25">
      <c r="A4" s="85"/>
      <c r="B4" s="98"/>
      <c r="C4" s="98"/>
      <c r="D4" s="91"/>
    </row>
    <row r="5" spans="1:6" s="58" customFormat="1" ht="45" customHeight="1" thickBot="1" x14ac:dyDescent="0.3">
      <c r="A5" s="117"/>
      <c r="B5" s="103" t="s">
        <v>185</v>
      </c>
      <c r="C5" s="103" t="s">
        <v>183</v>
      </c>
      <c r="D5" s="103" t="s">
        <v>184</v>
      </c>
    </row>
    <row r="6" spans="1:6" ht="15.75" x14ac:dyDescent="0.25">
      <c r="A6" s="118"/>
    </row>
    <row r="7" spans="1:6" x14ac:dyDescent="0.2">
      <c r="A7" s="59" t="s">
        <v>26</v>
      </c>
      <c r="B7" s="139">
        <v>0.23061905071115013</v>
      </c>
      <c r="C7" s="139">
        <v>0.16662995741900619</v>
      </c>
      <c r="D7" s="139">
        <v>1.1855488483351719E-2</v>
      </c>
      <c r="F7" s="145"/>
    </row>
    <row r="8" spans="1:6" x14ac:dyDescent="0.2">
      <c r="A8" s="59" t="s">
        <v>27</v>
      </c>
      <c r="B8" s="139">
        <v>0.47158450788714762</v>
      </c>
      <c r="C8" s="139">
        <v>0.21111688738140377</v>
      </c>
      <c r="D8" s="139">
        <v>1.036668276045234E-2</v>
      </c>
      <c r="F8" s="145"/>
    </row>
    <row r="9" spans="1:6" x14ac:dyDescent="0.2">
      <c r="A9" s="59" t="s">
        <v>28</v>
      </c>
      <c r="B9" s="139">
        <v>0.15793124574184528</v>
      </c>
      <c r="C9" s="139">
        <v>0.25885521538237816</v>
      </c>
      <c r="D9" s="139">
        <v>1.6488915130109097E-2</v>
      </c>
      <c r="F9" s="145"/>
    </row>
    <row r="10" spans="1:6" x14ac:dyDescent="0.2">
      <c r="A10" s="59" t="s">
        <v>29</v>
      </c>
      <c r="B10" s="139">
        <v>1.7514311253885025E-2</v>
      </c>
      <c r="C10" s="139">
        <v>2.0134311549077626E-2</v>
      </c>
      <c r="D10" s="139">
        <v>1.4754122053715815E-3</v>
      </c>
      <c r="F10" s="145"/>
    </row>
    <row r="11" spans="1:6" x14ac:dyDescent="0.2">
      <c r="A11" s="59" t="s">
        <v>30</v>
      </c>
      <c r="B11" s="139">
        <v>8.2622884167479801E-2</v>
      </c>
      <c r="C11" s="139">
        <v>3.0344687044858151E-2</v>
      </c>
      <c r="D11" s="139">
        <v>1.9584506867997118E-3</v>
      </c>
      <c r="F11" s="145"/>
    </row>
    <row r="12" spans="1:6" x14ac:dyDescent="0.2">
      <c r="A12" s="59" t="s">
        <v>41</v>
      </c>
      <c r="B12" s="139">
        <v>3.972800023849217E-2</v>
      </c>
      <c r="C12" s="139">
        <v>4.6498680226337324E-2</v>
      </c>
      <c r="D12" s="139">
        <v>3.4143044746597576E-3</v>
      </c>
      <c r="F12" s="145"/>
    </row>
    <row r="13" spans="1:6" ht="15.75" x14ac:dyDescent="0.25">
      <c r="A13" s="115" t="s">
        <v>124</v>
      </c>
      <c r="B13" s="156">
        <v>1</v>
      </c>
      <c r="C13" s="140">
        <v>0.18357592641582937</v>
      </c>
      <c r="D13" s="140">
        <v>1.0550280557006733E-2</v>
      </c>
      <c r="F13" s="145"/>
    </row>
    <row r="14" spans="1:6" ht="15.75" thickBot="1" x14ac:dyDescent="0.25">
      <c r="A14" s="91"/>
      <c r="B14" s="91"/>
      <c r="C14" s="91"/>
      <c r="D14" s="91"/>
    </row>
  </sheetData>
  <pageMargins left="0.7" right="0.7" top="0.75" bottom="0.75" header="0.3" footer="0.3"/>
  <pageSetup scale="7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zoomScaleNormal="100" workbookViewId="0">
      <selection activeCell="S46" sqref="S46"/>
    </sheetView>
  </sheetViews>
  <sheetFormatPr defaultColWidth="9.140625" defaultRowHeight="15" x14ac:dyDescent="0.2"/>
  <cols>
    <col min="1" max="1" width="36" style="59" bestFit="1" customWidth="1"/>
    <col min="2" max="4" width="24.7109375" style="59" customWidth="1"/>
    <col min="5" max="16384" width="9.140625" style="59"/>
  </cols>
  <sheetData>
    <row r="1" spans="1:6" ht="15.75" x14ac:dyDescent="0.25">
      <c r="A1" s="58" t="s">
        <v>137</v>
      </c>
    </row>
    <row r="2" spans="1:6" s="35" customFormat="1" ht="15.75" x14ac:dyDescent="0.25">
      <c r="A2" s="38" t="s">
        <v>132</v>
      </c>
      <c r="B2" s="33"/>
    </row>
    <row r="3" spans="1:6" s="107" customFormat="1" x14ac:dyDescent="0.2">
      <c r="A3" s="94" t="s">
        <v>129</v>
      </c>
      <c r="B3" s="108"/>
    </row>
    <row r="4" spans="1:6" s="35" customFormat="1" ht="15.75" thickBot="1" x14ac:dyDescent="0.25">
      <c r="A4" s="85"/>
      <c r="B4" s="98"/>
      <c r="C4" s="98"/>
      <c r="D4" s="91"/>
    </row>
    <row r="5" spans="1:6" s="58" customFormat="1" ht="45" customHeight="1" thickBot="1" x14ac:dyDescent="0.3">
      <c r="A5" s="117"/>
      <c r="B5" s="103" t="s">
        <v>185</v>
      </c>
      <c r="C5" s="103" t="s">
        <v>183</v>
      </c>
      <c r="D5" s="103" t="s">
        <v>184</v>
      </c>
    </row>
    <row r="6" spans="1:6" ht="15.75" x14ac:dyDescent="0.25">
      <c r="A6" s="118"/>
    </row>
    <row r="7" spans="1:6" x14ac:dyDescent="0.2">
      <c r="A7" s="59" t="s">
        <v>26</v>
      </c>
      <c r="B7" s="139">
        <v>0.20264679426981647</v>
      </c>
      <c r="C7" s="139">
        <v>0.34905900994938638</v>
      </c>
      <c r="D7" s="139">
        <v>6.1786850545288E-4</v>
      </c>
      <c r="F7" s="145"/>
    </row>
    <row r="8" spans="1:6" x14ac:dyDescent="0.2">
      <c r="A8" s="59" t="s">
        <v>27</v>
      </c>
      <c r="B8" s="139">
        <v>0.62489782206942945</v>
      </c>
      <c r="C8" s="139">
        <v>1.0429849705798503E-4</v>
      </c>
      <c r="D8" s="139">
        <v>1.8682867816918401E-7</v>
      </c>
      <c r="F8" s="145"/>
    </row>
    <row r="9" spans="1:6" x14ac:dyDescent="0.2">
      <c r="A9" s="59" t="s">
        <v>28</v>
      </c>
      <c r="B9" s="139">
        <v>6.9482035090639896E-2</v>
      </c>
      <c r="C9" s="139">
        <v>1.839604655360692E-2</v>
      </c>
      <c r="D9" s="139">
        <v>2.1924870454597262E-5</v>
      </c>
      <c r="F9" s="145"/>
    </row>
    <row r="10" spans="1:6" x14ac:dyDescent="0.2">
      <c r="A10" s="59" t="s">
        <v>29</v>
      </c>
      <c r="B10" s="139">
        <v>2.0206823281485348E-2</v>
      </c>
      <c r="C10" s="139">
        <v>3.9561405393012524E-5</v>
      </c>
      <c r="D10" s="139">
        <v>9.0497285120156105E-8</v>
      </c>
      <c r="F10" s="145"/>
    </row>
    <row r="11" spans="1:6" x14ac:dyDescent="0.2">
      <c r="A11" s="59" t="s">
        <v>30</v>
      </c>
      <c r="B11" s="139">
        <v>5.1227417601938295E-2</v>
      </c>
      <c r="C11" s="139">
        <v>2.8539096822122616E-2</v>
      </c>
      <c r="D11" s="139">
        <v>2.6212593660929171E-5</v>
      </c>
      <c r="F11" s="145"/>
    </row>
    <row r="12" spans="1:6" x14ac:dyDescent="0.2">
      <c r="A12" s="59" t="s">
        <v>41</v>
      </c>
      <c r="B12" s="139">
        <v>3.1539107686690597E-2</v>
      </c>
      <c r="C12" s="139">
        <v>0.12195895565991492</v>
      </c>
      <c r="D12" s="139">
        <v>1.3114351110192859E-4</v>
      </c>
      <c r="F12" s="145"/>
    </row>
    <row r="13" spans="1:6" ht="15.75" x14ac:dyDescent="0.25">
      <c r="A13" s="115" t="s">
        <v>124</v>
      </c>
      <c r="B13" s="156">
        <v>1</v>
      </c>
      <c r="C13" s="140">
        <v>7.7388320310193479E-2</v>
      </c>
      <c r="D13" s="140">
        <v>1.3232998682628148E-4</v>
      </c>
      <c r="F13" s="145"/>
    </row>
    <row r="14" spans="1:6" ht="15.75" thickBot="1" x14ac:dyDescent="0.25">
      <c r="A14" s="91"/>
      <c r="B14" s="91"/>
      <c r="C14" s="91"/>
      <c r="D14" s="91"/>
    </row>
  </sheetData>
  <pageMargins left="0.7" right="0.7" top="0.75" bottom="0.75" header="0.3" footer="0.3"/>
  <pageSetup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zoomScaleNormal="100" workbookViewId="0">
      <selection activeCell="S46" sqref="S46"/>
    </sheetView>
  </sheetViews>
  <sheetFormatPr defaultColWidth="9.140625" defaultRowHeight="15" x14ac:dyDescent="0.2"/>
  <cols>
    <col min="1" max="1" width="36" style="59" bestFit="1" customWidth="1"/>
    <col min="2" max="4" width="24.7109375" style="59" customWidth="1"/>
    <col min="5" max="16384" width="9.140625" style="59"/>
  </cols>
  <sheetData>
    <row r="1" spans="1:6" ht="15.75" x14ac:dyDescent="0.25">
      <c r="A1" s="116" t="s">
        <v>138</v>
      </c>
    </row>
    <row r="2" spans="1:6" s="35" customFormat="1" ht="15.75" x14ac:dyDescent="0.25">
      <c r="A2" s="38" t="s">
        <v>132</v>
      </c>
      <c r="B2" s="33"/>
    </row>
    <row r="3" spans="1:6" s="107" customFormat="1" x14ac:dyDescent="0.2">
      <c r="A3" s="94" t="s">
        <v>131</v>
      </c>
      <c r="B3" s="108"/>
    </row>
    <row r="4" spans="1:6" s="35" customFormat="1" ht="15.75" thickBot="1" x14ac:dyDescent="0.25">
      <c r="A4" s="85"/>
      <c r="B4" s="98"/>
      <c r="C4" s="98"/>
      <c r="D4" s="91"/>
    </row>
    <row r="5" spans="1:6" s="58" customFormat="1" ht="45" customHeight="1" thickBot="1" x14ac:dyDescent="0.3">
      <c r="A5" s="117"/>
      <c r="B5" s="103" t="s">
        <v>185</v>
      </c>
      <c r="C5" s="103" t="s">
        <v>183</v>
      </c>
      <c r="D5" s="103" t="s">
        <v>184</v>
      </c>
    </row>
    <row r="6" spans="1:6" ht="15.75" x14ac:dyDescent="0.25">
      <c r="A6" s="118"/>
      <c r="B6" s="141"/>
      <c r="C6" s="141"/>
      <c r="D6" s="141"/>
    </row>
    <row r="7" spans="1:6" x14ac:dyDescent="0.2">
      <c r="A7" s="59" t="s">
        <v>26</v>
      </c>
      <c r="B7" s="139">
        <v>0.27244895804958386</v>
      </c>
      <c r="C7" s="139">
        <v>0.6931528318083755</v>
      </c>
      <c r="D7" s="139">
        <v>1.5015225893780232E-2</v>
      </c>
      <c r="F7" s="145"/>
    </row>
    <row r="8" spans="1:6" x14ac:dyDescent="0.2">
      <c r="A8" s="59" t="s">
        <v>27</v>
      </c>
      <c r="B8" s="139">
        <v>0.48224555314971823</v>
      </c>
      <c r="C8" s="139">
        <v>2.859787631371492E-2</v>
      </c>
      <c r="D8" s="139">
        <v>6.9312845396852108E-4</v>
      </c>
      <c r="F8" s="145"/>
    </row>
    <row r="9" spans="1:6" x14ac:dyDescent="0.2">
      <c r="A9" s="59" t="s">
        <v>28</v>
      </c>
      <c r="B9" s="139">
        <v>9.8785658838656934E-2</v>
      </c>
      <c r="C9" s="139">
        <v>3.184182060956893E-2</v>
      </c>
      <c r="D9" s="139">
        <v>5.790112882340094E-4</v>
      </c>
      <c r="F9" s="145"/>
    </row>
    <row r="10" spans="1:6" x14ac:dyDescent="0.2">
      <c r="A10" s="59" t="s">
        <v>29</v>
      </c>
      <c r="B10" s="139">
        <v>2.6950598462045994E-2</v>
      </c>
      <c r="C10" s="139">
        <v>1.1900056975911622E-3</v>
      </c>
      <c r="D10" s="139">
        <v>3.8321316441185316E-5</v>
      </c>
      <c r="F10" s="145"/>
    </row>
    <row r="11" spans="1:6" x14ac:dyDescent="0.2">
      <c r="A11" s="59" t="s">
        <v>30</v>
      </c>
      <c r="B11" s="139">
        <v>8.5913563141014282E-2</v>
      </c>
      <c r="C11" s="139">
        <v>0.24480548823619389</v>
      </c>
      <c r="D11" s="139">
        <v>4.4068369197595081E-3</v>
      </c>
      <c r="F11" s="145"/>
    </row>
    <row r="12" spans="1:6" x14ac:dyDescent="0.2">
      <c r="A12" s="59" t="s">
        <v>41</v>
      </c>
      <c r="B12" s="139">
        <v>3.3655668358980623E-2</v>
      </c>
      <c r="C12" s="139">
        <v>-0.11781111379902635</v>
      </c>
      <c r="D12" s="139">
        <v>-2.2633780184352238E-3</v>
      </c>
      <c r="F12" s="145"/>
    </row>
    <row r="13" spans="1:6" ht="15.75" x14ac:dyDescent="0.25">
      <c r="A13" s="115" t="s">
        <v>124</v>
      </c>
      <c r="B13" s="156">
        <v>0.99999999999999989</v>
      </c>
      <c r="C13" s="140">
        <v>0.22288465206621189</v>
      </c>
      <c r="D13" s="140">
        <v>4.785803120321023E-3</v>
      </c>
      <c r="F13" s="146"/>
    </row>
    <row r="14" spans="1:6" ht="15.75" thickBot="1" x14ac:dyDescent="0.25">
      <c r="A14" s="91"/>
      <c r="B14" s="91"/>
      <c r="C14" s="91"/>
      <c r="D14" s="91"/>
    </row>
  </sheetData>
  <pageMargins left="0.7" right="0.7"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zoomScaleNormal="100" workbookViewId="0">
      <selection activeCell="S46" sqref="S46"/>
    </sheetView>
  </sheetViews>
  <sheetFormatPr defaultColWidth="9.140625" defaultRowHeight="15" x14ac:dyDescent="0.2"/>
  <cols>
    <col min="1" max="1" width="34.5703125" style="35" customWidth="1"/>
    <col min="2" max="6" width="15.7109375" style="35" customWidth="1"/>
    <col min="7" max="7" width="1.7109375" style="35" customWidth="1"/>
    <col min="8" max="8" width="18.7109375" style="167" customWidth="1"/>
    <col min="9" max="12" width="10.5703125" style="35" customWidth="1"/>
    <col min="13" max="13" width="1.7109375" style="35" customWidth="1"/>
    <col min="14" max="15" width="11.28515625" style="35" customWidth="1"/>
    <col min="16" max="16384" width="9.140625" style="35"/>
  </cols>
  <sheetData>
    <row r="1" spans="1:18" ht="15.75" x14ac:dyDescent="0.25">
      <c r="A1" s="38" t="s">
        <v>50</v>
      </c>
      <c r="G1" s="31"/>
    </row>
    <row r="2" spans="1:18" ht="15.75" x14ac:dyDescent="0.25">
      <c r="A2" s="29" t="s">
        <v>153</v>
      </c>
      <c r="B2" s="31"/>
      <c r="C2" s="31"/>
      <c r="D2" s="31"/>
      <c r="E2" s="31"/>
      <c r="F2" s="31"/>
      <c r="G2" s="31"/>
      <c r="H2" s="168"/>
      <c r="I2" s="33"/>
      <c r="J2" s="33"/>
      <c r="K2" s="33"/>
      <c r="L2" s="33"/>
      <c r="M2" s="33"/>
      <c r="N2" s="34"/>
      <c r="O2" s="34"/>
    </row>
    <row r="3" spans="1:18" ht="15.75" thickBot="1" x14ac:dyDescent="0.25">
      <c r="A3" s="37"/>
      <c r="B3" s="37"/>
      <c r="C3" s="37"/>
      <c r="D3" s="37"/>
      <c r="E3" s="37"/>
      <c r="F3" s="37"/>
      <c r="G3" s="37"/>
      <c r="H3" s="169"/>
    </row>
    <row r="4" spans="1:18" ht="39.950000000000003" customHeight="1" thickBot="1" x14ac:dyDescent="0.25">
      <c r="A4" s="43"/>
      <c r="B4" s="162">
        <v>2015</v>
      </c>
      <c r="C4" s="162">
        <v>2016</v>
      </c>
      <c r="D4" s="162">
        <v>2017</v>
      </c>
      <c r="E4" s="162">
        <v>2018</v>
      </c>
      <c r="F4" s="162">
        <v>2019</v>
      </c>
      <c r="G4" s="44"/>
      <c r="H4" s="163" t="s">
        <v>154</v>
      </c>
    </row>
    <row r="5" spans="1:18" ht="15.75" x14ac:dyDescent="0.2">
      <c r="A5" s="39"/>
      <c r="B5" s="164"/>
      <c r="C5" s="164"/>
      <c r="D5" s="164"/>
      <c r="E5" s="164"/>
      <c r="F5" s="164"/>
      <c r="G5" s="45"/>
      <c r="H5" s="40"/>
      <c r="I5" s="46"/>
      <c r="J5" s="46"/>
      <c r="K5" s="46"/>
      <c r="L5" s="46"/>
      <c r="M5" s="46"/>
      <c r="N5" s="46"/>
      <c r="O5" s="46"/>
    </row>
    <row r="6" spans="1:18" ht="15.75" x14ac:dyDescent="0.25">
      <c r="A6" s="160" t="s">
        <v>45</v>
      </c>
      <c r="B6" s="165">
        <f>SUM(B7:B9)</f>
        <v>34356</v>
      </c>
      <c r="C6" s="165">
        <f t="shared" ref="C6:F6" si="0">SUM(C7:C9)</f>
        <v>33245</v>
      </c>
      <c r="D6" s="165">
        <f t="shared" si="0"/>
        <v>33392</v>
      </c>
      <c r="E6" s="165">
        <f t="shared" si="0"/>
        <v>33421</v>
      </c>
      <c r="F6" s="165">
        <f t="shared" si="0"/>
        <v>34295</v>
      </c>
      <c r="G6" s="165"/>
      <c r="H6" s="172">
        <f>(F6-B6)/B6</f>
        <v>-1.775526836651531E-3</v>
      </c>
      <c r="I6" s="48"/>
      <c r="J6" s="48"/>
      <c r="K6" s="48"/>
      <c r="L6" s="48"/>
      <c r="M6" s="48"/>
      <c r="N6" s="48"/>
      <c r="O6" s="49"/>
    </row>
    <row r="7" spans="1:18" x14ac:dyDescent="0.2">
      <c r="A7" s="50" t="s">
        <v>46</v>
      </c>
      <c r="B7" s="166">
        <v>6982</v>
      </c>
      <c r="C7" s="166">
        <v>7159</v>
      </c>
      <c r="D7" s="166">
        <v>6915</v>
      </c>
      <c r="E7" s="166">
        <v>6876</v>
      </c>
      <c r="F7" s="166">
        <v>6715</v>
      </c>
      <c r="G7" s="166"/>
      <c r="H7" s="173">
        <f t="shared" ref="H7:H9" si="1">(F7-B7)/B7</f>
        <v>-3.824119163563449E-2</v>
      </c>
      <c r="I7" s="52"/>
      <c r="J7" s="52"/>
      <c r="K7" s="53"/>
      <c r="L7" s="52"/>
      <c r="M7" s="52"/>
      <c r="N7" s="33"/>
      <c r="O7" s="49"/>
    </row>
    <row r="8" spans="1:18" x14ac:dyDescent="0.2">
      <c r="A8" s="50" t="s">
        <v>47</v>
      </c>
      <c r="B8" s="166">
        <v>6234</v>
      </c>
      <c r="C8" s="166">
        <v>6225</v>
      </c>
      <c r="D8" s="166">
        <v>6627</v>
      </c>
      <c r="E8" s="166">
        <v>6562</v>
      </c>
      <c r="F8" s="166">
        <v>6782</v>
      </c>
      <c r="G8" s="166"/>
      <c r="H8" s="173">
        <f t="shared" si="1"/>
        <v>8.7905036894449798E-2</v>
      </c>
      <c r="I8" s="52"/>
      <c r="J8" s="52"/>
      <c r="K8" s="52"/>
      <c r="L8" s="52"/>
      <c r="M8" s="52"/>
      <c r="N8" s="33"/>
      <c r="O8" s="49"/>
      <c r="R8" s="33"/>
    </row>
    <row r="9" spans="1:18" x14ac:dyDescent="0.2">
      <c r="A9" s="50" t="s">
        <v>48</v>
      </c>
      <c r="B9" s="166">
        <v>21140</v>
      </c>
      <c r="C9" s="166">
        <v>19861</v>
      </c>
      <c r="D9" s="166">
        <v>19850</v>
      </c>
      <c r="E9" s="166">
        <v>19983</v>
      </c>
      <c r="F9" s="166">
        <v>20798</v>
      </c>
      <c r="G9" s="166"/>
      <c r="H9" s="173">
        <f t="shared" si="1"/>
        <v>-1.6177861873226111E-2</v>
      </c>
      <c r="I9" s="54"/>
      <c r="J9" s="52"/>
      <c r="K9" s="52"/>
      <c r="L9" s="52"/>
      <c r="M9" s="52"/>
      <c r="N9" s="33"/>
      <c r="O9" s="49"/>
      <c r="R9" s="33"/>
    </row>
    <row r="10" spans="1:18" x14ac:dyDescent="0.2">
      <c r="A10" s="50"/>
      <c r="B10" s="166"/>
      <c r="C10" s="166"/>
      <c r="D10" s="166"/>
      <c r="E10" s="166"/>
      <c r="F10" s="166"/>
      <c r="G10" s="166"/>
      <c r="H10" s="173"/>
      <c r="I10" s="54"/>
      <c r="J10" s="52"/>
      <c r="K10" s="52"/>
      <c r="L10" s="52"/>
      <c r="M10" s="52"/>
      <c r="N10" s="33"/>
      <c r="O10" s="49"/>
      <c r="R10" s="33"/>
    </row>
    <row r="11" spans="1:18" ht="15.75" x14ac:dyDescent="0.25">
      <c r="A11" s="160" t="s">
        <v>118</v>
      </c>
      <c r="B11" s="165">
        <f>SUM(B12:B14)</f>
        <v>207047</v>
      </c>
      <c r="C11" s="165">
        <f t="shared" ref="C11:F11" si="2">SUM(C12:C14)</f>
        <v>204592</v>
      </c>
      <c r="D11" s="165">
        <f t="shared" si="2"/>
        <v>206607</v>
      </c>
      <c r="E11" s="165">
        <f t="shared" si="2"/>
        <v>209438</v>
      </c>
      <c r="F11" s="165">
        <f t="shared" si="2"/>
        <v>217164</v>
      </c>
      <c r="G11" s="165"/>
      <c r="H11" s="172">
        <f>(F11-B11)/B11</f>
        <v>4.8863301569208921E-2</v>
      </c>
      <c r="I11" s="48"/>
      <c r="J11" s="48"/>
      <c r="K11" s="48"/>
      <c r="L11" s="48"/>
      <c r="M11" s="48"/>
      <c r="N11" s="48"/>
      <c r="O11" s="49"/>
      <c r="R11" s="33"/>
    </row>
    <row r="12" spans="1:18" x14ac:dyDescent="0.2">
      <c r="A12" s="50" t="s">
        <v>46</v>
      </c>
      <c r="B12" s="166">
        <v>40288</v>
      </c>
      <c r="C12" s="166">
        <v>40937</v>
      </c>
      <c r="D12" s="166">
        <v>39831</v>
      </c>
      <c r="E12" s="166">
        <v>41641</v>
      </c>
      <c r="F12" s="166">
        <v>39632</v>
      </c>
      <c r="G12" s="166"/>
      <c r="H12" s="173">
        <f t="shared" ref="H12:H14" si="3">(F12-B12)/B12</f>
        <v>-1.6282764098490866E-2</v>
      </c>
      <c r="I12" s="52"/>
      <c r="J12" s="52"/>
      <c r="K12" s="53"/>
      <c r="L12" s="52"/>
      <c r="M12" s="52"/>
      <c r="N12" s="33"/>
      <c r="O12" s="49"/>
      <c r="R12" s="33"/>
    </row>
    <row r="13" spans="1:18" x14ac:dyDescent="0.2">
      <c r="A13" s="50" t="s">
        <v>47</v>
      </c>
      <c r="B13" s="166">
        <v>41647</v>
      </c>
      <c r="C13" s="166">
        <v>42318</v>
      </c>
      <c r="D13" s="166">
        <v>46677</v>
      </c>
      <c r="E13" s="166">
        <v>46445</v>
      </c>
      <c r="F13" s="166">
        <v>48777</v>
      </c>
      <c r="G13" s="166"/>
      <c r="H13" s="173">
        <f t="shared" si="3"/>
        <v>0.17120080678080055</v>
      </c>
      <c r="I13" s="52"/>
      <c r="J13" s="52"/>
      <c r="K13" s="52"/>
      <c r="L13" s="52"/>
      <c r="M13" s="52"/>
      <c r="N13" s="33"/>
      <c r="O13" s="49"/>
      <c r="R13" s="33"/>
    </row>
    <row r="14" spans="1:18" x14ac:dyDescent="0.2">
      <c r="A14" s="50" t="s">
        <v>48</v>
      </c>
      <c r="B14" s="166">
        <v>125112</v>
      </c>
      <c r="C14" s="166">
        <v>121337</v>
      </c>
      <c r="D14" s="166">
        <v>120099</v>
      </c>
      <c r="E14" s="166">
        <v>121352</v>
      </c>
      <c r="F14" s="166">
        <v>128755</v>
      </c>
      <c r="G14" s="166"/>
      <c r="H14" s="173">
        <f t="shared" si="3"/>
        <v>2.9117910352324316E-2</v>
      </c>
      <c r="I14" s="54"/>
      <c r="J14" s="52"/>
      <c r="K14" s="52"/>
      <c r="L14" s="52"/>
      <c r="M14" s="52"/>
      <c r="N14" s="33"/>
      <c r="O14" s="49"/>
      <c r="R14" s="33"/>
    </row>
    <row r="15" spans="1:18" ht="15.75" thickBot="1" x14ac:dyDescent="0.25">
      <c r="A15" s="37"/>
      <c r="B15" s="37"/>
      <c r="C15" s="37"/>
      <c r="D15" s="37"/>
      <c r="E15" s="37"/>
      <c r="F15" s="37"/>
      <c r="G15" s="37"/>
      <c r="H15" s="169"/>
      <c r="R15" s="33"/>
    </row>
    <row r="16" spans="1:18" x14ac:dyDescent="0.2">
      <c r="A16" s="30"/>
      <c r="B16" s="30"/>
      <c r="C16" s="30"/>
      <c r="D16" s="30"/>
      <c r="E16" s="30"/>
      <c r="F16" s="30"/>
      <c r="G16" s="56"/>
      <c r="H16" s="170"/>
      <c r="R16" s="33"/>
    </row>
    <row r="17" spans="1:8" s="56" customFormat="1" x14ac:dyDescent="0.25">
      <c r="H17" s="171"/>
    </row>
    <row r="18" spans="1:8" x14ac:dyDescent="0.2">
      <c r="A18" s="56"/>
      <c r="B18" s="56"/>
    </row>
    <row r="19" spans="1:8" x14ac:dyDescent="0.2">
      <c r="A19" s="56"/>
      <c r="B19" s="56"/>
    </row>
    <row r="20" spans="1:8" x14ac:dyDescent="0.2">
      <c r="A20" s="56"/>
      <c r="B20" s="56"/>
    </row>
    <row r="21" spans="1:8" x14ac:dyDescent="0.2">
      <c r="A21" s="56"/>
      <c r="B21" s="56"/>
    </row>
    <row r="22" spans="1:8" x14ac:dyDescent="0.2">
      <c r="A22" s="56"/>
      <c r="B22" s="56"/>
    </row>
    <row r="23" spans="1:8" x14ac:dyDescent="0.2">
      <c r="A23" s="56"/>
      <c r="B23" s="56"/>
    </row>
    <row r="24" spans="1:8" x14ac:dyDescent="0.2">
      <c r="A24" s="56"/>
      <c r="B24" s="56"/>
    </row>
  </sheetData>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showGridLines="0" zoomScaleNormal="100" workbookViewId="0">
      <selection activeCell="S46" sqref="S46"/>
    </sheetView>
  </sheetViews>
  <sheetFormatPr defaultColWidth="9.140625" defaultRowHeight="15" x14ac:dyDescent="0.2"/>
  <cols>
    <col min="1" max="1" width="34.5703125" style="35" customWidth="1"/>
    <col min="2" max="6" width="15.7109375" style="35" customWidth="1"/>
    <col min="7" max="7" width="1.7109375" style="35" customWidth="1"/>
    <col min="8" max="8" width="18.7109375" style="35" customWidth="1"/>
    <col min="9" max="9" width="2" style="35" customWidth="1"/>
    <col min="10" max="14" width="10.5703125" style="35" customWidth="1"/>
    <col min="15" max="15" width="1.7109375" style="35" customWidth="1"/>
    <col min="16" max="17" width="11.28515625" style="35" customWidth="1"/>
    <col min="18" max="16384" width="9.140625" style="35"/>
  </cols>
  <sheetData>
    <row r="1" spans="1:20" ht="15.75" x14ac:dyDescent="0.25">
      <c r="A1" s="38" t="s">
        <v>51</v>
      </c>
    </row>
    <row r="2" spans="1:20" ht="15.75" x14ac:dyDescent="0.25">
      <c r="A2" s="29" t="s">
        <v>126</v>
      </c>
      <c r="B2" s="31"/>
      <c r="C2" s="31"/>
      <c r="D2" s="31"/>
      <c r="E2" s="31"/>
      <c r="F2" s="31"/>
      <c r="G2" s="31"/>
      <c r="H2" s="32"/>
      <c r="I2" s="32"/>
      <c r="J2" s="33"/>
      <c r="K2" s="33"/>
      <c r="L2" s="33"/>
      <c r="M2" s="33"/>
      <c r="N2" s="33"/>
      <c r="O2" s="33"/>
      <c r="P2" s="34"/>
      <c r="Q2" s="34"/>
    </row>
    <row r="3" spans="1:20" x14ac:dyDescent="0.2">
      <c r="A3" s="36" t="s">
        <v>151</v>
      </c>
      <c r="B3" s="30"/>
      <c r="C3" s="30"/>
      <c r="D3" s="30"/>
      <c r="E3" s="30"/>
      <c r="F3" s="30"/>
      <c r="G3" s="30"/>
      <c r="H3" s="30"/>
      <c r="I3" s="30"/>
    </row>
    <row r="4" spans="1:20" ht="15.75" thickBot="1" x14ac:dyDescent="0.25">
      <c r="A4" s="37"/>
      <c r="B4" s="37"/>
      <c r="C4" s="37"/>
      <c r="D4" s="37"/>
      <c r="E4" s="37"/>
      <c r="F4" s="37"/>
      <c r="G4" s="37"/>
      <c r="H4" s="37"/>
      <c r="I4" s="30"/>
    </row>
    <row r="5" spans="1:20" ht="39.950000000000003" customHeight="1" thickBot="1" x14ac:dyDescent="0.25">
      <c r="A5" s="43"/>
      <c r="B5" s="162">
        <v>2015</v>
      </c>
      <c r="C5" s="162">
        <v>2016</v>
      </c>
      <c r="D5" s="162">
        <v>2017</v>
      </c>
      <c r="E5" s="162">
        <v>2018</v>
      </c>
      <c r="F5" s="162">
        <v>2019</v>
      </c>
      <c r="G5" s="44"/>
      <c r="H5" s="163" t="s">
        <v>154</v>
      </c>
      <c r="I5" s="45"/>
      <c r="J5" s="41"/>
      <c r="K5" s="46"/>
      <c r="L5" s="46"/>
      <c r="M5" s="46"/>
      <c r="N5" s="46"/>
      <c r="O5" s="46"/>
      <c r="P5" s="46"/>
      <c r="Q5" s="46"/>
    </row>
    <row r="6" spans="1:20" ht="15.75" x14ac:dyDescent="0.2">
      <c r="A6" s="39"/>
      <c r="B6" s="164"/>
      <c r="C6" s="164"/>
      <c r="D6" s="164"/>
      <c r="E6" s="164"/>
      <c r="F6" s="164"/>
      <c r="G6" s="45"/>
      <c r="H6" s="45"/>
      <c r="I6" s="45"/>
      <c r="J6" s="111"/>
      <c r="K6" s="46"/>
      <c r="L6" s="46"/>
      <c r="M6" s="46"/>
      <c r="N6" s="46"/>
      <c r="O6" s="46"/>
      <c r="P6" s="46"/>
      <c r="Q6" s="46"/>
    </row>
    <row r="7" spans="1:20" ht="15.75" x14ac:dyDescent="0.25">
      <c r="A7" s="160" t="s">
        <v>45</v>
      </c>
      <c r="B7" s="165">
        <f>SUM(B8:B10)</f>
        <v>234995</v>
      </c>
      <c r="C7" s="165">
        <f t="shared" ref="C7:F7" si="0">SUM(C8:C10)</f>
        <v>235970</v>
      </c>
      <c r="D7" s="165">
        <f t="shared" si="0"/>
        <v>239294</v>
      </c>
      <c r="E7" s="165">
        <f t="shared" si="0"/>
        <v>242827</v>
      </c>
      <c r="F7" s="165">
        <f t="shared" si="0"/>
        <v>245118</v>
      </c>
      <c r="G7" s="161"/>
      <c r="H7" s="174">
        <f>(F7-B7)/B7</f>
        <v>4.3077512287495477E-2</v>
      </c>
      <c r="I7" s="47"/>
      <c r="J7" s="38"/>
      <c r="K7" s="48"/>
      <c r="L7" s="48"/>
      <c r="M7" s="48"/>
      <c r="N7" s="48"/>
      <c r="O7" s="48"/>
      <c r="P7" s="48"/>
      <c r="Q7" s="49"/>
    </row>
    <row r="8" spans="1:20" x14ac:dyDescent="0.2">
      <c r="A8" s="50" t="s">
        <v>46</v>
      </c>
      <c r="B8" s="166">
        <v>26241</v>
      </c>
      <c r="C8" s="166">
        <v>26600</v>
      </c>
      <c r="D8" s="166">
        <v>25788</v>
      </c>
      <c r="E8" s="166">
        <v>25820</v>
      </c>
      <c r="F8" s="166">
        <v>25632</v>
      </c>
      <c r="G8" s="31"/>
      <c r="H8" s="173">
        <f t="shared" ref="H8:H10" si="1">(F8-B8)/B8</f>
        <v>-2.3207957013833314E-2</v>
      </c>
      <c r="I8" s="32"/>
      <c r="J8" s="51"/>
      <c r="K8" s="52"/>
      <c r="L8" s="52"/>
      <c r="M8" s="53"/>
      <c r="N8" s="52"/>
      <c r="O8" s="52"/>
      <c r="P8" s="33"/>
      <c r="Q8" s="49"/>
    </row>
    <row r="9" spans="1:20" x14ac:dyDescent="0.2">
      <c r="A9" s="50" t="s">
        <v>47</v>
      </c>
      <c r="B9" s="166">
        <v>40920</v>
      </c>
      <c r="C9" s="166">
        <v>40605</v>
      </c>
      <c r="D9" s="166">
        <v>42697</v>
      </c>
      <c r="E9" s="166">
        <v>43422</v>
      </c>
      <c r="F9" s="166">
        <v>44281</v>
      </c>
      <c r="G9" s="31"/>
      <c r="H9" s="173">
        <f t="shared" si="1"/>
        <v>8.2135874877810364E-2</v>
      </c>
      <c r="I9" s="32"/>
      <c r="J9" s="51"/>
      <c r="K9" s="52"/>
      <c r="L9" s="52"/>
      <c r="M9" s="52"/>
      <c r="N9" s="52"/>
      <c r="O9" s="52"/>
      <c r="P9" s="33"/>
      <c r="Q9" s="49"/>
      <c r="T9" s="33"/>
    </row>
    <row r="10" spans="1:20" x14ac:dyDescent="0.2">
      <c r="A10" s="50" t="s">
        <v>48</v>
      </c>
      <c r="B10" s="166">
        <v>167834</v>
      </c>
      <c r="C10" s="166">
        <v>168765</v>
      </c>
      <c r="D10" s="166">
        <v>170809</v>
      </c>
      <c r="E10" s="166">
        <v>173585</v>
      </c>
      <c r="F10" s="166">
        <v>175205</v>
      </c>
      <c r="G10" s="31"/>
      <c r="H10" s="173">
        <f t="shared" si="1"/>
        <v>4.3918395557515165E-2</v>
      </c>
      <c r="I10" s="32"/>
      <c r="J10" s="51"/>
      <c r="K10" s="54"/>
      <c r="L10" s="52"/>
      <c r="M10" s="52"/>
      <c r="N10" s="52"/>
      <c r="O10" s="52"/>
      <c r="P10" s="33"/>
      <c r="Q10" s="49"/>
      <c r="T10" s="33"/>
    </row>
    <row r="11" spans="1:20" x14ac:dyDescent="0.2">
      <c r="A11" s="50"/>
      <c r="B11" s="166"/>
      <c r="C11" s="166"/>
      <c r="D11" s="166"/>
      <c r="E11" s="166"/>
      <c r="F11" s="166"/>
      <c r="G11" s="31"/>
      <c r="H11" s="173"/>
      <c r="I11" s="32"/>
      <c r="J11" s="51"/>
      <c r="K11" s="54"/>
      <c r="L11" s="52"/>
      <c r="M11" s="52"/>
      <c r="N11" s="52"/>
      <c r="O11" s="52"/>
      <c r="P11" s="33"/>
      <c r="Q11" s="49"/>
      <c r="T11" s="33"/>
    </row>
    <row r="12" spans="1:20" ht="15.75" x14ac:dyDescent="0.25">
      <c r="A12" s="160" t="s">
        <v>118</v>
      </c>
      <c r="B12" s="165">
        <f>SUM(B13:B15)</f>
        <v>1111144</v>
      </c>
      <c r="C12" s="165">
        <f t="shared" ref="C12:F12" si="2">SUM(C13:C15)</f>
        <v>1103595</v>
      </c>
      <c r="D12" s="165">
        <f t="shared" si="2"/>
        <v>1129210</v>
      </c>
      <c r="E12" s="165">
        <f t="shared" si="2"/>
        <v>1164227</v>
      </c>
      <c r="F12" s="165">
        <f t="shared" si="2"/>
        <v>1196903</v>
      </c>
      <c r="G12" s="161"/>
      <c r="H12" s="174">
        <f>(F12-B12)/B12</f>
        <v>7.7180815447862747E-2</v>
      </c>
      <c r="I12" s="30"/>
      <c r="J12" s="38"/>
      <c r="K12" s="48"/>
      <c r="L12" s="48"/>
      <c r="M12" s="48"/>
      <c r="N12" s="48"/>
      <c r="O12" s="48"/>
      <c r="P12" s="48"/>
      <c r="Q12" s="49"/>
      <c r="T12" s="33"/>
    </row>
    <row r="13" spans="1:20" x14ac:dyDescent="0.2">
      <c r="A13" s="50" t="s">
        <v>46</v>
      </c>
      <c r="B13" s="166">
        <v>132697</v>
      </c>
      <c r="C13" s="166">
        <v>134784</v>
      </c>
      <c r="D13" s="166">
        <v>130029</v>
      </c>
      <c r="E13" s="166">
        <v>133851</v>
      </c>
      <c r="F13" s="166">
        <v>135196</v>
      </c>
      <c r="G13" s="31"/>
      <c r="H13" s="173">
        <f t="shared" ref="H13:H15" si="3">(F13-B13)/B13</f>
        <v>1.883237752172242E-2</v>
      </c>
      <c r="I13" s="30"/>
      <c r="J13" s="51"/>
      <c r="K13" s="52"/>
      <c r="L13" s="52"/>
      <c r="M13" s="53"/>
      <c r="N13" s="52"/>
      <c r="O13" s="52"/>
      <c r="P13" s="33"/>
      <c r="Q13" s="49"/>
      <c r="T13" s="33"/>
    </row>
    <row r="14" spans="1:20" x14ac:dyDescent="0.2">
      <c r="A14" s="50" t="s">
        <v>47</v>
      </c>
      <c r="B14" s="166">
        <v>198428</v>
      </c>
      <c r="C14" s="166">
        <v>199243</v>
      </c>
      <c r="D14" s="166">
        <v>211173</v>
      </c>
      <c r="E14" s="166">
        <v>221776</v>
      </c>
      <c r="F14" s="166">
        <v>231379</v>
      </c>
      <c r="G14" s="31"/>
      <c r="H14" s="173">
        <f t="shared" si="3"/>
        <v>0.16606023343479751</v>
      </c>
      <c r="I14" s="30"/>
      <c r="J14" s="51"/>
      <c r="K14" s="52"/>
      <c r="L14" s="52"/>
      <c r="M14" s="52"/>
      <c r="N14" s="52"/>
      <c r="O14" s="52"/>
      <c r="P14" s="33"/>
      <c r="Q14" s="49"/>
      <c r="T14" s="33"/>
    </row>
    <row r="15" spans="1:20" x14ac:dyDescent="0.2">
      <c r="A15" s="50" t="s">
        <v>48</v>
      </c>
      <c r="B15" s="166">
        <v>780019</v>
      </c>
      <c r="C15" s="166">
        <v>769568</v>
      </c>
      <c r="D15" s="166">
        <v>788008</v>
      </c>
      <c r="E15" s="166">
        <v>808600</v>
      </c>
      <c r="F15" s="166">
        <v>830328</v>
      </c>
      <c r="G15" s="31"/>
      <c r="H15" s="173">
        <f t="shared" si="3"/>
        <v>6.4497146864371246E-2</v>
      </c>
      <c r="I15" s="30"/>
      <c r="J15" s="51"/>
      <c r="K15" s="54"/>
      <c r="L15" s="52"/>
      <c r="M15" s="52"/>
      <c r="N15" s="52"/>
      <c r="O15" s="52"/>
      <c r="P15" s="33"/>
      <c r="Q15" s="49"/>
      <c r="T15" s="33"/>
    </row>
    <row r="16" spans="1:20" ht="15.75" thickBot="1" x14ac:dyDescent="0.25">
      <c r="A16" s="37"/>
      <c r="B16" s="37"/>
      <c r="C16" s="37"/>
      <c r="D16" s="37"/>
      <c r="E16" s="37"/>
      <c r="F16" s="37"/>
      <c r="G16" s="37"/>
      <c r="H16" s="55"/>
      <c r="I16" s="30"/>
      <c r="T16" s="33"/>
    </row>
    <row r="17" spans="1:20" x14ac:dyDescent="0.2">
      <c r="A17" s="30"/>
      <c r="B17" s="30"/>
      <c r="C17" s="30"/>
      <c r="D17" s="30"/>
      <c r="E17" s="30"/>
      <c r="F17" s="30"/>
      <c r="G17" s="30"/>
      <c r="H17" s="30"/>
      <c r="I17" s="30"/>
      <c r="T17" s="33"/>
    </row>
    <row r="18" spans="1:20" s="56" customFormat="1" x14ac:dyDescent="0.25"/>
    <row r="19" spans="1:20" x14ac:dyDescent="0.2">
      <c r="A19" s="56"/>
      <c r="B19" s="56"/>
    </row>
    <row r="20" spans="1:20" x14ac:dyDescent="0.2">
      <c r="A20" s="56"/>
      <c r="B20" s="56"/>
    </row>
    <row r="21" spans="1:20" x14ac:dyDescent="0.2">
      <c r="A21" s="56"/>
      <c r="B21" s="56"/>
    </row>
    <row r="22" spans="1:20" x14ac:dyDescent="0.2">
      <c r="A22" s="56"/>
      <c r="B22" s="56"/>
    </row>
    <row r="23" spans="1:20" x14ac:dyDescent="0.2">
      <c r="A23" s="56"/>
      <c r="B23" s="56"/>
    </row>
    <row r="24" spans="1:20" x14ac:dyDescent="0.2">
      <c r="A24" s="56"/>
      <c r="B24" s="56"/>
    </row>
    <row r="25" spans="1:20" x14ac:dyDescent="0.2">
      <c r="A25" s="56"/>
      <c r="B25" s="56"/>
    </row>
  </sheetData>
  <pageMargins left="0.7" right="0.7" top="0.75" bottom="0.75" header="0.3" footer="0.3"/>
  <pageSetup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zoomScaleNormal="100" workbookViewId="0">
      <selection activeCell="B5" sqref="B5"/>
    </sheetView>
  </sheetViews>
  <sheetFormatPr defaultColWidth="9.140625" defaultRowHeight="15" x14ac:dyDescent="0.2"/>
  <cols>
    <col min="1" max="1" width="46" style="4" bestFit="1" customWidth="1"/>
    <col min="2" max="2" width="22.7109375" style="4" customWidth="1"/>
    <col min="3" max="3" width="7.7109375" style="19" customWidth="1"/>
    <col min="4" max="4" width="22.7109375" style="4" customWidth="1"/>
    <col min="5" max="5" width="7.7109375" style="19" customWidth="1"/>
    <col min="6" max="6" width="22.42578125" style="4" customWidth="1"/>
    <col min="7" max="7" width="7.7109375" style="19" customWidth="1"/>
    <col min="8" max="8" width="9.140625" style="4"/>
    <col min="9" max="9" width="9.140625" style="4" customWidth="1"/>
    <col min="10" max="16384" width="9.140625" style="4"/>
  </cols>
  <sheetData>
    <row r="1" spans="1:8" ht="15.75" x14ac:dyDescent="0.25">
      <c r="A1" s="1" t="s">
        <v>52</v>
      </c>
      <c r="B1" s="2"/>
      <c r="C1" s="3"/>
      <c r="D1" s="2"/>
      <c r="E1" s="3"/>
      <c r="F1" s="2"/>
      <c r="G1" s="3"/>
      <c r="H1" s="2"/>
    </row>
    <row r="2" spans="1:8" ht="15.75" x14ac:dyDescent="0.25">
      <c r="A2" s="1" t="s">
        <v>0</v>
      </c>
      <c r="B2" s="2"/>
      <c r="C2" s="3"/>
      <c r="D2" s="2"/>
      <c r="E2" s="3"/>
      <c r="F2" s="2"/>
      <c r="G2" s="3"/>
      <c r="H2" s="2"/>
    </row>
    <row r="3" spans="1:8" x14ac:dyDescent="0.2">
      <c r="A3" s="20" t="s">
        <v>42</v>
      </c>
      <c r="B3" s="5"/>
      <c r="C3" s="3"/>
      <c r="D3" s="2"/>
      <c r="E3" s="3"/>
      <c r="F3" s="2"/>
      <c r="G3" s="3"/>
      <c r="H3" s="2"/>
    </row>
    <row r="4" spans="1:8" ht="15.75" thickBot="1" x14ac:dyDescent="0.25">
      <c r="A4" s="17"/>
      <c r="B4" s="17"/>
      <c r="C4" s="18"/>
      <c r="D4" s="17"/>
      <c r="E4" s="18"/>
      <c r="F4" s="17"/>
      <c r="G4" s="18"/>
      <c r="H4" s="2"/>
    </row>
    <row r="5" spans="1:8" s="21" customFormat="1" ht="54.95" customHeight="1" thickBot="1" x14ac:dyDescent="0.3">
      <c r="A5" s="150"/>
      <c r="B5" s="148" t="s">
        <v>187</v>
      </c>
      <c r="C5" s="149" t="s">
        <v>2</v>
      </c>
      <c r="D5" s="148" t="s">
        <v>35</v>
      </c>
      <c r="E5" s="149" t="s">
        <v>2</v>
      </c>
      <c r="F5" s="148" t="s">
        <v>36</v>
      </c>
      <c r="G5" s="149" t="s">
        <v>2</v>
      </c>
      <c r="H5" s="1"/>
    </row>
    <row r="6" spans="1:8" x14ac:dyDescent="0.2">
      <c r="A6" s="2"/>
      <c r="B6" s="2"/>
      <c r="C6" s="3"/>
      <c r="D6" s="6"/>
      <c r="E6" s="3"/>
      <c r="F6" s="2"/>
      <c r="G6" s="3"/>
      <c r="H6" s="2"/>
    </row>
    <row r="7" spans="1:8" ht="15.75" x14ac:dyDescent="0.25">
      <c r="A7" s="1" t="s">
        <v>5</v>
      </c>
      <c r="B7" s="22"/>
      <c r="C7" s="3"/>
      <c r="D7" s="22"/>
      <c r="E7" s="3"/>
      <c r="F7" s="22"/>
      <c r="G7" s="3"/>
      <c r="H7" s="2"/>
    </row>
    <row r="8" spans="1:8" ht="15.75" x14ac:dyDescent="0.25">
      <c r="A8" s="7" t="s">
        <v>139</v>
      </c>
      <c r="B8" s="22"/>
      <c r="C8" s="124"/>
      <c r="D8" s="22"/>
      <c r="E8" s="124"/>
      <c r="F8" s="22"/>
      <c r="G8" s="124"/>
      <c r="H8" s="2"/>
    </row>
    <row r="9" spans="1:8" x14ac:dyDescent="0.2">
      <c r="A9" s="9" t="s">
        <v>6</v>
      </c>
      <c r="B9" s="23">
        <v>32965</v>
      </c>
      <c r="C9" s="123">
        <f>B9/SUM(B$9:B$10)</f>
        <v>0.52954972610881756</v>
      </c>
      <c r="D9" s="23">
        <v>24634</v>
      </c>
      <c r="E9" s="123">
        <f>D9/SUM(D$9:D$10)</f>
        <v>0.53599947779542634</v>
      </c>
      <c r="F9" s="23">
        <v>253019</v>
      </c>
      <c r="G9" s="123">
        <f>F9/SUM(F$9:F$10)</f>
        <v>0.57005391448932186</v>
      </c>
      <c r="H9" s="2"/>
    </row>
    <row r="10" spans="1:8" x14ac:dyDescent="0.2">
      <c r="A10" s="9" t="s">
        <v>7</v>
      </c>
      <c r="B10" s="23">
        <v>29286</v>
      </c>
      <c r="C10" s="123">
        <f>B10/SUM(B$9:B$10)</f>
        <v>0.47045027389118249</v>
      </c>
      <c r="D10" s="23">
        <v>21325</v>
      </c>
      <c r="E10" s="123">
        <f>D10/SUM(D$9:D$10)</f>
        <v>0.46400052220457366</v>
      </c>
      <c r="F10" s="23">
        <v>190832</v>
      </c>
      <c r="G10" s="123">
        <f>F10/SUM(F$9:F$10)</f>
        <v>0.42994608551067814</v>
      </c>
      <c r="H10" s="2"/>
    </row>
    <row r="11" spans="1:8" ht="15.75" x14ac:dyDescent="0.25">
      <c r="A11" s="24" t="s">
        <v>37</v>
      </c>
      <c r="B11" s="23"/>
      <c r="C11" s="123"/>
      <c r="D11" s="23"/>
      <c r="E11" s="123"/>
      <c r="F11" s="23"/>
      <c r="G11" s="123"/>
      <c r="H11" s="2"/>
    </row>
    <row r="12" spans="1:8" x14ac:dyDescent="0.2">
      <c r="A12" s="9" t="s">
        <v>9</v>
      </c>
      <c r="B12" s="23">
        <v>29704</v>
      </c>
      <c r="C12" s="123">
        <f t="shared" ref="C12:G16" si="0">B12/SUM(B$12:B$16)</f>
        <v>0.86155988050004351</v>
      </c>
      <c r="D12" s="23">
        <v>20773</v>
      </c>
      <c r="E12" s="123">
        <f t="shared" si="0"/>
        <v>0.84794677116499306</v>
      </c>
      <c r="F12" s="23">
        <v>161341</v>
      </c>
      <c r="G12" s="123">
        <f t="shared" si="0"/>
        <v>0.82211136701791576</v>
      </c>
      <c r="H12" s="2"/>
    </row>
    <row r="13" spans="1:8" x14ac:dyDescent="0.2">
      <c r="A13" s="9" t="s">
        <v>10</v>
      </c>
      <c r="B13" s="23">
        <v>1633</v>
      </c>
      <c r="C13" s="123">
        <f t="shared" si="0"/>
        <v>4.7364909939959975E-2</v>
      </c>
      <c r="D13" s="23">
        <v>1349</v>
      </c>
      <c r="E13" s="123">
        <f t="shared" si="0"/>
        <v>5.5065719650583718E-2</v>
      </c>
      <c r="F13" s="23">
        <v>15751</v>
      </c>
      <c r="G13" s="123">
        <f t="shared" si="0"/>
        <v>8.0259054684793024E-2</v>
      </c>
      <c r="H13" s="2"/>
    </row>
    <row r="14" spans="1:8" ht="30" customHeight="1" x14ac:dyDescent="0.2">
      <c r="A14" s="25" t="s">
        <v>38</v>
      </c>
      <c r="B14" s="26">
        <v>595</v>
      </c>
      <c r="C14" s="125">
        <f t="shared" si="0"/>
        <v>1.7257882066305071E-2</v>
      </c>
      <c r="D14" s="26">
        <v>483</v>
      </c>
      <c r="E14" s="125">
        <f t="shared" si="0"/>
        <v>1.9715895175116335E-2</v>
      </c>
      <c r="F14" s="26">
        <v>3628</v>
      </c>
      <c r="G14" s="125">
        <f t="shared" si="0"/>
        <v>1.8486435807023624E-2</v>
      </c>
      <c r="H14" s="2"/>
    </row>
    <row r="15" spans="1:8" x14ac:dyDescent="0.2">
      <c r="A15" s="9" t="s">
        <v>15</v>
      </c>
      <c r="B15" s="23">
        <v>613</v>
      </c>
      <c r="C15" s="123">
        <f t="shared" si="0"/>
        <v>1.7779969254865562E-2</v>
      </c>
      <c r="D15" s="23">
        <v>507</v>
      </c>
      <c r="E15" s="123">
        <f t="shared" si="0"/>
        <v>2.0695566985060004E-2</v>
      </c>
      <c r="F15" s="23">
        <v>4761</v>
      </c>
      <c r="G15" s="123">
        <f t="shared" si="0"/>
        <v>2.4259625379613965E-2</v>
      </c>
      <c r="H15" s="2"/>
    </row>
    <row r="16" spans="1:8" x14ac:dyDescent="0.2">
      <c r="A16" s="9" t="s">
        <v>13</v>
      </c>
      <c r="B16" s="23">
        <v>1932</v>
      </c>
      <c r="C16" s="123">
        <f t="shared" si="0"/>
        <v>5.6037358238825885E-2</v>
      </c>
      <c r="D16" s="23">
        <v>1386</v>
      </c>
      <c r="E16" s="123">
        <f t="shared" si="0"/>
        <v>5.657604702424688E-2</v>
      </c>
      <c r="F16" s="23">
        <v>10771</v>
      </c>
      <c r="G16" s="123">
        <f>F16/SUM(F$12:F$16)</f>
        <v>5.4883517110653653E-2</v>
      </c>
      <c r="H16" s="2"/>
    </row>
    <row r="17" spans="1:10" ht="15.75" x14ac:dyDescent="0.25">
      <c r="A17" s="7" t="s">
        <v>18</v>
      </c>
      <c r="B17" s="23"/>
      <c r="C17" s="123"/>
      <c r="D17" s="23"/>
      <c r="E17" s="123"/>
      <c r="F17" s="23"/>
      <c r="G17" s="123"/>
      <c r="H17" s="2"/>
    </row>
    <row r="18" spans="1:10" x14ac:dyDescent="0.2">
      <c r="A18" s="9" t="s">
        <v>39</v>
      </c>
      <c r="B18" s="23">
        <v>1990</v>
      </c>
      <c r="C18" s="123">
        <f t="shared" ref="C18:C24" si="1">B18/SUM(B$18:B$24)</f>
        <v>3.1967357954089094E-2</v>
      </c>
      <c r="D18" s="23">
        <v>1528</v>
      </c>
      <c r="E18" s="123">
        <f t="shared" ref="E18:E24" si="2">D18/SUM(D$18:D$24)</f>
        <v>3.324702452185644E-2</v>
      </c>
      <c r="F18" s="23">
        <v>20438</v>
      </c>
      <c r="G18" s="123">
        <f t="shared" ref="G18:G24" si="3">F18/SUM(F$18:F$24)</f>
        <v>4.6046984235700722E-2</v>
      </c>
      <c r="H18" s="10"/>
      <c r="I18" s="11"/>
      <c r="J18" s="11"/>
    </row>
    <row r="19" spans="1:10" x14ac:dyDescent="0.2">
      <c r="A19" s="9" t="s">
        <v>40</v>
      </c>
      <c r="B19" s="23">
        <v>6362</v>
      </c>
      <c r="C19" s="123">
        <f>B19/SUM(B$18:B$24)</f>
        <v>0.10219916145925367</v>
      </c>
      <c r="D19" s="23">
        <v>4908</v>
      </c>
      <c r="E19" s="123">
        <f>D19/SUM(D$18:D$24)</f>
        <v>0.10679083530973259</v>
      </c>
      <c r="F19" s="23">
        <v>59099</v>
      </c>
      <c r="G19" s="123">
        <f t="shared" si="3"/>
        <v>0.13315053925754364</v>
      </c>
      <c r="H19" s="10"/>
      <c r="I19" s="11"/>
      <c r="J19" s="11"/>
    </row>
    <row r="20" spans="1:10" x14ac:dyDescent="0.2">
      <c r="A20" s="9" t="s">
        <v>20</v>
      </c>
      <c r="B20" s="23">
        <v>4564</v>
      </c>
      <c r="C20" s="123">
        <f t="shared" si="1"/>
        <v>7.3316091307770156E-2</v>
      </c>
      <c r="D20" s="23">
        <v>3434</v>
      </c>
      <c r="E20" s="123">
        <f t="shared" si="2"/>
        <v>7.4718771078570029E-2</v>
      </c>
      <c r="F20" s="23">
        <v>37964</v>
      </c>
      <c r="G20" s="123">
        <f t="shared" si="3"/>
        <v>8.5533208216270779E-2</v>
      </c>
      <c r="H20" s="2"/>
    </row>
    <row r="21" spans="1:10" x14ac:dyDescent="0.2">
      <c r="A21" s="9" t="s">
        <v>21</v>
      </c>
      <c r="B21" s="23">
        <v>13059</v>
      </c>
      <c r="C21" s="123">
        <f t="shared" si="1"/>
        <v>0.2097797625740952</v>
      </c>
      <c r="D21" s="23">
        <v>9609</v>
      </c>
      <c r="E21" s="123">
        <f t="shared" si="2"/>
        <v>0.20907765617180529</v>
      </c>
      <c r="F21" s="23">
        <v>96917</v>
      </c>
      <c r="G21" s="123">
        <f t="shared" si="3"/>
        <v>0.21835480825772613</v>
      </c>
      <c r="H21" s="2"/>
    </row>
    <row r="22" spans="1:10" x14ac:dyDescent="0.2">
      <c r="A22" s="9" t="s">
        <v>22</v>
      </c>
      <c r="B22" s="23">
        <v>19733</v>
      </c>
      <c r="C22" s="123">
        <f t="shared" si="1"/>
        <v>0.31699089171258293</v>
      </c>
      <c r="D22" s="23">
        <v>13874</v>
      </c>
      <c r="E22" s="123">
        <f t="shared" si="2"/>
        <v>0.30187776061272004</v>
      </c>
      <c r="F22" s="23">
        <v>115580</v>
      </c>
      <c r="G22" s="123">
        <f t="shared" si="3"/>
        <v>0.2604027027087919</v>
      </c>
      <c r="H22" s="2"/>
    </row>
    <row r="23" spans="1:10" x14ac:dyDescent="0.2">
      <c r="A23" s="9" t="s">
        <v>23</v>
      </c>
      <c r="B23" s="23">
        <v>12477</v>
      </c>
      <c r="C23" s="123">
        <f t="shared" si="1"/>
        <v>0.20043051517244703</v>
      </c>
      <c r="D23" s="23">
        <v>9263</v>
      </c>
      <c r="E23" s="123">
        <f t="shared" si="2"/>
        <v>0.20154920690180378</v>
      </c>
      <c r="F23" s="23">
        <v>76975</v>
      </c>
      <c r="G23" s="123">
        <f t="shared" si="3"/>
        <v>0.17342531615339382</v>
      </c>
      <c r="H23" s="2"/>
    </row>
    <row r="24" spans="1:10" x14ac:dyDescent="0.2">
      <c r="A24" s="9" t="s">
        <v>24</v>
      </c>
      <c r="B24" s="23">
        <v>4066</v>
      </c>
      <c r="C24" s="123">
        <f t="shared" si="1"/>
        <v>6.5316219819761934E-2</v>
      </c>
      <c r="D24" s="23">
        <v>3343</v>
      </c>
      <c r="E24" s="123">
        <f t="shared" si="2"/>
        <v>7.2738745403511829E-2</v>
      </c>
      <c r="F24" s="23">
        <v>36878</v>
      </c>
      <c r="G24" s="123">
        <f t="shared" si="3"/>
        <v>8.3086441170573011E-2</v>
      </c>
      <c r="H24" s="2"/>
    </row>
    <row r="25" spans="1:10" x14ac:dyDescent="0.2">
      <c r="A25" s="9"/>
      <c r="B25" s="23"/>
      <c r="C25" s="123"/>
      <c r="D25" s="23"/>
      <c r="E25" s="123"/>
      <c r="F25" s="23"/>
      <c r="G25" s="123"/>
      <c r="H25" s="2"/>
    </row>
    <row r="26" spans="1:10" ht="15.75" x14ac:dyDescent="0.25">
      <c r="A26" s="12" t="s">
        <v>25</v>
      </c>
      <c r="B26" s="23"/>
      <c r="C26" s="123"/>
      <c r="D26" s="23"/>
      <c r="E26" s="123"/>
      <c r="F26" s="23"/>
      <c r="G26" s="123"/>
      <c r="H26" s="2"/>
    </row>
    <row r="27" spans="1:10" x14ac:dyDescent="0.2">
      <c r="A27" s="13" t="s">
        <v>26</v>
      </c>
      <c r="B27" s="23">
        <v>17023</v>
      </c>
      <c r="C27" s="123">
        <f t="shared" ref="C27:C32" si="4">B27/SUM(B$27:B$32)</f>
        <v>0.27320290808711423</v>
      </c>
      <c r="D27" s="23">
        <v>12651</v>
      </c>
      <c r="E27" s="123">
        <f t="shared" ref="E27:E32" si="5">D27/SUM(D$27:D$32)</f>
        <v>0.27498587140807723</v>
      </c>
      <c r="F27" s="23">
        <v>121706</v>
      </c>
      <c r="G27" s="123">
        <f t="shared" ref="G27:G32" si="6">F27/SUM(F$27:F$32)</f>
        <v>0.27384431919178281</v>
      </c>
      <c r="H27" s="14"/>
      <c r="I27" s="15"/>
      <c r="J27" s="15"/>
    </row>
    <row r="28" spans="1:10" x14ac:dyDescent="0.2">
      <c r="A28" s="13" t="s">
        <v>27</v>
      </c>
      <c r="B28" s="23">
        <v>34477</v>
      </c>
      <c r="C28" s="123">
        <f t="shared" si="4"/>
        <v>0.55332295495032824</v>
      </c>
      <c r="D28" s="23">
        <v>24498</v>
      </c>
      <c r="E28" s="123">
        <f t="shared" si="5"/>
        <v>0.53249576142242316</v>
      </c>
      <c r="F28" s="23">
        <v>196252</v>
      </c>
      <c r="G28" s="123">
        <f t="shared" si="6"/>
        <v>0.44157638349814932</v>
      </c>
      <c r="H28" s="2"/>
    </row>
    <row r="29" spans="1:10" x14ac:dyDescent="0.2">
      <c r="A29" s="13" t="s">
        <v>28</v>
      </c>
      <c r="B29" s="23">
        <v>4194</v>
      </c>
      <c r="C29" s="123">
        <f t="shared" si="4"/>
        <v>6.7309698438427837E-2</v>
      </c>
      <c r="D29" s="23">
        <v>3334</v>
      </c>
      <c r="E29" s="123">
        <f t="shared" si="5"/>
        <v>7.2468808416293523E-2</v>
      </c>
      <c r="F29" s="23">
        <v>41324</v>
      </c>
      <c r="G29" s="123">
        <f t="shared" si="6"/>
        <v>9.2980975845736724E-2</v>
      </c>
      <c r="H29" s="2"/>
    </row>
    <row r="30" spans="1:10" x14ac:dyDescent="0.2">
      <c r="A30" s="16" t="s">
        <v>29</v>
      </c>
      <c r="B30" s="23">
        <v>1372</v>
      </c>
      <c r="C30" s="123">
        <f t="shared" si="4"/>
        <v>2.2019290953152835E-2</v>
      </c>
      <c r="D30" s="23">
        <v>1199</v>
      </c>
      <c r="E30" s="123">
        <f t="shared" si="5"/>
        <v>2.6061818023736034E-2</v>
      </c>
      <c r="F30" s="23">
        <v>12973</v>
      </c>
      <c r="G30" s="123">
        <f t="shared" si="6"/>
        <v>2.9189870284743551E-2</v>
      </c>
      <c r="H30" s="2"/>
    </row>
    <row r="31" spans="1:10" x14ac:dyDescent="0.2">
      <c r="A31" s="16" t="s">
        <v>30</v>
      </c>
      <c r="B31" s="23">
        <v>3570</v>
      </c>
      <c r="C31" s="123">
        <f t="shared" si="4"/>
        <v>5.7295093806673192E-2</v>
      </c>
      <c r="D31" s="23">
        <v>2917</v>
      </c>
      <c r="E31" s="123">
        <f t="shared" si="5"/>
        <v>6.3404773290440378E-2</v>
      </c>
      <c r="F31" s="23">
        <v>50619</v>
      </c>
      <c r="G31" s="123">
        <f t="shared" si="6"/>
        <v>0.11389517027236828</v>
      </c>
      <c r="H31" s="2"/>
    </row>
    <row r="32" spans="1:10" x14ac:dyDescent="0.2">
      <c r="A32" s="16" t="s">
        <v>13</v>
      </c>
      <c r="B32" s="23">
        <v>1673</v>
      </c>
      <c r="C32" s="123">
        <f t="shared" si="4"/>
        <v>2.6850053764303713E-2</v>
      </c>
      <c r="D32" s="23">
        <v>1407</v>
      </c>
      <c r="E32" s="123">
        <f t="shared" si="5"/>
        <v>3.058296743902969E-2</v>
      </c>
      <c r="F32" s="23">
        <v>21561</v>
      </c>
      <c r="G32" s="123">
        <f t="shared" si="6"/>
        <v>4.8513280907219278E-2</v>
      </c>
      <c r="H32" s="2"/>
    </row>
    <row r="33" spans="1:8" ht="15.75" thickBot="1" x14ac:dyDescent="0.25">
      <c r="A33" s="17"/>
      <c r="B33" s="17"/>
      <c r="C33" s="18"/>
      <c r="D33" s="17"/>
      <c r="E33" s="18"/>
      <c r="F33" s="153"/>
      <c r="G33" s="18"/>
      <c r="H33" s="2"/>
    </row>
    <row r="34" spans="1:8" x14ac:dyDescent="0.2">
      <c r="A34" s="2"/>
      <c r="B34" s="2"/>
      <c r="C34" s="3"/>
      <c r="D34" s="2"/>
      <c r="E34" s="3"/>
      <c r="F34" s="2"/>
      <c r="G34" s="3"/>
      <c r="H34" s="2"/>
    </row>
    <row r="35" spans="1:8" ht="16.5" customHeight="1" x14ac:dyDescent="0.2">
      <c r="A35" s="27"/>
      <c r="B35" s="28"/>
      <c r="C35" s="28"/>
      <c r="D35" s="28"/>
      <c r="E35" s="28"/>
      <c r="F35" s="28"/>
      <c r="G35" s="28"/>
      <c r="H35" s="2"/>
    </row>
    <row r="36" spans="1:8" ht="15" customHeight="1" x14ac:dyDescent="0.2">
      <c r="A36" s="28"/>
      <c r="B36" s="28"/>
      <c r="C36" s="28"/>
      <c r="D36" s="28"/>
      <c r="E36" s="28"/>
      <c r="F36" s="28"/>
      <c r="G36" s="28"/>
      <c r="H36" s="2"/>
    </row>
    <row r="37" spans="1:8" ht="15" customHeight="1" x14ac:dyDescent="0.2">
      <c r="A37" s="27"/>
      <c r="B37" s="28"/>
      <c r="C37" s="28"/>
      <c r="D37" s="28"/>
      <c r="E37" s="28"/>
      <c r="F37" s="28"/>
      <c r="G37" s="28"/>
      <c r="H37" s="2"/>
    </row>
    <row r="38" spans="1:8" x14ac:dyDescent="0.2">
      <c r="A38" s="2"/>
      <c r="B38" s="2"/>
      <c r="C38" s="3"/>
      <c r="D38" s="2"/>
      <c r="E38" s="3"/>
      <c r="F38" s="2"/>
      <c r="G38" s="3"/>
      <c r="H38" s="2"/>
    </row>
    <row r="39" spans="1:8" x14ac:dyDescent="0.2">
      <c r="A39" s="2"/>
      <c r="B39" s="2"/>
      <c r="C39" s="3"/>
      <c r="D39" s="2"/>
      <c r="E39" s="3"/>
      <c r="F39" s="2"/>
      <c r="G39" s="3"/>
      <c r="H39" s="2"/>
    </row>
    <row r="40" spans="1:8" x14ac:dyDescent="0.2">
      <c r="A40" s="2"/>
      <c r="B40" s="2"/>
      <c r="C40" s="3"/>
      <c r="D40" s="2"/>
      <c r="E40" s="3"/>
      <c r="F40" s="2"/>
      <c r="G40" s="3"/>
      <c r="H40" s="2"/>
    </row>
  </sheetData>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2:C61"/>
  <sheetViews>
    <sheetView showGridLines="0" view="pageBreakPreview" zoomScaleNormal="100" zoomScaleSheetLayoutView="100" workbookViewId="0">
      <selection activeCell="S46" sqref="S46"/>
    </sheetView>
  </sheetViews>
  <sheetFormatPr defaultColWidth="9.140625" defaultRowHeight="15" x14ac:dyDescent="0.2"/>
  <cols>
    <col min="1" max="1" width="2.7109375" style="59" customWidth="1"/>
    <col min="2" max="2" width="3.28515625" style="59" customWidth="1"/>
    <col min="3" max="12" width="9.140625" style="59"/>
    <col min="13" max="13" width="5.7109375" style="59" customWidth="1"/>
    <col min="14" max="14" width="9.140625" style="59"/>
    <col min="15" max="15" width="3.28515625" style="59" customWidth="1"/>
    <col min="16" max="16384" width="9.140625" style="59"/>
  </cols>
  <sheetData>
    <row r="52" spans="1:3" ht="15.75" x14ac:dyDescent="0.25">
      <c r="A52" s="58" t="s">
        <v>143</v>
      </c>
    </row>
    <row r="53" spans="1:3" ht="15.75" x14ac:dyDescent="0.25">
      <c r="A53" s="58"/>
      <c r="B53" s="92" t="s">
        <v>145</v>
      </c>
    </row>
    <row r="54" spans="1:3" ht="15.75" x14ac:dyDescent="0.25">
      <c r="A54" s="58"/>
      <c r="B54" s="92" t="s">
        <v>176</v>
      </c>
    </row>
    <row r="55" spans="1:3" x14ac:dyDescent="0.2">
      <c r="B55" s="59" t="s">
        <v>159</v>
      </c>
    </row>
    <row r="61" spans="1:3" ht="15.75" x14ac:dyDescent="0.25">
      <c r="B61" s="58"/>
      <c r="C61" s="92"/>
    </row>
  </sheetData>
  <printOptions horizontalCentered="1" verticalCentered="1"/>
  <pageMargins left="0" right="0" top="0" bottom="0" header="0" footer="0"/>
  <pageSetup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zoomScaleNormal="100" zoomScaleSheetLayoutView="55" workbookViewId="0">
      <selection activeCell="B5" sqref="B5"/>
    </sheetView>
  </sheetViews>
  <sheetFormatPr defaultColWidth="9.140625" defaultRowHeight="15" x14ac:dyDescent="0.2"/>
  <cols>
    <col min="1" max="1" width="46" style="4" bestFit="1" customWidth="1"/>
    <col min="2" max="2" width="22.7109375" style="4" customWidth="1"/>
    <col min="3" max="3" width="7.7109375" style="19" customWidth="1"/>
    <col min="4" max="4" width="22.7109375" style="4" customWidth="1"/>
    <col min="5" max="5" width="7.7109375" style="19" customWidth="1"/>
    <col min="6" max="6" width="22.42578125" style="4" customWidth="1"/>
    <col min="7" max="7" width="7.7109375" style="19" customWidth="1"/>
    <col min="8" max="8" width="9.140625" style="4"/>
    <col min="9" max="9" width="9.140625" style="4" customWidth="1"/>
    <col min="10" max="16384" width="9.140625" style="4"/>
  </cols>
  <sheetData>
    <row r="1" spans="1:8" ht="15.75" x14ac:dyDescent="0.25">
      <c r="A1" s="1" t="s">
        <v>127</v>
      </c>
      <c r="B1" s="2"/>
      <c r="C1" s="3"/>
      <c r="D1" s="2"/>
      <c r="E1" s="3"/>
      <c r="F1" s="2"/>
      <c r="G1" s="3"/>
      <c r="H1" s="2"/>
    </row>
    <row r="2" spans="1:8" ht="15.75" x14ac:dyDescent="0.25">
      <c r="A2" s="1" t="s">
        <v>0</v>
      </c>
      <c r="B2" s="2"/>
      <c r="C2" s="3"/>
      <c r="D2" s="2"/>
      <c r="E2" s="3"/>
      <c r="F2" s="2"/>
      <c r="G2" s="3"/>
      <c r="H2" s="2"/>
    </row>
    <row r="3" spans="1:8" x14ac:dyDescent="0.2">
      <c r="A3" s="20" t="s">
        <v>43</v>
      </c>
      <c r="B3" s="5"/>
      <c r="C3" s="3"/>
      <c r="D3" s="2"/>
      <c r="E3" s="3"/>
      <c r="F3" s="2"/>
      <c r="G3" s="3"/>
      <c r="H3" s="2"/>
    </row>
    <row r="4" spans="1:8" ht="15.75" thickBot="1" x14ac:dyDescent="0.25">
      <c r="A4" s="17"/>
      <c r="B4" s="17"/>
      <c r="C4" s="18"/>
      <c r="D4" s="17"/>
      <c r="E4" s="18"/>
      <c r="F4" s="17"/>
      <c r="G4" s="18"/>
      <c r="H4" s="2"/>
    </row>
    <row r="5" spans="1:8" s="21" customFormat="1" ht="54.95" customHeight="1" thickBot="1" x14ac:dyDescent="0.3">
      <c r="A5" s="150"/>
      <c r="B5" s="148" t="s">
        <v>187</v>
      </c>
      <c r="C5" s="149" t="s">
        <v>2</v>
      </c>
      <c r="D5" s="148" t="s">
        <v>35</v>
      </c>
      <c r="E5" s="149" t="s">
        <v>2</v>
      </c>
      <c r="F5" s="148" t="s">
        <v>36</v>
      </c>
      <c r="G5" s="149" t="s">
        <v>2</v>
      </c>
      <c r="H5" s="1"/>
    </row>
    <row r="6" spans="1:8" x14ac:dyDescent="0.2">
      <c r="A6" s="2"/>
      <c r="B6" s="2"/>
      <c r="C6" s="3"/>
      <c r="D6" s="6"/>
      <c r="E6" s="3"/>
      <c r="F6" s="2"/>
      <c r="G6" s="3"/>
      <c r="H6" s="2"/>
    </row>
    <row r="7" spans="1:8" ht="15.75" x14ac:dyDescent="0.25">
      <c r="A7" s="1" t="s">
        <v>5</v>
      </c>
      <c r="B7" s="22"/>
      <c r="C7" s="124"/>
      <c r="D7" s="22"/>
      <c r="E7" s="124"/>
      <c r="F7" s="22"/>
      <c r="G7" s="124"/>
      <c r="H7" s="2"/>
    </row>
    <row r="8" spans="1:8" ht="15.75" x14ac:dyDescent="0.25">
      <c r="A8" s="7" t="s">
        <v>139</v>
      </c>
      <c r="B8" s="22"/>
      <c r="C8" s="124"/>
      <c r="D8" s="22"/>
      <c r="E8" s="124"/>
      <c r="F8" s="22"/>
      <c r="G8" s="124"/>
      <c r="H8" s="2"/>
    </row>
    <row r="9" spans="1:8" x14ac:dyDescent="0.2">
      <c r="A9" s="9" t="s">
        <v>6</v>
      </c>
      <c r="B9" s="23">
        <v>27713</v>
      </c>
      <c r="C9" s="123">
        <f>B9/SUM(B$9:B$10)</f>
        <v>0.57584257989444376</v>
      </c>
      <c r="D9" s="23">
        <v>20893</v>
      </c>
      <c r="E9" s="123">
        <f>D9/SUM(D$9:D$10)</f>
        <v>0.58287069326265872</v>
      </c>
      <c r="F9" s="23">
        <v>172629</v>
      </c>
      <c r="G9" s="123">
        <f>F9/SUM(F$9:F$10)</f>
        <v>0.61710516908557944</v>
      </c>
      <c r="H9" s="2"/>
    </row>
    <row r="10" spans="1:8" x14ac:dyDescent="0.2">
      <c r="A10" s="9" t="s">
        <v>7</v>
      </c>
      <c r="B10" s="23">
        <v>20413</v>
      </c>
      <c r="C10" s="123">
        <f>B10/SUM(B$9:B$10)</f>
        <v>0.42415742010555624</v>
      </c>
      <c r="D10" s="23">
        <v>14952</v>
      </c>
      <c r="E10" s="123">
        <f>D10/SUM(D$9:D$10)</f>
        <v>0.41712930673734133</v>
      </c>
      <c r="F10" s="23">
        <v>107111</v>
      </c>
      <c r="G10" s="123">
        <f>F10/SUM(F$9:F$10)</f>
        <v>0.38289483091442056</v>
      </c>
      <c r="H10" s="2"/>
    </row>
    <row r="11" spans="1:8" ht="15.75" x14ac:dyDescent="0.25">
      <c r="A11" s="24" t="s">
        <v>37</v>
      </c>
      <c r="B11" s="23"/>
      <c r="C11" s="123"/>
      <c r="D11" s="23"/>
      <c r="E11" s="123"/>
      <c r="F11" s="23"/>
      <c r="G11" s="123"/>
      <c r="H11" s="2"/>
    </row>
    <row r="12" spans="1:8" x14ac:dyDescent="0.2">
      <c r="A12" s="9" t="s">
        <v>9</v>
      </c>
      <c r="B12" s="23">
        <v>19357</v>
      </c>
      <c r="C12" s="123">
        <f t="shared" ref="C12:G16" si="0">B12/SUM(B$12:B$16)</f>
        <v>0.89096013992451439</v>
      </c>
      <c r="D12" s="23">
        <v>13847</v>
      </c>
      <c r="E12" s="123">
        <f t="shared" si="0"/>
        <v>0.89162910495814551</v>
      </c>
      <c r="F12" s="23">
        <v>88580</v>
      </c>
      <c r="G12" s="123">
        <f t="shared" si="0"/>
        <v>0.87730766183345221</v>
      </c>
      <c r="H12" s="2"/>
    </row>
    <row r="13" spans="1:8" x14ac:dyDescent="0.2">
      <c r="A13" s="9" t="s">
        <v>10</v>
      </c>
      <c r="B13" s="23">
        <v>689</v>
      </c>
      <c r="C13" s="123">
        <f t="shared" si="0"/>
        <v>3.1713154745466259E-2</v>
      </c>
      <c r="D13" s="23">
        <v>474</v>
      </c>
      <c r="E13" s="123">
        <f t="shared" si="0"/>
        <v>3.0521571152607854E-2</v>
      </c>
      <c r="F13" s="23">
        <v>4412</v>
      </c>
      <c r="G13" s="123">
        <f t="shared" si="0"/>
        <v>4.3697012914982965E-2</v>
      </c>
      <c r="H13" s="2"/>
    </row>
    <row r="14" spans="1:8" ht="30" x14ac:dyDescent="0.2">
      <c r="A14" s="25" t="s">
        <v>38</v>
      </c>
      <c r="B14" s="26">
        <v>296</v>
      </c>
      <c r="C14" s="125">
        <f t="shared" si="0"/>
        <v>1.362422903433674E-2</v>
      </c>
      <c r="D14" s="26">
        <v>236</v>
      </c>
      <c r="E14" s="125">
        <f t="shared" si="0"/>
        <v>1.5196394075981971E-2</v>
      </c>
      <c r="F14" s="26">
        <v>1384</v>
      </c>
      <c r="G14" s="125">
        <f t="shared" si="0"/>
        <v>1.3707313208145154E-2</v>
      </c>
      <c r="H14" s="2"/>
    </row>
    <row r="15" spans="1:8" x14ac:dyDescent="0.2">
      <c r="A15" s="9" t="s">
        <v>15</v>
      </c>
      <c r="B15" s="23">
        <v>252</v>
      </c>
      <c r="C15" s="123">
        <f t="shared" si="0"/>
        <v>1.15990057995029E-2</v>
      </c>
      <c r="D15" s="23">
        <v>200</v>
      </c>
      <c r="E15" s="123">
        <f t="shared" si="0"/>
        <v>1.28783000643915E-2</v>
      </c>
      <c r="F15" s="23">
        <v>1530</v>
      </c>
      <c r="G15" s="123">
        <f t="shared" si="0"/>
        <v>1.5153315902067982E-2</v>
      </c>
      <c r="H15" s="2"/>
    </row>
    <row r="16" spans="1:8" x14ac:dyDescent="0.2">
      <c r="A16" s="9" t="s">
        <v>13</v>
      </c>
      <c r="B16" s="23">
        <v>1132</v>
      </c>
      <c r="C16" s="123">
        <f t="shared" si="0"/>
        <v>5.2103470496179694E-2</v>
      </c>
      <c r="D16" s="23">
        <v>773</v>
      </c>
      <c r="E16" s="123">
        <f t="shared" si="0"/>
        <v>4.9774629748873152E-2</v>
      </c>
      <c r="F16" s="23">
        <v>5062</v>
      </c>
      <c r="G16" s="123">
        <f>F16/SUM(F$12:F$16)</f>
        <v>5.0134696141351714E-2</v>
      </c>
      <c r="H16" s="2"/>
    </row>
    <row r="17" spans="1:10" ht="15.75" x14ac:dyDescent="0.25">
      <c r="A17" s="7" t="s">
        <v>18</v>
      </c>
      <c r="B17" s="23"/>
      <c r="C17" s="123"/>
      <c r="D17" s="23"/>
      <c r="E17" s="123"/>
      <c r="F17" s="23"/>
      <c r="G17" s="123"/>
      <c r="H17" s="2"/>
    </row>
    <row r="18" spans="1:10" x14ac:dyDescent="0.2">
      <c r="A18" s="9" t="s">
        <v>39</v>
      </c>
      <c r="B18" s="23">
        <v>695</v>
      </c>
      <c r="C18" s="123">
        <f t="shared" ref="C18:C24" si="1">B18/SUM(B$18:B$24)</f>
        <v>1.4441258363462578E-2</v>
      </c>
      <c r="D18" s="23">
        <v>523</v>
      </c>
      <c r="E18" s="123">
        <f t="shared" ref="E18:E24" si="2">D18/SUM(D$18:D$24)</f>
        <v>1.4590598409820058E-2</v>
      </c>
      <c r="F18" s="23">
        <v>6462</v>
      </c>
      <c r="G18" s="123">
        <f t="shared" ref="G18:G24" si="3">F18/SUM(F$18:F$24)</f>
        <v>2.3100021448487881E-2</v>
      </c>
      <c r="H18" s="10"/>
      <c r="I18" s="11"/>
      <c r="J18" s="11"/>
    </row>
    <row r="19" spans="1:10" x14ac:dyDescent="0.2">
      <c r="A19" s="9" t="s">
        <v>40</v>
      </c>
      <c r="B19" s="23">
        <v>4251</v>
      </c>
      <c r="C19" s="123">
        <f>B19/SUM(B$18:B$24)</f>
        <v>8.8330632090761751E-2</v>
      </c>
      <c r="D19" s="23">
        <v>3353</v>
      </c>
      <c r="E19" s="123">
        <f>D19/SUM(D$18:D$24)</f>
        <v>9.3541637606360722E-2</v>
      </c>
      <c r="F19" s="23">
        <v>29243</v>
      </c>
      <c r="G19" s="123">
        <f t="shared" si="3"/>
        <v>0.10453635518695932</v>
      </c>
      <c r="H19" s="10"/>
      <c r="I19" s="11"/>
      <c r="J19" s="11"/>
    </row>
    <row r="20" spans="1:10" x14ac:dyDescent="0.2">
      <c r="A20" s="9" t="s">
        <v>20</v>
      </c>
      <c r="B20" s="23">
        <v>4286</v>
      </c>
      <c r="C20" s="123">
        <f t="shared" si="1"/>
        <v>8.9057889706187929E-2</v>
      </c>
      <c r="D20" s="23">
        <v>3264</v>
      </c>
      <c r="E20" s="123">
        <f t="shared" si="2"/>
        <v>9.1058725066257493E-2</v>
      </c>
      <c r="F20" s="23">
        <v>28021</v>
      </c>
      <c r="G20" s="123">
        <f t="shared" si="3"/>
        <v>0.10016801315507257</v>
      </c>
      <c r="H20" s="2"/>
    </row>
    <row r="21" spans="1:10" x14ac:dyDescent="0.2">
      <c r="A21" s="9" t="s">
        <v>21</v>
      </c>
      <c r="B21" s="23">
        <v>13147</v>
      </c>
      <c r="C21" s="123">
        <f t="shared" si="1"/>
        <v>0.27317873914308272</v>
      </c>
      <c r="D21" s="23">
        <v>9843</v>
      </c>
      <c r="E21" s="123">
        <f t="shared" si="2"/>
        <v>0.27459896777793275</v>
      </c>
      <c r="F21" s="23">
        <v>82803</v>
      </c>
      <c r="G21" s="123">
        <f t="shared" si="3"/>
        <v>0.2959998570100808</v>
      </c>
      <c r="H21" s="2"/>
    </row>
    <row r="22" spans="1:10" x14ac:dyDescent="0.2">
      <c r="A22" s="9" t="s">
        <v>22</v>
      </c>
      <c r="B22" s="23">
        <v>14734</v>
      </c>
      <c r="C22" s="123">
        <f t="shared" si="1"/>
        <v>0.30615467730540663</v>
      </c>
      <c r="D22" s="23">
        <v>10546</v>
      </c>
      <c r="E22" s="123">
        <f t="shared" si="2"/>
        <v>0.2942111870553773</v>
      </c>
      <c r="F22" s="23">
        <v>74736</v>
      </c>
      <c r="G22" s="123">
        <f t="shared" si="3"/>
        <v>0.26716236505326374</v>
      </c>
      <c r="H22" s="2"/>
    </row>
    <row r="23" spans="1:10" x14ac:dyDescent="0.2">
      <c r="A23" s="9" t="s">
        <v>23</v>
      </c>
      <c r="B23" s="23">
        <v>8724</v>
      </c>
      <c r="C23" s="123">
        <f t="shared" si="1"/>
        <v>0.18127415534222666</v>
      </c>
      <c r="D23" s="23">
        <v>6475</v>
      </c>
      <c r="E23" s="123">
        <f t="shared" si="2"/>
        <v>0.18063886176593666</v>
      </c>
      <c r="F23" s="23">
        <v>43806</v>
      </c>
      <c r="G23" s="123">
        <f t="shared" si="3"/>
        <v>0.15659541002359334</v>
      </c>
      <c r="H23" s="2"/>
    </row>
    <row r="24" spans="1:10" x14ac:dyDescent="0.2">
      <c r="A24" s="9" t="s">
        <v>24</v>
      </c>
      <c r="B24" s="23">
        <v>2289</v>
      </c>
      <c r="C24" s="123">
        <f t="shared" si="1"/>
        <v>4.7562648048871711E-2</v>
      </c>
      <c r="D24" s="23">
        <v>1841</v>
      </c>
      <c r="E24" s="123">
        <f t="shared" si="2"/>
        <v>5.136002231831497E-2</v>
      </c>
      <c r="F24" s="23">
        <v>14669</v>
      </c>
      <c r="G24" s="123">
        <f t="shared" si="3"/>
        <v>5.2437978122542361E-2</v>
      </c>
      <c r="H24" s="2"/>
    </row>
    <row r="25" spans="1:10" x14ac:dyDescent="0.2">
      <c r="A25" s="9"/>
      <c r="B25" s="23"/>
      <c r="C25" s="123"/>
      <c r="D25" s="23"/>
      <c r="E25" s="123"/>
      <c r="F25" s="23"/>
      <c r="G25" s="123"/>
      <c r="H25" s="2"/>
    </row>
    <row r="26" spans="1:10" ht="15.75" x14ac:dyDescent="0.25">
      <c r="A26" s="12" t="s">
        <v>25</v>
      </c>
      <c r="B26" s="23"/>
      <c r="C26" s="123"/>
      <c r="D26" s="23"/>
      <c r="E26" s="123"/>
      <c r="F26" s="23"/>
      <c r="G26" s="123"/>
      <c r="H26" s="2"/>
    </row>
    <row r="27" spans="1:10" x14ac:dyDescent="0.2">
      <c r="A27" s="13" t="s">
        <v>26</v>
      </c>
      <c r="B27" s="23">
        <v>17199</v>
      </c>
      <c r="C27" s="123">
        <f t="shared" ref="C27:C32" si="4">B27/SUM(B$27:B$32)</f>
        <v>0.35661116755479066</v>
      </c>
      <c r="D27" s="23">
        <v>13024</v>
      </c>
      <c r="E27" s="123">
        <f t="shared" ref="E27:E32" si="5">D27/SUM(D$27:D$32)</f>
        <v>0.36252296387017757</v>
      </c>
      <c r="F27" s="23">
        <v>103313</v>
      </c>
      <c r="G27" s="123">
        <f t="shared" ref="G27:G32" si="6">F27/SUM(F$27:F$32)</f>
        <v>0.36851567153797588</v>
      </c>
      <c r="H27" s="14"/>
      <c r="I27" s="15"/>
      <c r="J27" s="15"/>
    </row>
    <row r="28" spans="1:10" x14ac:dyDescent="0.2">
      <c r="A28" s="13" t="s">
        <v>27</v>
      </c>
      <c r="B28" s="23">
        <v>21726</v>
      </c>
      <c r="C28" s="123">
        <f t="shared" si="4"/>
        <v>0.45047585477617202</v>
      </c>
      <c r="D28" s="23">
        <v>15530</v>
      </c>
      <c r="E28" s="123">
        <f t="shared" si="5"/>
        <v>0.43227745922173355</v>
      </c>
      <c r="F28" s="23">
        <v>100968</v>
      </c>
      <c r="G28" s="123">
        <f t="shared" si="6"/>
        <v>0.36015109738219148</v>
      </c>
      <c r="H28" s="2"/>
    </row>
    <row r="29" spans="1:10" x14ac:dyDescent="0.2">
      <c r="A29" s="13" t="s">
        <v>28</v>
      </c>
      <c r="B29" s="23">
        <v>3806</v>
      </c>
      <c r="C29" s="123">
        <f t="shared" si="4"/>
        <v>7.8915175516805242E-2</v>
      </c>
      <c r="D29" s="23">
        <v>2913</v>
      </c>
      <c r="E29" s="123">
        <f t="shared" si="5"/>
        <v>8.1083337972499031E-2</v>
      </c>
      <c r="F29" s="23">
        <v>28245</v>
      </c>
      <c r="G29" s="123">
        <f t="shared" si="6"/>
        <v>0.10074942304056729</v>
      </c>
      <c r="H29" s="2"/>
    </row>
    <row r="30" spans="1:10" x14ac:dyDescent="0.2">
      <c r="A30" s="16" t="s">
        <v>29</v>
      </c>
      <c r="B30" s="23">
        <v>714</v>
      </c>
      <c r="C30" s="123">
        <f t="shared" si="4"/>
        <v>1.4804370814240395E-2</v>
      </c>
      <c r="D30" s="23">
        <v>569</v>
      </c>
      <c r="E30" s="123">
        <f t="shared" si="5"/>
        <v>1.5838111673996548E-2</v>
      </c>
      <c r="F30" s="23">
        <v>4803</v>
      </c>
      <c r="G30" s="123">
        <f t="shared" si="6"/>
        <v>1.7132217343382713E-2</v>
      </c>
      <c r="H30" s="2"/>
    </row>
    <row r="31" spans="1:10" x14ac:dyDescent="0.2">
      <c r="A31" s="16" t="s">
        <v>30</v>
      </c>
      <c r="B31" s="23">
        <v>3515</v>
      </c>
      <c r="C31" s="123">
        <f t="shared" si="4"/>
        <v>7.2881461361421554E-2</v>
      </c>
      <c r="D31" s="23">
        <v>2822</v>
      </c>
      <c r="E31" s="123">
        <f t="shared" si="5"/>
        <v>7.8550353504425768E-2</v>
      </c>
      <c r="F31" s="23">
        <v>30436</v>
      </c>
      <c r="G31" s="123">
        <f t="shared" si="6"/>
        <v>0.10856468187865839</v>
      </c>
      <c r="H31" s="2"/>
    </row>
    <row r="32" spans="1:10" x14ac:dyDescent="0.2">
      <c r="A32" s="16" t="s">
        <v>13</v>
      </c>
      <c r="B32" s="23">
        <v>1269</v>
      </c>
      <c r="C32" s="123">
        <f t="shared" si="4"/>
        <v>2.6311969976570114E-2</v>
      </c>
      <c r="D32" s="23">
        <v>1068</v>
      </c>
      <c r="E32" s="123">
        <f t="shared" si="5"/>
        <v>2.9727773757167512E-2</v>
      </c>
      <c r="F32" s="23">
        <v>12584</v>
      </c>
      <c r="G32" s="123">
        <f t="shared" si="6"/>
        <v>4.4886908817224243E-2</v>
      </c>
      <c r="H32" s="2"/>
    </row>
    <row r="33" spans="1:8" ht="15.75" thickBot="1" x14ac:dyDescent="0.25">
      <c r="A33" s="17"/>
      <c r="B33" s="17"/>
      <c r="C33" s="18"/>
      <c r="D33" s="17"/>
      <c r="E33" s="18"/>
      <c r="F33" s="17"/>
      <c r="G33" s="18"/>
      <c r="H33" s="2"/>
    </row>
    <row r="34" spans="1:8" x14ac:dyDescent="0.2">
      <c r="A34" s="2"/>
      <c r="B34" s="2"/>
      <c r="C34" s="3"/>
      <c r="D34" s="2"/>
      <c r="E34" s="3"/>
      <c r="F34" s="2"/>
      <c r="G34" s="3"/>
      <c r="H34" s="2"/>
    </row>
  </sheetData>
  <pageMargins left="0.7" right="0.7" top="0.75" bottom="0.75" header="0.3" footer="0.3"/>
  <pageSetup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2:C61"/>
  <sheetViews>
    <sheetView showGridLines="0" view="pageBreakPreview" zoomScaleNormal="100" zoomScaleSheetLayoutView="100" workbookViewId="0">
      <selection activeCell="S46" sqref="S46"/>
    </sheetView>
  </sheetViews>
  <sheetFormatPr defaultColWidth="9.140625" defaultRowHeight="15" x14ac:dyDescent="0.2"/>
  <cols>
    <col min="1" max="1" width="2.7109375" style="59" customWidth="1"/>
    <col min="2" max="2" width="3.28515625" style="59" customWidth="1"/>
    <col min="3" max="12" width="9.140625" style="59"/>
    <col min="13" max="13" width="5.85546875" style="59" customWidth="1"/>
    <col min="14" max="16384" width="9.140625" style="59"/>
  </cols>
  <sheetData>
    <row r="52" spans="1:3" ht="15.75" x14ac:dyDescent="0.25">
      <c r="A52" s="58" t="s">
        <v>143</v>
      </c>
    </row>
    <row r="53" spans="1:3" ht="15.75" x14ac:dyDescent="0.25">
      <c r="A53" s="58"/>
      <c r="B53" s="92" t="s">
        <v>155</v>
      </c>
    </row>
    <row r="54" spans="1:3" ht="15.75" x14ac:dyDescent="0.25">
      <c r="A54" s="58"/>
      <c r="B54" s="157" t="s">
        <v>156</v>
      </c>
    </row>
    <row r="55" spans="1:3" x14ac:dyDescent="0.2">
      <c r="B55" s="59" t="s">
        <v>157</v>
      </c>
    </row>
    <row r="61" spans="1:3" x14ac:dyDescent="0.2">
      <c r="C61" s="157"/>
    </row>
  </sheetData>
  <printOptions horizontalCentered="1" verticalCentered="1"/>
  <pageMargins left="0" right="0" top="0" bottom="0" header="0" footer="0"/>
  <pageSetup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zoomScaleNormal="100" workbookViewId="0">
      <selection activeCell="B5" sqref="B5"/>
    </sheetView>
  </sheetViews>
  <sheetFormatPr defaultColWidth="9.140625" defaultRowHeight="15" x14ac:dyDescent="0.2"/>
  <cols>
    <col min="1" max="1" width="46" style="4" bestFit="1" customWidth="1"/>
    <col min="2" max="2" width="22.7109375" style="4" customWidth="1"/>
    <col min="3" max="3" width="7.7109375" style="19" customWidth="1"/>
    <col min="4" max="4" width="22.7109375" style="4" customWidth="1"/>
    <col min="5" max="5" width="7.7109375" style="19" customWidth="1"/>
    <col min="6" max="6" width="22.42578125" style="4" customWidth="1"/>
    <col min="7" max="7" width="7.7109375" style="19" customWidth="1"/>
    <col min="8" max="8" width="9.140625" style="4"/>
    <col min="9" max="9" width="9.140625" style="4" customWidth="1"/>
    <col min="10" max="16384" width="9.140625" style="4"/>
  </cols>
  <sheetData>
    <row r="1" spans="1:8" ht="15.75" x14ac:dyDescent="0.25">
      <c r="A1" s="1" t="s">
        <v>53</v>
      </c>
      <c r="B1" s="2"/>
      <c r="C1" s="3"/>
      <c r="D1" s="2"/>
      <c r="E1" s="3"/>
      <c r="F1" s="2"/>
      <c r="G1" s="3"/>
      <c r="H1" s="2"/>
    </row>
    <row r="2" spans="1:8" ht="15.75" x14ac:dyDescent="0.25">
      <c r="A2" s="1" t="s">
        <v>0</v>
      </c>
      <c r="B2" s="2"/>
      <c r="C2" s="3"/>
      <c r="D2" s="2"/>
      <c r="E2" s="3"/>
      <c r="F2" s="2"/>
      <c r="G2" s="3"/>
      <c r="H2" s="2"/>
    </row>
    <row r="3" spans="1:8" x14ac:dyDescent="0.2">
      <c r="A3" s="20" t="s">
        <v>34</v>
      </c>
      <c r="B3" s="5"/>
      <c r="C3" s="3"/>
      <c r="D3" s="2"/>
      <c r="E3" s="3"/>
      <c r="F3" s="2"/>
      <c r="G3" s="3"/>
      <c r="H3" s="2"/>
    </row>
    <row r="4" spans="1:8" ht="15.75" thickBot="1" x14ac:dyDescent="0.25">
      <c r="A4" s="17"/>
      <c r="B4" s="17"/>
      <c r="C4" s="18"/>
      <c r="D4" s="17"/>
      <c r="E4" s="18"/>
      <c r="F4" s="17"/>
      <c r="G4" s="18"/>
      <c r="H4" s="2"/>
    </row>
    <row r="5" spans="1:8" s="21" customFormat="1" ht="54.95" customHeight="1" thickBot="1" x14ac:dyDescent="0.3">
      <c r="A5" s="150"/>
      <c r="B5" s="148" t="s">
        <v>187</v>
      </c>
      <c r="C5" s="149" t="s">
        <v>2</v>
      </c>
      <c r="D5" s="148" t="s">
        <v>35</v>
      </c>
      <c r="E5" s="149" t="s">
        <v>2</v>
      </c>
      <c r="F5" s="148" t="s">
        <v>36</v>
      </c>
      <c r="G5" s="149" t="s">
        <v>2</v>
      </c>
      <c r="H5" s="1"/>
    </row>
    <row r="6" spans="1:8" x14ac:dyDescent="0.2">
      <c r="A6" s="2"/>
      <c r="B6" s="2"/>
      <c r="C6" s="3"/>
      <c r="D6" s="6"/>
      <c r="E6" s="3"/>
      <c r="F6" s="2"/>
      <c r="G6" s="3"/>
      <c r="H6" s="2"/>
    </row>
    <row r="7" spans="1:8" ht="15.75" x14ac:dyDescent="0.25">
      <c r="A7" s="1" t="s">
        <v>5</v>
      </c>
      <c r="B7" s="22"/>
      <c r="C7" s="124"/>
      <c r="D7" s="22"/>
      <c r="E7" s="124"/>
      <c r="F7" s="22"/>
      <c r="G7" s="124"/>
      <c r="H7" s="2"/>
    </row>
    <row r="8" spans="1:8" ht="15.75" x14ac:dyDescent="0.25">
      <c r="A8" s="7" t="s">
        <v>139</v>
      </c>
      <c r="B8" s="22"/>
      <c r="C8" s="124"/>
      <c r="D8" s="22"/>
      <c r="E8" s="124"/>
      <c r="F8" s="22"/>
      <c r="G8" s="124"/>
      <c r="H8" s="2"/>
    </row>
    <row r="9" spans="1:8" x14ac:dyDescent="0.2">
      <c r="A9" s="9" t="s">
        <v>6</v>
      </c>
      <c r="B9" s="23">
        <v>22766</v>
      </c>
      <c r="C9" s="123">
        <f>B9/SUM(B$9:B$10)</f>
        <v>0.55811330930842584</v>
      </c>
      <c r="D9" s="23">
        <v>17478</v>
      </c>
      <c r="E9" s="123">
        <f>D9/SUM(D$9:D$10)</f>
        <v>0.56667639334695064</v>
      </c>
      <c r="F9" s="23">
        <v>191335</v>
      </c>
      <c r="G9" s="123">
        <f>F9/SUM(F$9:F$10)</f>
        <v>0.5798452008630931</v>
      </c>
      <c r="H9" s="2"/>
    </row>
    <row r="10" spans="1:8" x14ac:dyDescent="0.2">
      <c r="A10" s="9" t="s">
        <v>7</v>
      </c>
      <c r="B10" s="23">
        <v>18025</v>
      </c>
      <c r="C10" s="123">
        <f>B10/SUM(B$9:B$10)</f>
        <v>0.4418866906915741</v>
      </c>
      <c r="D10" s="23">
        <v>13365</v>
      </c>
      <c r="E10" s="123">
        <f>D10/SUM(D$9:D$10)</f>
        <v>0.43332360665304931</v>
      </c>
      <c r="F10" s="23">
        <v>138641</v>
      </c>
      <c r="G10" s="123">
        <f>F10/SUM(F$9:F$10)</f>
        <v>0.42015479913690695</v>
      </c>
      <c r="H10" s="2"/>
    </row>
    <row r="11" spans="1:8" ht="15.75" x14ac:dyDescent="0.25">
      <c r="A11" s="24" t="s">
        <v>37</v>
      </c>
      <c r="B11" s="23"/>
      <c r="C11" s="123"/>
      <c r="D11" s="23"/>
      <c r="E11" s="123"/>
      <c r="F11" s="23"/>
      <c r="G11" s="123"/>
      <c r="H11" s="2"/>
    </row>
    <row r="12" spans="1:8" x14ac:dyDescent="0.2">
      <c r="A12" s="9" t="s">
        <v>9</v>
      </c>
      <c r="B12" s="23">
        <v>12035</v>
      </c>
      <c r="C12" s="123">
        <f t="shared" ref="C12:G16" si="0">B12/SUM(B$12:B$16)</f>
        <v>0.86235310977357404</v>
      </c>
      <c r="D12" s="23">
        <v>8455</v>
      </c>
      <c r="E12" s="123">
        <f t="shared" si="0"/>
        <v>0.8460076045627376</v>
      </c>
      <c r="F12" s="23">
        <v>95906</v>
      </c>
      <c r="G12" s="123">
        <f t="shared" si="0"/>
        <v>0.84616470505196661</v>
      </c>
      <c r="H12" s="2"/>
    </row>
    <row r="13" spans="1:8" x14ac:dyDescent="0.2">
      <c r="A13" s="9" t="s">
        <v>10</v>
      </c>
      <c r="B13" s="23">
        <v>672</v>
      </c>
      <c r="C13" s="123">
        <f t="shared" si="0"/>
        <v>4.815133276010318E-2</v>
      </c>
      <c r="D13" s="23">
        <v>562</v>
      </c>
      <c r="E13" s="123">
        <f t="shared" si="0"/>
        <v>5.6233740244146485E-2</v>
      </c>
      <c r="F13" s="23">
        <v>7501</v>
      </c>
      <c r="G13" s="123">
        <f t="shared" si="0"/>
        <v>6.6180233276278866E-2</v>
      </c>
      <c r="H13" s="2"/>
    </row>
    <row r="14" spans="1:8" ht="30" x14ac:dyDescent="0.2">
      <c r="A14" s="25" t="s">
        <v>38</v>
      </c>
      <c r="B14" s="26">
        <v>226</v>
      </c>
      <c r="C14" s="125">
        <f t="shared" si="0"/>
        <v>1.6193751791344226E-2</v>
      </c>
      <c r="D14" s="26">
        <v>182</v>
      </c>
      <c r="E14" s="125">
        <f t="shared" si="0"/>
        <v>1.8210926555933558E-2</v>
      </c>
      <c r="F14" s="26">
        <v>1556</v>
      </c>
      <c r="G14" s="125">
        <f t="shared" si="0"/>
        <v>1.372836194879215E-2</v>
      </c>
      <c r="H14" s="2"/>
    </row>
    <row r="15" spans="1:8" x14ac:dyDescent="0.2">
      <c r="A15" s="9" t="s">
        <v>15</v>
      </c>
      <c r="B15" s="23">
        <v>291</v>
      </c>
      <c r="C15" s="123">
        <f t="shared" si="0"/>
        <v>2.0851246775580395E-2</v>
      </c>
      <c r="D15" s="23">
        <v>253</v>
      </c>
      <c r="E15" s="123">
        <f t="shared" si="0"/>
        <v>2.5315189113468081E-2</v>
      </c>
      <c r="F15" s="23">
        <v>2888</v>
      </c>
      <c r="G15" s="123">
        <f t="shared" si="0"/>
        <v>2.5480404439660497E-2</v>
      </c>
      <c r="H15" s="2"/>
    </row>
    <row r="16" spans="1:8" x14ac:dyDescent="0.2">
      <c r="A16" s="9" t="s">
        <v>13</v>
      </c>
      <c r="B16" s="23">
        <v>732</v>
      </c>
      <c r="C16" s="123">
        <f t="shared" si="0"/>
        <v>5.2450558899398106E-2</v>
      </c>
      <c r="D16" s="23">
        <v>542</v>
      </c>
      <c r="E16" s="123">
        <f t="shared" si="0"/>
        <v>5.4232539523714228E-2</v>
      </c>
      <c r="F16" s="23">
        <v>5491</v>
      </c>
      <c r="G16" s="123">
        <f>F16/SUM(F$12:F$16)</f>
        <v>4.8446295283301868E-2</v>
      </c>
      <c r="H16" s="2"/>
    </row>
    <row r="17" spans="1:10" ht="15.75" x14ac:dyDescent="0.25">
      <c r="A17" s="7" t="s">
        <v>18</v>
      </c>
      <c r="B17" s="23"/>
      <c r="C17" s="123"/>
      <c r="D17" s="23"/>
      <c r="E17" s="123"/>
      <c r="F17" s="23"/>
      <c r="G17" s="123"/>
      <c r="H17" s="2"/>
    </row>
    <row r="18" spans="1:10" x14ac:dyDescent="0.2">
      <c r="A18" s="9" t="s">
        <v>39</v>
      </c>
      <c r="B18" s="23">
        <v>1582</v>
      </c>
      <c r="C18" s="123">
        <f t="shared" ref="C18:C24" si="1">B18/SUM(B$18:B$24)</f>
        <v>3.8783064891765341E-2</v>
      </c>
      <c r="D18" s="23">
        <v>1157</v>
      </c>
      <c r="E18" s="123">
        <f t="shared" ref="E18:E24" si="2">D18/SUM(D$18:D$24)</f>
        <v>3.7512563628700188E-2</v>
      </c>
      <c r="F18" s="23">
        <v>14139</v>
      </c>
      <c r="G18" s="123">
        <f t="shared" ref="G18:G24" si="3">F18/SUM(F$18:F$24)</f>
        <v>4.2848570805149463E-2</v>
      </c>
      <c r="H18" s="10"/>
      <c r="I18" s="11"/>
      <c r="J18" s="11"/>
    </row>
    <row r="19" spans="1:10" x14ac:dyDescent="0.2">
      <c r="A19" s="9" t="s">
        <v>40</v>
      </c>
      <c r="B19" s="23">
        <v>6089</v>
      </c>
      <c r="C19" s="123">
        <f>B19/SUM(B$18:B$24)</f>
        <v>0.14927312397342551</v>
      </c>
      <c r="D19" s="23">
        <v>4894</v>
      </c>
      <c r="E19" s="123">
        <f>D19/SUM(D$18:D$24)</f>
        <v>0.15867457769996435</v>
      </c>
      <c r="F19" s="23">
        <v>52614</v>
      </c>
      <c r="G19" s="123">
        <f t="shared" si="3"/>
        <v>0.15944795985162558</v>
      </c>
      <c r="H19" s="10"/>
      <c r="I19" s="11"/>
      <c r="J19" s="11"/>
    </row>
    <row r="20" spans="1:10" x14ac:dyDescent="0.2">
      <c r="A20" s="9" t="s">
        <v>20</v>
      </c>
      <c r="B20" s="23">
        <v>4645</v>
      </c>
      <c r="C20" s="123">
        <f t="shared" si="1"/>
        <v>0.11387315829472187</v>
      </c>
      <c r="D20" s="23">
        <v>3571</v>
      </c>
      <c r="E20" s="123">
        <f t="shared" si="2"/>
        <v>0.11577991764744026</v>
      </c>
      <c r="F20" s="23">
        <v>36487</v>
      </c>
      <c r="G20" s="123">
        <f t="shared" si="3"/>
        <v>0.11057470846364584</v>
      </c>
      <c r="H20" s="2"/>
    </row>
    <row r="21" spans="1:10" x14ac:dyDescent="0.2">
      <c r="A21" s="9" t="s">
        <v>21</v>
      </c>
      <c r="B21" s="23">
        <v>11650</v>
      </c>
      <c r="C21" s="123">
        <f t="shared" si="1"/>
        <v>0.28560221617513665</v>
      </c>
      <c r="D21" s="23">
        <v>8833</v>
      </c>
      <c r="E21" s="123">
        <f t="shared" si="2"/>
        <v>0.28638588982913465</v>
      </c>
      <c r="F21" s="23">
        <v>86398</v>
      </c>
      <c r="G21" s="123">
        <f t="shared" si="3"/>
        <v>0.26183116347855601</v>
      </c>
      <c r="H21" s="2"/>
    </row>
    <row r="22" spans="1:10" x14ac:dyDescent="0.2">
      <c r="A22" s="9" t="s">
        <v>22</v>
      </c>
      <c r="B22" s="23">
        <v>9390</v>
      </c>
      <c r="C22" s="123">
        <f t="shared" si="1"/>
        <v>0.23019783775832905</v>
      </c>
      <c r="D22" s="23">
        <v>6693</v>
      </c>
      <c r="E22" s="123">
        <f t="shared" si="2"/>
        <v>0.21700223713646533</v>
      </c>
      <c r="F22" s="23">
        <v>72308</v>
      </c>
      <c r="G22" s="123">
        <f t="shared" si="3"/>
        <v>0.21913108832157491</v>
      </c>
      <c r="H22" s="2"/>
    </row>
    <row r="23" spans="1:10" x14ac:dyDescent="0.2">
      <c r="A23" s="9" t="s">
        <v>23</v>
      </c>
      <c r="B23" s="23">
        <v>5660</v>
      </c>
      <c r="C23" s="123">
        <f t="shared" si="1"/>
        <v>0.1387560981589076</v>
      </c>
      <c r="D23" s="23">
        <v>4203</v>
      </c>
      <c r="E23" s="123">
        <f t="shared" si="2"/>
        <v>0.13627079077910709</v>
      </c>
      <c r="F23" s="23">
        <v>46666</v>
      </c>
      <c r="G23" s="123">
        <f t="shared" si="3"/>
        <v>0.14142240647804688</v>
      </c>
      <c r="H23" s="2"/>
    </row>
    <row r="24" spans="1:10" x14ac:dyDescent="0.2">
      <c r="A24" s="9" t="s">
        <v>24</v>
      </c>
      <c r="B24" s="23">
        <v>1775</v>
      </c>
      <c r="C24" s="123">
        <f t="shared" si="1"/>
        <v>4.3514500747713958E-2</v>
      </c>
      <c r="D24" s="23">
        <v>1492</v>
      </c>
      <c r="E24" s="123">
        <f t="shared" si="2"/>
        <v>4.8374023279188147E-2</v>
      </c>
      <c r="F24" s="23">
        <v>21364</v>
      </c>
      <c r="G24" s="123">
        <f t="shared" si="3"/>
        <v>6.4744102601401315E-2</v>
      </c>
      <c r="H24" s="2"/>
    </row>
    <row r="25" spans="1:10" x14ac:dyDescent="0.2">
      <c r="A25" s="9"/>
      <c r="B25" s="23"/>
      <c r="C25" s="123"/>
      <c r="D25" s="23"/>
      <c r="E25" s="123"/>
      <c r="F25" s="23"/>
      <c r="G25" s="123"/>
      <c r="H25" s="2"/>
    </row>
    <row r="26" spans="1:10" ht="15.75" x14ac:dyDescent="0.25">
      <c r="A26" s="12" t="s">
        <v>25</v>
      </c>
      <c r="B26" s="23"/>
      <c r="C26" s="123"/>
      <c r="D26" s="23"/>
      <c r="E26" s="123"/>
      <c r="F26" s="23"/>
      <c r="G26" s="123"/>
      <c r="H26" s="2"/>
    </row>
    <row r="27" spans="1:10" x14ac:dyDescent="0.2">
      <c r="A27" s="13" t="s">
        <v>26</v>
      </c>
      <c r="B27" s="23">
        <v>15362</v>
      </c>
      <c r="C27" s="123">
        <f t="shared" ref="C27:C32" si="4">B27/SUM(B$27:B$32)</f>
        <v>0.3760771641206424</v>
      </c>
      <c r="D27" s="23">
        <v>11302</v>
      </c>
      <c r="E27" s="123">
        <f t="shared" ref="E27:E32" si="5">D27/SUM(D$27:D$32)</f>
        <v>0.36591446239518244</v>
      </c>
      <c r="F27" s="23">
        <v>107208</v>
      </c>
      <c r="G27" s="123">
        <f t="shared" ref="G27:G32" si="6">F27/SUM(F$27:F$32)</f>
        <v>0.32430960786271112</v>
      </c>
      <c r="H27" s="14"/>
      <c r="I27" s="15"/>
      <c r="J27" s="15"/>
    </row>
    <row r="28" spans="1:10" x14ac:dyDescent="0.2">
      <c r="A28" s="13" t="s">
        <v>27</v>
      </c>
      <c r="B28" s="23">
        <v>13956</v>
      </c>
      <c r="C28" s="123">
        <f t="shared" si="4"/>
        <v>0.3416568742655699</v>
      </c>
      <c r="D28" s="23">
        <v>9994</v>
      </c>
      <c r="E28" s="123">
        <f t="shared" si="5"/>
        <v>0.32356654903357401</v>
      </c>
      <c r="F28" s="23">
        <v>113342</v>
      </c>
      <c r="G28" s="123">
        <f t="shared" si="6"/>
        <v>0.34286526727833189</v>
      </c>
      <c r="H28" s="2"/>
    </row>
    <row r="29" spans="1:10" x14ac:dyDescent="0.2">
      <c r="A29" s="13" t="s">
        <v>28</v>
      </c>
      <c r="B29" s="23">
        <v>3032</v>
      </c>
      <c r="C29" s="123">
        <f t="shared" si="4"/>
        <v>7.4226400313356838E-2</v>
      </c>
      <c r="D29" s="23">
        <v>2331</v>
      </c>
      <c r="E29" s="123">
        <f t="shared" si="5"/>
        <v>7.5468643765985693E-2</v>
      </c>
      <c r="F29" s="23">
        <v>29936</v>
      </c>
      <c r="G29" s="123">
        <f t="shared" si="6"/>
        <v>9.0557910053150142E-2</v>
      </c>
      <c r="H29" s="2"/>
    </row>
    <row r="30" spans="1:10" x14ac:dyDescent="0.2">
      <c r="A30" s="16" t="s">
        <v>29</v>
      </c>
      <c r="B30" s="23">
        <v>1568</v>
      </c>
      <c r="C30" s="123">
        <f t="shared" si="4"/>
        <v>3.8386212299255776E-2</v>
      </c>
      <c r="D30" s="23">
        <v>1386</v>
      </c>
      <c r="E30" s="123">
        <f t="shared" si="5"/>
        <v>4.4873247644640138E-2</v>
      </c>
      <c r="F30" s="23">
        <v>12564</v>
      </c>
      <c r="G30" s="123">
        <f t="shared" si="6"/>
        <v>3.8006733762285486E-2</v>
      </c>
      <c r="H30" s="2"/>
    </row>
    <row r="31" spans="1:10" x14ac:dyDescent="0.2">
      <c r="A31" s="16" t="s">
        <v>30</v>
      </c>
      <c r="B31" s="23">
        <v>5444</v>
      </c>
      <c r="C31" s="123">
        <f t="shared" si="4"/>
        <v>0.13327457892675285</v>
      </c>
      <c r="D31" s="23">
        <v>4593</v>
      </c>
      <c r="E31" s="123">
        <f t="shared" si="5"/>
        <v>0.14870333797390489</v>
      </c>
      <c r="F31" s="23">
        <v>51780</v>
      </c>
      <c r="G31" s="123">
        <f t="shared" si="6"/>
        <v>0.15663711192384133</v>
      </c>
      <c r="H31" s="2"/>
    </row>
    <row r="32" spans="1:10" x14ac:dyDescent="0.2">
      <c r="A32" s="16" t="s">
        <v>13</v>
      </c>
      <c r="B32" s="23">
        <v>1486</v>
      </c>
      <c r="C32" s="123">
        <f t="shared" si="4"/>
        <v>3.6378770074422251E-2</v>
      </c>
      <c r="D32" s="23">
        <v>1281</v>
      </c>
      <c r="E32" s="123">
        <f t="shared" si="5"/>
        <v>4.1473759186712859E-2</v>
      </c>
      <c r="F32" s="23">
        <v>15743</v>
      </c>
      <c r="G32" s="123">
        <f t="shared" si="6"/>
        <v>4.762336911968007E-2</v>
      </c>
      <c r="H32" s="2"/>
    </row>
    <row r="33" spans="1:8" ht="15.75" thickBot="1" x14ac:dyDescent="0.25">
      <c r="A33" s="17"/>
      <c r="B33" s="17"/>
      <c r="C33" s="18"/>
      <c r="D33" s="17"/>
      <c r="E33" s="18"/>
      <c r="F33" s="17"/>
      <c r="G33" s="18"/>
      <c r="H33" s="2"/>
    </row>
    <row r="34" spans="1:8" x14ac:dyDescent="0.2">
      <c r="A34" s="2"/>
      <c r="B34" s="2"/>
      <c r="C34" s="3"/>
      <c r="D34" s="2"/>
      <c r="E34" s="3"/>
      <c r="F34" s="2"/>
      <c r="G34" s="3"/>
      <c r="H34" s="2"/>
    </row>
    <row r="35" spans="1:8" ht="16.5" customHeight="1" x14ac:dyDescent="0.2">
      <c r="A35" s="27"/>
      <c r="B35" s="28"/>
      <c r="C35" s="28"/>
      <c r="D35" s="28"/>
      <c r="E35" s="28"/>
      <c r="F35" s="28"/>
      <c r="G35" s="28"/>
      <c r="H35" s="2"/>
    </row>
    <row r="36" spans="1:8" ht="15" customHeight="1" x14ac:dyDescent="0.2">
      <c r="A36" s="28"/>
      <c r="B36" s="28"/>
      <c r="C36" s="28"/>
      <c r="D36" s="28"/>
      <c r="E36" s="28"/>
      <c r="F36" s="28"/>
      <c r="G36" s="28"/>
      <c r="H36" s="2"/>
    </row>
    <row r="37" spans="1:8" ht="15" customHeight="1" x14ac:dyDescent="0.2">
      <c r="A37" s="27"/>
      <c r="B37" s="28"/>
      <c r="C37" s="28"/>
      <c r="D37" s="28"/>
      <c r="E37" s="28"/>
      <c r="F37" s="28"/>
      <c r="G37" s="28"/>
      <c r="H37" s="2"/>
    </row>
    <row r="38" spans="1:8" x14ac:dyDescent="0.2">
      <c r="A38" s="2"/>
      <c r="B38" s="2"/>
      <c r="C38" s="3"/>
      <c r="D38" s="2"/>
      <c r="E38" s="3"/>
      <c r="F38" s="2"/>
      <c r="G38" s="3"/>
      <c r="H38" s="2"/>
    </row>
    <row r="39" spans="1:8" x14ac:dyDescent="0.2">
      <c r="A39" s="2"/>
      <c r="B39" s="2"/>
      <c r="C39" s="3"/>
      <c r="D39" s="2"/>
      <c r="E39" s="3"/>
      <c r="F39" s="2"/>
      <c r="G39" s="3"/>
      <c r="H39" s="2"/>
    </row>
    <row r="40" spans="1:8" x14ac:dyDescent="0.2">
      <c r="A40" s="2"/>
      <c r="B40" s="2"/>
      <c r="C40" s="3"/>
      <c r="D40" s="2"/>
      <c r="E40" s="3"/>
      <c r="F40" s="2"/>
      <c r="G40" s="3"/>
      <c r="H40" s="2"/>
    </row>
  </sheetData>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27</vt:i4>
      </vt:variant>
      <vt:variant>
        <vt:lpstr>Charts</vt:lpstr>
      </vt:variant>
      <vt:variant>
        <vt:i4>1</vt:i4>
      </vt:variant>
      <vt:variant>
        <vt:lpstr>Named Ranges</vt:lpstr>
      </vt:variant>
      <vt:variant>
        <vt:i4>18</vt:i4>
      </vt:variant>
    </vt:vector>
  </HeadingPairs>
  <TitlesOfParts>
    <vt:vector size="46" baseType="lpstr">
      <vt:lpstr>MGH1</vt:lpstr>
      <vt:lpstr>MGH2</vt:lpstr>
      <vt:lpstr>MGH3</vt:lpstr>
      <vt:lpstr>MGH4</vt:lpstr>
      <vt:lpstr>MGH5</vt:lpstr>
      <vt:lpstr>MGH6</vt:lpstr>
      <vt:lpstr>MGH7</vt:lpstr>
      <vt:lpstr>MGH8</vt:lpstr>
      <vt:lpstr>MGH9</vt:lpstr>
      <vt:lpstr>MGH10</vt:lpstr>
      <vt:lpstr>MGH11</vt:lpstr>
      <vt:lpstr>MGH12</vt:lpstr>
      <vt:lpstr>MGH13</vt:lpstr>
      <vt:lpstr>MGH14</vt:lpstr>
      <vt:lpstr>MGH15</vt:lpstr>
      <vt:lpstr>MGH16</vt:lpstr>
      <vt:lpstr>MGH17</vt:lpstr>
      <vt:lpstr>MGH18</vt:lpstr>
      <vt:lpstr>MGH19</vt:lpstr>
      <vt:lpstr>MGH20</vt:lpstr>
      <vt:lpstr>MGH21</vt:lpstr>
      <vt:lpstr>MGH22</vt:lpstr>
      <vt:lpstr>MGH23</vt:lpstr>
      <vt:lpstr>MGH24</vt:lpstr>
      <vt:lpstr>MGH25</vt:lpstr>
      <vt:lpstr>MGH26</vt:lpstr>
      <vt:lpstr>MGH27</vt:lpstr>
      <vt:lpstr>MGH28</vt:lpstr>
      <vt:lpstr>'MGH1'!Print_Area</vt:lpstr>
      <vt:lpstr>'MGH10'!Print_Area</vt:lpstr>
      <vt:lpstr>'MGH12'!Print_Area</vt:lpstr>
      <vt:lpstr>'MGH15'!Print_Area</vt:lpstr>
      <vt:lpstr>'MGH16'!Print_Area</vt:lpstr>
      <vt:lpstr>'MGH17'!Print_Area</vt:lpstr>
      <vt:lpstr>'MGH18'!Print_Area</vt:lpstr>
      <vt:lpstr>'MGH19'!Print_Area</vt:lpstr>
      <vt:lpstr>'MGH2'!Print_Area</vt:lpstr>
      <vt:lpstr>'MGH20'!Print_Area</vt:lpstr>
      <vt:lpstr>'MGH21'!Print_Area</vt:lpstr>
      <vt:lpstr>'MGH22'!Print_Area</vt:lpstr>
      <vt:lpstr>'MGH5'!Print_Area</vt:lpstr>
      <vt:lpstr>'MGH6'!Print_Area</vt:lpstr>
      <vt:lpstr>'MGH7'!Print_Area</vt:lpstr>
      <vt:lpstr>'MGH8'!Print_Area</vt:lpstr>
      <vt:lpstr>'MGH9'!Print_Area</vt:lpstr>
      <vt:lpstr>'MGH15'!Print_Titles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2021-12-10T22:09:38Z</dcterms:created>
  <dcterms:modified xsi:type="dcterms:W3CDTF">2021-12-14T17:53:28Z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fd51a4-5314-4c60-bce6-0affc34d9cd7_Enabled">
    <vt:lpwstr>true</vt:lpwstr>
  </property>
  <property fmtid="{D5CDD505-2E9C-101B-9397-08002B2CF9AE}" pid="3" name="MSIP_Label_dffd51a4-5314-4c60-bce6-0affc34d9cd7_SetDate">
    <vt:lpwstr>2021-12-10T22:09:42Z</vt:lpwstr>
  </property>
  <property fmtid="{D5CDD505-2E9C-101B-9397-08002B2CF9AE}" pid="4" name="MSIP_Label_dffd51a4-5314-4c60-bce6-0affc34d9cd7_Method">
    <vt:lpwstr>Standard</vt:lpwstr>
  </property>
  <property fmtid="{D5CDD505-2E9C-101B-9397-08002B2CF9AE}" pid="5" name="MSIP_Label_dffd51a4-5314-4c60-bce6-0affc34d9cd7_Name">
    <vt:lpwstr>dffd51a4-5314-4c60-bce6-0affc34d9cd7</vt:lpwstr>
  </property>
  <property fmtid="{D5CDD505-2E9C-101B-9397-08002B2CF9AE}" pid="6" name="MSIP_Label_dffd51a4-5314-4c60-bce6-0affc34d9cd7_SiteId">
    <vt:lpwstr>4a156c19-bc94-41ac-aacf-954686490869</vt:lpwstr>
  </property>
  <property fmtid="{D5CDD505-2E9C-101B-9397-08002B2CF9AE}" pid="7" name="MSIP_Label_dffd51a4-5314-4c60-bce6-0affc34d9cd7_ActionId">
    <vt:lpwstr>fde227fc-6efe-4ee9-a0e5-4aa808db0731</vt:lpwstr>
  </property>
  <property fmtid="{D5CDD505-2E9C-101B-9397-08002B2CF9AE}" pid="8" name="MSIP_Label_dffd51a4-5314-4c60-bce6-0affc34d9cd7_ContentBits">
    <vt:lpwstr>0</vt:lpwstr>
  </property>
  <property fmtid="{D5CDD505-2E9C-101B-9397-08002B2CF9AE}" pid="9" name="_MarkAsFinal">
    <vt:bool>true</vt:bool>
  </property>
</Properties>
</file>