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filterPrivacy="1" autoCompressPictures="0"/>
  <bookViews>
    <workbookView xWindow="0" yWindow="0" windowWidth="13665" windowHeight="5025" tabRatio="722"/>
  </bookViews>
  <sheets>
    <sheet name="BWFH1" sheetId="1" r:id="rId1"/>
    <sheet name="BWFH2" sheetId="3" r:id="rId2"/>
    <sheet name="BWFH3" sheetId="4" r:id="rId3"/>
    <sheet name="BWFH4" sheetId="2" r:id="rId4"/>
    <sheet name="BWFH5" sheetId="5" r:id="rId5"/>
    <sheet name="BWFH6" sheetId="6" r:id="rId6"/>
    <sheet name="BWFH7" sheetId="11" r:id="rId7"/>
    <sheet name="BWFH8" sheetId="7" r:id="rId8"/>
    <sheet name="BWFH9" sheetId="15" r:id="rId9"/>
    <sheet name="BWFH10" sheetId="8" r:id="rId10"/>
    <sheet name="BWFH11" sheetId="9" r:id="rId11"/>
    <sheet name="BWFH12" sheetId="10" r:id="rId12"/>
    <sheet name="BWFH13" sheetId="12" r:id="rId13"/>
    <sheet name="BWFH14" sheetId="16" r:id="rId14"/>
    <sheet name="BWFH15" sheetId="14" r:id="rId15"/>
  </sheets>
  <definedNames>
    <definedName name="_xlnm.Print_Area" localSheetId="0">BWFH1!$A$1:$H$39</definedName>
    <definedName name="_xlnm.Print_Area" localSheetId="9">BWFH10!$A$1:$H$30</definedName>
    <definedName name="_xlnm.Print_Area" localSheetId="11">BWFH12!$A$1:$G$26</definedName>
    <definedName name="_xlnm.Print_Area" localSheetId="12">BWFH13!$A$1:$F$16</definedName>
    <definedName name="_xlnm.Print_Area" localSheetId="1">BWFH2!$A$1:$N$57</definedName>
    <definedName name="_xlnm.Print_Area" localSheetId="2">BWFH3!$A$1:$H$14</definedName>
    <definedName name="_xlnm.Print_Area" localSheetId="3">BWFH4!$A$1:$H$34</definedName>
    <definedName name="_xlnm.Print_Area" localSheetId="4">BWFH5!$A$1:$N$55</definedName>
    <definedName name="_xlnm.Print_Area" localSheetId="6">BWFH7!$A$1:$I$10</definedName>
    <definedName name="_xlnm.Print_Area" localSheetId="7">BWFH8!$A$1:$J$26</definedName>
  </definedNames>
  <calcPr calcId="191029"/>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0" l="1"/>
  <c r="B20" i="10"/>
  <c r="H12" i="4" l="1"/>
  <c r="H11" i="4"/>
  <c r="F10" i="4"/>
  <c r="E10" i="4"/>
  <c r="D10" i="4"/>
  <c r="C10" i="4"/>
  <c r="B10" i="4"/>
  <c r="H8" i="4"/>
  <c r="H7" i="4"/>
  <c r="F6" i="4"/>
  <c r="E6" i="4"/>
  <c r="D6" i="4"/>
  <c r="C6" i="4"/>
  <c r="B6" i="4"/>
  <c r="G33" i="1"/>
  <c r="E33" i="1"/>
  <c r="C33" i="1"/>
  <c r="G32" i="1"/>
  <c r="E32" i="1"/>
  <c r="C32" i="1"/>
  <c r="G31" i="1"/>
  <c r="E31" i="1"/>
  <c r="C31" i="1"/>
  <c r="G30" i="1"/>
  <c r="E30" i="1"/>
  <c r="C30" i="1"/>
  <c r="G29" i="1"/>
  <c r="E29" i="1"/>
  <c r="C29" i="1"/>
  <c r="G28" i="1"/>
  <c r="E28" i="1"/>
  <c r="C28" i="1"/>
  <c r="G25" i="1"/>
  <c r="E25" i="1"/>
  <c r="C25" i="1"/>
  <c r="G24" i="1"/>
  <c r="E24" i="1"/>
  <c r="C24" i="1"/>
  <c r="G23" i="1"/>
  <c r="E23" i="1"/>
  <c r="C23" i="1"/>
  <c r="G22" i="1"/>
  <c r="E22" i="1"/>
  <c r="C22" i="1"/>
  <c r="G21" i="1"/>
  <c r="E21" i="1"/>
  <c r="C21" i="1"/>
  <c r="G20" i="1"/>
  <c r="E20" i="1"/>
  <c r="C20" i="1"/>
  <c r="G18" i="1"/>
  <c r="E18" i="1"/>
  <c r="C18" i="1"/>
  <c r="G17" i="1"/>
  <c r="E17" i="1"/>
  <c r="C17" i="1"/>
  <c r="G15" i="1"/>
  <c r="D15" i="1"/>
  <c r="E15" i="1" s="1"/>
  <c r="C15" i="1"/>
  <c r="G14" i="1"/>
  <c r="E14" i="1"/>
  <c r="C14" i="1"/>
  <c r="G13" i="1"/>
  <c r="E13" i="1"/>
  <c r="C13" i="1"/>
  <c r="G12" i="1"/>
  <c r="E12" i="1"/>
  <c r="C12" i="1"/>
  <c r="G10" i="1"/>
  <c r="E10" i="1"/>
  <c r="C10" i="1"/>
  <c r="G9" i="1"/>
  <c r="E9" i="1"/>
  <c r="C9" i="1"/>
  <c r="H6" i="4" l="1"/>
  <c r="H10" i="4"/>
  <c r="E9" i="2"/>
  <c r="G13" i="2"/>
  <c r="E17" i="2"/>
  <c r="G18" i="2"/>
  <c r="C20" i="2"/>
  <c r="E12" i="2"/>
  <c r="C26" i="2"/>
  <c r="C10" i="2"/>
  <c r="E27" i="2"/>
  <c r="G28" i="2"/>
  <c r="C15" i="2"/>
  <c r="G10" i="2"/>
  <c r="E21" i="2"/>
  <c r="C30" i="2"/>
  <c r="E31" i="2"/>
  <c r="C9" i="2"/>
  <c r="E10" i="2"/>
  <c r="G12" i="2"/>
  <c r="C14" i="2"/>
  <c r="E15" i="2"/>
  <c r="G17" i="2"/>
  <c r="C19" i="2"/>
  <c r="E20" i="2"/>
  <c r="G21" i="2"/>
  <c r="C23" i="2"/>
  <c r="E26" i="2"/>
  <c r="G27" i="2"/>
  <c r="C29" i="2"/>
  <c r="E30" i="2"/>
  <c r="G31" i="2"/>
  <c r="C13" i="2"/>
  <c r="G15" i="2"/>
  <c r="C18" i="2"/>
  <c r="E19" i="2"/>
  <c r="G20" i="2"/>
  <c r="C22" i="2"/>
  <c r="E23" i="2"/>
  <c r="G26" i="2"/>
  <c r="C28" i="2"/>
  <c r="E29" i="2"/>
  <c r="G30" i="2"/>
  <c r="G22" i="2"/>
  <c r="E14" i="2"/>
  <c r="G9" i="2"/>
  <c r="C12" i="2"/>
  <c r="E13" i="2"/>
  <c r="G14" i="2"/>
  <c r="C17" i="2"/>
  <c r="E18" i="2"/>
  <c r="G19" i="2"/>
  <c r="C21" i="2"/>
  <c r="E22" i="2"/>
  <c r="G23" i="2"/>
  <c r="C27" i="2"/>
  <c r="E28" i="2"/>
  <c r="G29" i="2"/>
  <c r="C31" i="2"/>
</calcChain>
</file>

<file path=xl/sharedStrings.xml><?xml version="1.0" encoding="utf-8"?>
<sst xmlns="http://schemas.openxmlformats.org/spreadsheetml/2006/main" count="291" uniqueCount="162">
  <si>
    <t>BWFH Patient Profile</t>
  </si>
  <si>
    <t>BWFH Inpatients</t>
  </si>
  <si>
    <t>%</t>
  </si>
  <si>
    <t>All Inpatients in BWFH 75 Percent Service Area</t>
  </si>
  <si>
    <t>Patient Demographics</t>
  </si>
  <si>
    <t>Female/Other/Unknown</t>
  </si>
  <si>
    <t>Male</t>
  </si>
  <si>
    <t>Race</t>
  </si>
  <si>
    <t>White</t>
  </si>
  <si>
    <t>Black</t>
  </si>
  <si>
    <t>Asian/Pacific Islander/
American Indian/Alaska Native</t>
  </si>
  <si>
    <t>Other/Unknown</t>
  </si>
  <si>
    <t>Ethnicity</t>
  </si>
  <si>
    <t>Hispanic</t>
  </si>
  <si>
    <t>Not Hispanic</t>
  </si>
  <si>
    <t>Age</t>
  </si>
  <si>
    <t>18-39/Unknown</t>
  </si>
  <si>
    <t>40-49</t>
  </si>
  <si>
    <t>50-64</t>
  </si>
  <si>
    <t>65-74</t>
  </si>
  <si>
    <t>75-84</t>
  </si>
  <si>
    <t>85+</t>
  </si>
  <si>
    <t>Patient Insurance Type</t>
  </si>
  <si>
    <t>Commercial</t>
  </si>
  <si>
    <t>Original Medicare</t>
  </si>
  <si>
    <t>Medicare Health Plans</t>
  </si>
  <si>
    <t>MassHealth Non-Managed Care</t>
  </si>
  <si>
    <t>MassHealth Managed Care</t>
  </si>
  <si>
    <t>Acuity Level (CMI)</t>
  </si>
  <si>
    <t>Total with Exclusions</t>
  </si>
  <si>
    <t>Total No Exclusions</t>
  </si>
  <si>
    <t>BWFH Outpatients in BWFH 75 Percent Service Area</t>
  </si>
  <si>
    <t>All Outpatients in BWFH 75 Percent Service Area</t>
  </si>
  <si>
    <t>Race/Ethnicity (Original Medicare Only)</t>
  </si>
  <si>
    <t>≤20/Unknown</t>
  </si>
  <si>
    <t>21-39</t>
  </si>
  <si>
    <t>Other</t>
  </si>
  <si>
    <t>Brigham and Women's Faulkner Hospital</t>
  </si>
  <si>
    <t>Inpatient Services</t>
  </si>
  <si>
    <t>Observation Stays</t>
  </si>
  <si>
    <t xml:space="preserve">Female </t>
  </si>
  <si>
    <t>≤19</t>
  </si>
  <si>
    <t>20-39</t>
  </si>
  <si>
    <t>Total Population</t>
  </si>
  <si>
    <t>2019 Massachusetts Inpatient General Acute Care Discharges</t>
  </si>
  <si>
    <t>System and Hospital Level Shares</t>
  </si>
  <si>
    <t>Inpatient Share</t>
  </si>
  <si>
    <t>Mass General Brigham</t>
  </si>
  <si>
    <t>Brigham and Women's Hospital</t>
  </si>
  <si>
    <t>Massachusetts General Hospital</t>
  </si>
  <si>
    <t>Newton-Wellesley Hospital</t>
  </si>
  <si>
    <t>Other Hospitals</t>
  </si>
  <si>
    <t>Beth Israel Lahey Health</t>
  </si>
  <si>
    <t>Beth Israel Deaconess Medical Center - East Campus</t>
  </si>
  <si>
    <t>Beth Israel Deaconess Hospital - Milton</t>
  </si>
  <si>
    <t>New England Baptist Hospital</t>
  </si>
  <si>
    <t>Beth Israel Deaconess Hospital - Needham</t>
  </si>
  <si>
    <t>Boston Medical Center</t>
  </si>
  <si>
    <t>South Shore Health</t>
  </si>
  <si>
    <t>Steward Health Care</t>
  </si>
  <si>
    <t>Steward Norwood Hospital</t>
  </si>
  <si>
    <t>Steward St. Elizabeth's Medical Center</t>
  </si>
  <si>
    <t>Wellforce</t>
  </si>
  <si>
    <t>Tufts Medical Center</t>
  </si>
  <si>
    <t>Other Systems</t>
  </si>
  <si>
    <t>Total</t>
  </si>
  <si>
    <t>Figure BWFH8</t>
  </si>
  <si>
    <t>Figure BWFH7</t>
  </si>
  <si>
    <t>Figure BWFH6</t>
  </si>
  <si>
    <t>Figure BWFH4</t>
  </si>
  <si>
    <t>Figure BWFH3</t>
  </si>
  <si>
    <t>Figure BWFH1</t>
  </si>
  <si>
    <t>Predicted Changes in Concentration After the BWFH Expansion</t>
  </si>
  <si>
    <t xml:space="preserve">Simulation 1: </t>
  </si>
  <si>
    <t xml:space="preserve">Simulation 2: </t>
  </si>
  <si>
    <t>Market</t>
  </si>
  <si>
    <t xml:space="preserve">Brigham and Women's Hospital Transfers </t>
  </si>
  <si>
    <t>Based Switches</t>
  </si>
  <si>
    <t>Hospital</t>
  </si>
  <si>
    <t>System</t>
  </si>
  <si>
    <t>Share Before Proposed Project</t>
  </si>
  <si>
    <t>Share After Proposed Project</t>
  </si>
  <si>
    <t>Boston Medical Center - Menino Pavilion Campus</t>
  </si>
  <si>
    <t xml:space="preserve">Steward Health Care </t>
  </si>
  <si>
    <t>South Shore Hospital</t>
  </si>
  <si>
    <t xml:space="preserve">South Shore Health </t>
  </si>
  <si>
    <t>All Other Hospitals</t>
  </si>
  <si>
    <t/>
  </si>
  <si>
    <t>HHI Before Proposed Project</t>
  </si>
  <si>
    <t>HHI After Proposed Project</t>
  </si>
  <si>
    <t>Figure BWFH9</t>
  </si>
  <si>
    <t xml:space="preserve">Provider </t>
  </si>
  <si>
    <t>Shares Before Proposed Project</t>
  </si>
  <si>
    <t>Shares After Proposed Project</t>
  </si>
  <si>
    <t>Other Mass General Brigham Facilities</t>
  </si>
  <si>
    <t>Shields Health Care Group</t>
  </si>
  <si>
    <t>Atrius Health</t>
  </si>
  <si>
    <t>Boston Medical Center Health</t>
  </si>
  <si>
    <t>Boston Children's</t>
  </si>
  <si>
    <t>Rayus Radiology</t>
  </si>
  <si>
    <t>All Other Providers</t>
  </si>
  <si>
    <t>Figure BWFH10</t>
  </si>
  <si>
    <t>Discharges</t>
  </si>
  <si>
    <t>Patient Days</t>
  </si>
  <si>
    <t>Figure BWFH11</t>
  </si>
  <si>
    <t>Predicted Changes in Inpatient Spending After the BWFH Inpatient Bed Expansion</t>
  </si>
  <si>
    <t xml:space="preserve"> Insurance Category</t>
  </si>
  <si>
    <t>Expected Change in Costs per Transfer to BWFH</t>
  </si>
  <si>
    <t xml:space="preserve">MassHealth Managed Care </t>
  </si>
  <si>
    <t>Overall</t>
  </si>
  <si>
    <t>Figure BWFH12</t>
  </si>
  <si>
    <t>MR Scans</t>
  </si>
  <si>
    <t>Figure BWFH13</t>
  </si>
  <si>
    <t>Outpatient MR Scans</t>
  </si>
  <si>
    <t>Figure BWFH14</t>
  </si>
  <si>
    <t>Gender</t>
  </si>
  <si>
    <t>Inpatients</t>
  </si>
  <si>
    <t>System/Hospital</t>
  </si>
  <si>
    <t>Description:</t>
  </si>
  <si>
    <t>in the processed 2018 APCD and Medicare Claims data.</t>
  </si>
  <si>
    <t>Outpatient MRI Patients</t>
  </si>
  <si>
    <t>Predicted Changes in Outpatient Spending After the BWFH Expansion</t>
  </si>
  <si>
    <t>Market Based Switches and</t>
  </si>
  <si>
    <t>Expected Change in Costs per Transfer Across all the Payor's Enrollees</t>
  </si>
  <si>
    <t>Based Transfers</t>
  </si>
  <si>
    <t>Market Based Transfers and</t>
  </si>
  <si>
    <t>Brigham and Women's Hospital Transfers</t>
  </si>
  <si>
    <t>BWFH Inpatients in BWFH 75 Percent Service Area</t>
  </si>
  <si>
    <t>BWFH Historical Inpatient General Acute Care Discharges and Patient Days (2015-2019)</t>
  </si>
  <si>
    <t xml:space="preserve">for facilities that provided at least 300 outpatient diagnostic imaging visits (across all modalities) </t>
  </si>
  <si>
    <t xml:space="preserve">Map of BWFH's 75 percent service area for outpatient MR scans. The map includes markers </t>
  </si>
  <si>
    <t>2020 (Estimated)</t>
  </si>
  <si>
    <t>2025 (Estimated)</t>
  </si>
  <si>
    <t>2030 (Estimated)</t>
  </si>
  <si>
    <t>Percent Growth (2025 vs. 2020)</t>
  </si>
  <si>
    <t>Percent Growth (2030 vs. 2020)</t>
  </si>
  <si>
    <t>Age 20 and Older</t>
  </si>
  <si>
    <t>Age 20-64</t>
  </si>
  <si>
    <t>Age 65 and Older</t>
  </si>
  <si>
    <t>Percent Growth (2019 vs. 2015)</t>
  </si>
  <si>
    <t>Demographics in BWFH's Inpatient 75 Percent Service Area (2020, 2025, and 2030)</t>
  </si>
  <si>
    <t>BWFH Inpatient General Acute Care Discharges and Patient Days (2019 and Projections for 2025 and 2030)</t>
  </si>
  <si>
    <t>Percent Growth (2025 vs. 2019)</t>
  </si>
  <si>
    <t>Percent Growth (2030 vs. 2019)</t>
  </si>
  <si>
    <t>Demographics in BWFH's Outpatient 75 Percent Service Area (2020, 2025, and 2030)</t>
  </si>
  <si>
    <t>BWFH Outpatient MR Scans (2018 and Projections for 2025 and 2030)</t>
  </si>
  <si>
    <t>Percent Growth (2025 vs. 2018)</t>
  </si>
  <si>
    <t>Percent Growth (2030 vs. 2018)</t>
  </si>
  <si>
    <t>BWFH ZIP Code Inpatient Shares (Weighted by BWFH Discharges)</t>
  </si>
  <si>
    <t>BWFH ZIP Code Outpatient Shares (Weighted by BWFH Volume)</t>
  </si>
  <si>
    <t xml:space="preserve">Map of BWFH's 75 percent service area for inpatient services. The map includes active general acute </t>
  </si>
  <si>
    <t>care hospitals in Eastern Massachusetts. MGB's general acute care hospitals are separately labeled</t>
  </si>
  <si>
    <t>Medical Center).</t>
  </si>
  <si>
    <t xml:space="preserve">General Hospital, NWH = Newton-Wellesley Hospital, SH = Salem Hospital (formerly North Shore </t>
  </si>
  <si>
    <t>on the map: BWH = Brigham and Women's Hospital, MEE = Mass Eye and Ear, MGH = Mass</t>
  </si>
  <si>
    <t>Change in Spending Overall</t>
  </si>
  <si>
    <t>Change in Spending per Switch</t>
  </si>
  <si>
    <t>Volume Switching to BWFH</t>
  </si>
  <si>
    <t>Change in Shares</t>
  </si>
  <si>
    <t>Change in HHI</t>
  </si>
  <si>
    <t>Change in Share</t>
  </si>
  <si>
    <t>BWFH Outpatients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</si>
</sst>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15"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i/>
      <sz val="12"/>
      <color theme="1"/>
      <name val="Arial"/>
      <family val="2"/>
    </font>
    <font>
      <b/>
      <sz val="12"/>
      <name val="Arial"/>
      <family val="2"/>
    </font>
    <font>
      <sz val="12"/>
      <name val="Arial"/>
      <family val="2"/>
    </font>
    <font>
      <b/>
      <i/>
      <sz val="12"/>
      <color indexed="8"/>
      <name val="Arial"/>
      <family val="2"/>
    </font>
    <font>
      <sz val="12"/>
      <color rgb="FFFF0000"/>
      <name val="Arial"/>
      <family val="2"/>
    </font>
    <font>
      <sz val="11"/>
      <name val="Calibri"/>
      <family val="2"/>
    </font>
    <font>
      <b/>
      <i/>
      <sz val="12"/>
      <name val="Arial"/>
      <family val="2"/>
    </font>
    <font>
      <sz val="10"/>
      <color theme="1"/>
      <name val="Arial"/>
      <family val="2"/>
    </font>
    <font>
      <sz val="12"/>
      <color rgb="FF000000"/>
      <name val="Arial"/>
      <family val="2"/>
    </font>
    <font>
      <i/>
      <sz val="12"/>
      <name val="Arial"/>
      <family val="2"/>
    </font>
    <font>
      <sz val="10.5"/>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9" fontId="9"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231">
    <xf numFmtId="0" fontId="0" fillId="0" borderId="0" xfId="0"/>
    <xf numFmtId="0" fontId="2" fillId="2" borderId="0" xfId="3" applyFont="1" applyFill="1"/>
    <xf numFmtId="0" fontId="3" fillId="2" borderId="0" xfId="3" applyFont="1" applyFill="1"/>
    <xf numFmtId="0" fontId="3" fillId="0" borderId="0" xfId="3" applyFont="1"/>
    <xf numFmtId="0" fontId="4" fillId="2" borderId="0" xfId="3" applyFont="1" applyFill="1"/>
    <xf numFmtId="0" fontId="3" fillId="2" borderId="0" xfId="3" applyFont="1" applyFill="1" applyAlignment="1">
      <alignment horizontal="right" indent="4"/>
    </xf>
    <xf numFmtId="0" fontId="5" fillId="2" borderId="0" xfId="3" applyFont="1" applyFill="1"/>
    <xf numFmtId="1" fontId="3" fillId="2" borderId="0" xfId="3" applyNumberFormat="1" applyFont="1" applyFill="1" applyAlignment="1">
      <alignment horizontal="right"/>
    </xf>
    <xf numFmtId="1" fontId="3" fillId="2" borderId="0" xfId="3" applyNumberFormat="1" applyFont="1" applyFill="1" applyAlignment="1">
      <alignment horizontal="right" indent="4"/>
    </xf>
    <xf numFmtId="0" fontId="5" fillId="2" borderId="0" xfId="3" applyFont="1" applyFill="1" applyAlignment="1">
      <alignment horizontal="left" indent="2"/>
    </xf>
    <xf numFmtId="0" fontId="6" fillId="2" borderId="0" xfId="3" applyFont="1" applyFill="1" applyAlignment="1">
      <alignment horizontal="left" indent="4"/>
    </xf>
    <xf numFmtId="37" fontId="6" fillId="2" borderId="0" xfId="5" applyNumberFormat="1" applyFont="1" applyFill="1" applyAlignment="1">
      <alignment horizontal="right" indent="4"/>
    </xf>
    <xf numFmtId="9" fontId="6" fillId="2" borderId="0" xfId="4" applyFont="1" applyFill="1" applyAlignment="1">
      <alignment horizontal="right"/>
    </xf>
    <xf numFmtId="0" fontId="6" fillId="2" borderId="0" xfId="3" applyFont="1" applyFill="1" applyAlignment="1">
      <alignment horizontal="left" vertical="center" wrapText="1" indent="4"/>
    </xf>
    <xf numFmtId="37" fontId="6" fillId="2" borderId="0" xfId="5" applyNumberFormat="1" applyFont="1" applyFill="1" applyAlignment="1">
      <alignment horizontal="right" vertical="center" indent="4"/>
    </xf>
    <xf numFmtId="37" fontId="3" fillId="2" borderId="0" xfId="3" applyNumberFormat="1" applyFont="1" applyFill="1"/>
    <xf numFmtId="37" fontId="3" fillId="0" borderId="0" xfId="3" applyNumberFormat="1" applyFont="1"/>
    <xf numFmtId="0" fontId="3" fillId="2" borderId="0" xfId="3" applyFont="1" applyFill="1" applyAlignment="1">
      <alignment horizontal="left" indent="4"/>
    </xf>
    <xf numFmtId="10" fontId="3" fillId="2" borderId="0" xfId="3" applyNumberFormat="1" applyFont="1" applyFill="1"/>
    <xf numFmtId="0" fontId="3" fillId="2" borderId="0" xfId="3" applyFont="1" applyFill="1" applyAlignment="1">
      <alignment horizontal="left" indent="2"/>
    </xf>
    <xf numFmtId="39" fontId="6" fillId="2" borderId="0" xfId="5" applyNumberFormat="1" applyFont="1" applyFill="1" applyAlignment="1">
      <alignment horizontal="right" indent="4"/>
    </xf>
    <xf numFmtId="0" fontId="3" fillId="2" borderId="2" xfId="3" applyFont="1" applyFill="1" applyBorder="1"/>
    <xf numFmtId="9" fontId="3" fillId="2" borderId="0" xfId="4" applyFont="1" applyFill="1" applyAlignment="1">
      <alignment horizontal="right"/>
    </xf>
    <xf numFmtId="0" fontId="7" fillId="2" borderId="0" xfId="3" applyFont="1" applyFill="1"/>
    <xf numFmtId="0" fontId="2" fillId="0" borderId="0" xfId="3" applyFont="1"/>
    <xf numFmtId="1" fontId="3" fillId="2" borderId="0" xfId="3" applyNumberFormat="1" applyFont="1" applyFill="1" applyAlignment="1">
      <alignment horizontal="right" indent="3"/>
    </xf>
    <xf numFmtId="37" fontId="6" fillId="2" borderId="0" xfId="5" applyNumberFormat="1" applyFont="1" applyFill="1" applyAlignment="1">
      <alignment horizontal="right" indent="3"/>
    </xf>
    <xf numFmtId="0" fontId="5" fillId="0" borderId="0" xfId="6" applyFont="1" applyAlignment="1">
      <alignment horizontal="left" indent="2"/>
    </xf>
    <xf numFmtId="0" fontId="6" fillId="2" borderId="0" xfId="3" applyFont="1" applyFill="1" applyAlignment="1">
      <alignment horizontal="left" indent="2"/>
    </xf>
    <xf numFmtId="2" fontId="3" fillId="2" borderId="0" xfId="3" applyNumberFormat="1" applyFont="1" applyFill="1"/>
    <xf numFmtId="2" fontId="3" fillId="0" borderId="0" xfId="3" applyNumberFormat="1" applyFont="1"/>
    <xf numFmtId="9" fontId="3" fillId="2" borderId="2" xfId="4" applyFont="1" applyFill="1" applyBorder="1" applyAlignment="1">
      <alignment horizontal="right"/>
    </xf>
    <xf numFmtId="9" fontId="3" fillId="0" borderId="0" xfId="4" applyFont="1" applyAlignment="1">
      <alignment horizontal="right"/>
    </xf>
    <xf numFmtId="0" fontId="5" fillId="2" borderId="0" xfId="7" applyFont="1" applyFill="1"/>
    <xf numFmtId="0" fontId="6" fillId="2" borderId="0" xfId="7" applyFont="1" applyFill="1"/>
    <xf numFmtId="3" fontId="6" fillId="2" borderId="0" xfId="7" applyNumberFormat="1" applyFont="1" applyFill="1"/>
    <xf numFmtId="9" fontId="6" fillId="0" borderId="0" xfId="8" applyFont="1" applyBorder="1"/>
    <xf numFmtId="3" fontId="6" fillId="0" borderId="0" xfId="7" applyNumberFormat="1" applyFont="1"/>
    <xf numFmtId="0" fontId="6" fillId="0" borderId="0" xfId="7" applyFont="1"/>
    <xf numFmtId="0" fontId="6" fillId="2" borderId="2" xfId="7" applyFont="1" applyFill="1" applyBorder="1"/>
    <xf numFmtId="0" fontId="6" fillId="0" borderId="0" xfId="7" applyFont="1" applyAlignment="1">
      <alignment horizontal="center"/>
    </xf>
    <xf numFmtId="0" fontId="5" fillId="2" borderId="0" xfId="7" applyFont="1" applyFill="1" applyAlignment="1">
      <alignment horizontal="left" vertical="center"/>
    </xf>
    <xf numFmtId="0" fontId="5" fillId="0" borderId="0" xfId="7" applyFont="1" applyAlignment="1">
      <alignment horizontal="center" vertical="center" wrapText="1"/>
    </xf>
    <xf numFmtId="0" fontId="5" fillId="2" borderId="2" xfId="7" applyFont="1" applyFill="1" applyBorder="1" applyAlignment="1">
      <alignment horizontal="left" vertical="center"/>
    </xf>
    <xf numFmtId="0" fontId="5" fillId="2" borderId="2" xfId="7" applyFont="1" applyFill="1" applyBorder="1" applyAlignment="1">
      <alignment horizontal="right" vertical="center" wrapText="1"/>
    </xf>
    <xf numFmtId="0" fontId="5" fillId="2" borderId="0" xfId="7" applyFont="1" applyFill="1" applyAlignment="1">
      <alignment horizontal="right" vertical="center" wrapText="1"/>
    </xf>
    <xf numFmtId="0" fontId="6" fillId="2" borderId="0" xfId="7" applyFont="1" applyFill="1" applyAlignment="1">
      <alignment horizontal="left" indent="2"/>
    </xf>
    <xf numFmtId="0" fontId="6" fillId="0" borderId="0" xfId="7" applyFont="1" applyAlignment="1">
      <alignment vertical="top"/>
    </xf>
    <xf numFmtId="0" fontId="10" fillId="0" borderId="0" xfId="7" applyFont="1" applyAlignment="1">
      <alignment horizontal="left" vertical="center"/>
    </xf>
    <xf numFmtId="0" fontId="5" fillId="0" borderId="0" xfId="7" applyFont="1" applyAlignment="1">
      <alignment horizontal="left" vertical="center"/>
    </xf>
    <xf numFmtId="0" fontId="6" fillId="0" borderId="0" xfId="7" applyFont="1" applyAlignment="1">
      <alignment shrinkToFit="1"/>
    </xf>
    <xf numFmtId="0" fontId="6" fillId="0" borderId="0" xfId="7" applyFont="1" applyAlignment="1">
      <alignment horizontal="center" vertical="center"/>
    </xf>
    <xf numFmtId="0" fontId="6" fillId="0" borderId="2" xfId="7" applyFont="1" applyBorder="1" applyAlignment="1">
      <alignment shrinkToFit="1"/>
    </xf>
    <xf numFmtId="0" fontId="6" fillId="0" borderId="2" xfId="7" applyFont="1" applyBorder="1" applyAlignment="1">
      <alignment horizontal="center" vertical="center"/>
    </xf>
    <xf numFmtId="0" fontId="5" fillId="0" borderId="2" xfId="7" applyFont="1" applyBorder="1" applyAlignment="1">
      <alignment horizontal="left" vertical="center" shrinkToFit="1"/>
    </xf>
    <xf numFmtId="0" fontId="5" fillId="0" borderId="2" xfId="7" applyFont="1" applyBorder="1" applyAlignment="1">
      <alignment horizontal="center" vertical="center" wrapText="1"/>
    </xf>
    <xf numFmtId="0" fontId="5" fillId="0" borderId="0" xfId="7" applyFont="1" applyAlignment="1">
      <alignment horizontal="left" vertical="center" shrinkToFit="1"/>
    </xf>
    <xf numFmtId="0" fontId="5" fillId="0" borderId="4" xfId="7" applyFont="1" applyBorder="1"/>
    <xf numFmtId="1" fontId="6" fillId="0" borderId="0" xfId="7" applyNumberFormat="1" applyFont="1" applyAlignment="1">
      <alignment horizontal="center" vertical="center"/>
    </xf>
    <xf numFmtId="165" fontId="6" fillId="0" borderId="0" xfId="2" applyNumberFormat="1" applyFont="1" applyAlignment="1">
      <alignment horizontal="right" vertical="center" indent="3"/>
    </xf>
    <xf numFmtId="0" fontId="5" fillId="0" borderId="0" xfId="7" applyFont="1"/>
    <xf numFmtId="1" fontId="5" fillId="0" borderId="0" xfId="7" applyNumberFormat="1" applyFont="1" applyAlignment="1">
      <alignment horizontal="center" vertical="center"/>
    </xf>
    <xf numFmtId="165" fontId="5" fillId="0" borderId="0" xfId="2" applyNumberFormat="1" applyFont="1" applyBorder="1" applyAlignment="1">
      <alignment horizontal="right" vertical="center" indent="3"/>
    </xf>
    <xf numFmtId="0" fontId="6" fillId="0" borderId="0" xfId="7" applyFont="1" applyAlignment="1">
      <alignment vertical="center"/>
    </xf>
    <xf numFmtId="0" fontId="3" fillId="0" borderId="0" xfId="0" applyFont="1" applyAlignment="1">
      <alignment vertical="center"/>
    </xf>
    <xf numFmtId="0" fontId="6" fillId="0" borderId="0" xfId="7" applyFont="1" applyAlignment="1">
      <alignment vertical="center" shrinkToFit="1"/>
    </xf>
    <xf numFmtId="0" fontId="2" fillId="2" borderId="0" xfId="0" applyFont="1" applyFill="1"/>
    <xf numFmtId="0" fontId="3" fillId="2" borderId="0" xfId="0" applyFont="1" applyFill="1"/>
    <xf numFmtId="0" fontId="3" fillId="0" borderId="0" xfId="0" applyFont="1"/>
    <xf numFmtId="0" fontId="4" fillId="2" borderId="0" xfId="0" applyFont="1" applyFill="1"/>
    <xf numFmtId="0" fontId="2" fillId="0" borderId="0" xfId="0" applyFont="1"/>
    <xf numFmtId="1" fontId="3" fillId="2" borderId="0" xfId="0" applyNumberFormat="1" applyFont="1" applyFill="1" applyAlignment="1">
      <alignment horizontal="right" indent="1"/>
    </xf>
    <xf numFmtId="1" fontId="3" fillId="2" borderId="0" xfId="0" applyNumberFormat="1" applyFont="1" applyFill="1" applyAlignment="1">
      <alignment horizontal="right" indent="5"/>
    </xf>
    <xf numFmtId="1" fontId="3" fillId="2" borderId="0" xfId="0" applyNumberFormat="1" applyFont="1" applyFill="1" applyAlignment="1">
      <alignment horizontal="right" indent="4"/>
    </xf>
    <xf numFmtId="0" fontId="6" fillId="2" borderId="0" xfId="0" applyFont="1" applyFill="1" applyAlignment="1">
      <alignment horizontal="left" indent="4"/>
    </xf>
    <xf numFmtId="9" fontId="3" fillId="2" borderId="0" xfId="2" applyFont="1" applyFill="1" applyAlignment="1">
      <alignment horizontal="right" indent="1"/>
    </xf>
    <xf numFmtId="37" fontId="6" fillId="2" borderId="0" xfId="1" applyNumberFormat="1" applyFont="1" applyFill="1" applyAlignment="1">
      <alignment horizontal="right" indent="5"/>
    </xf>
    <xf numFmtId="9" fontId="6" fillId="2" borderId="0" xfId="1" applyNumberFormat="1" applyFont="1" applyFill="1" applyAlignment="1">
      <alignment horizontal="right" indent="4"/>
    </xf>
    <xf numFmtId="3" fontId="6" fillId="2" borderId="0" xfId="1" applyNumberFormat="1" applyFont="1" applyFill="1" applyAlignment="1">
      <alignment horizontal="right" indent="1"/>
    </xf>
    <xf numFmtId="0" fontId="5" fillId="2" borderId="0" xfId="0" applyFont="1" applyFill="1"/>
    <xf numFmtId="0" fontId="3" fillId="2" borderId="0" xfId="0" applyFont="1" applyFill="1" applyAlignment="1">
      <alignment horizontal="left" indent="6"/>
    </xf>
    <xf numFmtId="0" fontId="6" fillId="2" borderId="0" xfId="0" applyFont="1" applyFill="1" applyAlignment="1">
      <alignment horizontal="left" indent="6"/>
    </xf>
    <xf numFmtId="0" fontId="5" fillId="2" borderId="0" xfId="0" applyFont="1" applyFill="1" applyAlignment="1">
      <alignment horizontal="left" indent="2"/>
    </xf>
    <xf numFmtId="9" fontId="2" fillId="2" borderId="0" xfId="2" applyFont="1" applyFill="1" applyAlignment="1">
      <alignment horizontal="right" indent="1"/>
    </xf>
    <xf numFmtId="37" fontId="5" fillId="2" borderId="0" xfId="1" applyNumberFormat="1" applyFont="1" applyFill="1" applyAlignment="1">
      <alignment horizontal="right" indent="5"/>
    </xf>
    <xf numFmtId="9" fontId="5" fillId="2" borderId="0" xfId="1" applyNumberFormat="1" applyFont="1" applyFill="1" applyAlignment="1">
      <alignment horizontal="right" indent="4"/>
    </xf>
    <xf numFmtId="0" fontId="3" fillId="2" borderId="2" xfId="0" applyFont="1" applyFill="1" applyBorder="1"/>
    <xf numFmtId="0" fontId="3" fillId="0" borderId="0" xfId="0" applyFont="1" applyAlignment="1">
      <alignment horizontal="left" indent="2"/>
    </xf>
    <xf numFmtId="37" fontId="3" fillId="2" borderId="0" xfId="0" applyNumberFormat="1" applyFont="1" applyFill="1"/>
    <xf numFmtId="0" fontId="10" fillId="0" borderId="0" xfId="7" applyFont="1"/>
    <xf numFmtId="0" fontId="6" fillId="0" borderId="2" xfId="7" applyFont="1" applyBorder="1"/>
    <xf numFmtId="3" fontId="6" fillId="0" borderId="2" xfId="7" applyNumberFormat="1" applyFont="1" applyBorder="1"/>
    <xf numFmtId="3" fontId="5" fillId="0" borderId="0" xfId="7" applyNumberFormat="1" applyFont="1" applyAlignment="1">
      <alignment horizontal="centerContinuous"/>
    </xf>
    <xf numFmtId="0" fontId="5" fillId="0" borderId="0" xfId="7" applyFont="1" applyAlignment="1">
      <alignment horizontal="centerContinuous"/>
    </xf>
    <xf numFmtId="0" fontId="3" fillId="0" borderId="0" xfId="0" applyFont="1" applyAlignment="1">
      <alignment shrinkToFit="1"/>
    </xf>
    <xf numFmtId="165" fontId="6" fillId="0" borderId="0" xfId="7" applyNumberFormat="1" applyFont="1" applyAlignment="1">
      <alignment horizontal="right" vertical="center" indent="3"/>
    </xf>
    <xf numFmtId="0" fontId="2" fillId="0" borderId="2" xfId="0" applyFont="1" applyBorder="1" applyAlignment="1">
      <alignment wrapText="1"/>
    </xf>
    <xf numFmtId="0" fontId="3" fillId="0" borderId="2" xfId="0" applyFont="1" applyBorder="1"/>
    <xf numFmtId="0" fontId="8" fillId="0" borderId="0" xfId="0" applyFont="1"/>
    <xf numFmtId="0" fontId="5" fillId="0" borderId="2" xfId="7" applyFont="1" applyBorder="1" applyAlignment="1">
      <alignment horizontal="left" vertical="center"/>
    </xf>
    <xf numFmtId="0" fontId="5" fillId="0" borderId="2" xfId="7" applyFont="1" applyBorder="1" applyAlignment="1">
      <alignment horizontal="right" vertical="center"/>
    </xf>
    <xf numFmtId="0" fontId="5" fillId="0" borderId="0" xfId="7" applyFont="1" applyAlignment="1">
      <alignment horizontal="right" vertical="center"/>
    </xf>
    <xf numFmtId="0" fontId="12" fillId="0" borderId="0" xfId="0" applyFont="1" applyAlignment="1">
      <alignment vertical="center"/>
    </xf>
    <xf numFmtId="0" fontId="2" fillId="0" borderId="0" xfId="0" applyFont="1" applyAlignment="1">
      <alignment horizontal="centerContinuous"/>
    </xf>
    <xf numFmtId="3" fontId="5" fillId="0" borderId="2" xfId="7" applyNumberFormat="1" applyFont="1" applyBorder="1" applyAlignment="1">
      <alignment horizontal="centerContinuous"/>
    </xf>
    <xf numFmtId="0" fontId="2" fillId="0" borderId="2" xfId="0" applyFont="1" applyBorder="1" applyAlignment="1">
      <alignment horizontal="left" vertical="center"/>
    </xf>
    <xf numFmtId="0" fontId="5" fillId="0" borderId="2" xfId="0" applyFont="1" applyBorder="1" applyAlignment="1">
      <alignment horizontal="center" vertical="center" wrapText="1"/>
    </xf>
    <xf numFmtId="165" fontId="3" fillId="0" borderId="0" xfId="2" applyNumberFormat="1" applyFont="1" applyAlignment="1">
      <alignment horizontal="right" indent="4"/>
    </xf>
    <xf numFmtId="0" fontId="3" fillId="0" borderId="0" xfId="0" applyFont="1" applyAlignment="1">
      <alignment horizontal="right" indent="4"/>
    </xf>
    <xf numFmtId="9" fontId="6" fillId="0" borderId="0" xfId="2" applyFont="1" applyBorder="1"/>
    <xf numFmtId="0" fontId="13" fillId="0" borderId="0" xfId="7" applyFont="1"/>
    <xf numFmtId="3" fontId="13" fillId="0" borderId="0" xfId="7" applyNumberFormat="1" applyFont="1"/>
    <xf numFmtId="0" fontId="2" fillId="0" borderId="6" xfId="0" applyFont="1" applyBorder="1"/>
    <xf numFmtId="9" fontId="6" fillId="0" borderId="0" xfId="2" applyFont="1"/>
    <xf numFmtId="9" fontId="6" fillId="0" borderId="2" xfId="2" applyFont="1" applyBorder="1"/>
    <xf numFmtId="0" fontId="5" fillId="0" borderId="2" xfId="7" applyFont="1" applyBorder="1" applyAlignment="1">
      <alignment vertical="center"/>
    </xf>
    <xf numFmtId="165" fontId="6" fillId="0" borderId="0" xfId="2" applyNumberFormat="1" applyFont="1"/>
    <xf numFmtId="165" fontId="6" fillId="0" borderId="2" xfId="2" applyNumberFormat="1" applyFont="1" applyBorder="1"/>
    <xf numFmtId="9" fontId="6" fillId="2" borderId="0" xfId="4" applyFont="1" applyFill="1" applyAlignment="1">
      <alignment horizontal="right" indent="1"/>
    </xf>
    <xf numFmtId="37" fontId="6" fillId="2" borderId="0" xfId="5" applyNumberFormat="1" applyFont="1" applyFill="1" applyAlignment="1">
      <alignment horizontal="right" indent="1"/>
    </xf>
    <xf numFmtId="9" fontId="6" fillId="2" borderId="0" xfId="4" applyFont="1" applyFill="1" applyAlignment="1">
      <alignment horizontal="right" vertical="center" indent="1"/>
    </xf>
    <xf numFmtId="39" fontId="6" fillId="2" borderId="0" xfId="5" applyNumberFormat="1" applyFont="1" applyFill="1" applyAlignment="1">
      <alignment horizontal="right" indent="1"/>
    </xf>
    <xf numFmtId="0" fontId="3" fillId="2" borderId="2" xfId="3" applyFont="1" applyFill="1" applyBorder="1" applyAlignment="1">
      <alignment horizontal="right" indent="1"/>
    </xf>
    <xf numFmtId="1" fontId="3" fillId="2" borderId="0" xfId="0" applyNumberFormat="1" applyFont="1" applyFill="1" applyAlignment="1">
      <alignment horizontal="right" indent="2"/>
    </xf>
    <xf numFmtId="3" fontId="3" fillId="2" borderId="0" xfId="0" applyNumberFormat="1" applyFont="1" applyFill="1" applyAlignment="1">
      <alignment horizontal="right" indent="2"/>
    </xf>
    <xf numFmtId="3" fontId="6" fillId="2" borderId="0" xfId="1" applyNumberFormat="1" applyFont="1" applyFill="1" applyAlignment="1">
      <alignment horizontal="right" indent="2"/>
    </xf>
    <xf numFmtId="3" fontId="5" fillId="2" borderId="0" xfId="1" applyNumberFormat="1" applyFont="1" applyFill="1" applyAlignment="1">
      <alignment horizontal="right" indent="2"/>
    </xf>
    <xf numFmtId="10" fontId="3" fillId="0" borderId="0" xfId="2" applyNumberFormat="1" applyFont="1" applyAlignment="1">
      <alignment horizontal="right" indent="7"/>
    </xf>
    <xf numFmtId="165" fontId="3" fillId="0" borderId="0" xfId="2" applyNumberFormat="1" applyFont="1" applyAlignment="1">
      <alignment horizontal="right" indent="5"/>
    </xf>
    <xf numFmtId="10" fontId="3" fillId="0" borderId="0" xfId="2" applyNumberFormat="1" applyFont="1" applyAlignment="1">
      <alignment horizontal="right" indent="5"/>
    </xf>
    <xf numFmtId="9" fontId="2" fillId="0" borderId="6" xfId="2" applyFont="1" applyBorder="1" applyAlignment="1">
      <alignment horizontal="right" indent="5"/>
    </xf>
    <xf numFmtId="165" fontId="2" fillId="0" borderId="6" xfId="2" applyNumberFormat="1" applyFont="1" applyBorder="1" applyAlignment="1">
      <alignment horizontal="right" indent="5"/>
    </xf>
    <xf numFmtId="10" fontId="2" fillId="0" borderId="6" xfId="2" applyNumberFormat="1" applyFont="1" applyBorder="1" applyAlignment="1">
      <alignment horizontal="right" indent="5"/>
    </xf>
    <xf numFmtId="0" fontId="6" fillId="0" borderId="0" xfId="7" applyFont="1" applyBorder="1"/>
    <xf numFmtId="0" fontId="5" fillId="0" borderId="5" xfId="7" applyFont="1" applyBorder="1" applyAlignment="1">
      <alignment vertical="center" shrinkToFit="1"/>
    </xf>
    <xf numFmtId="165" fontId="5" fillId="0" borderId="0" xfId="7" applyNumberFormat="1" applyFont="1" applyAlignment="1">
      <alignment horizontal="right" vertical="center" indent="4"/>
    </xf>
    <xf numFmtId="165" fontId="5" fillId="0" borderId="0" xfId="7" applyNumberFormat="1" applyFont="1" applyAlignment="1">
      <alignment horizontal="right" vertical="center" wrapText="1" indent="4"/>
    </xf>
    <xf numFmtId="165" fontId="6" fillId="0" borderId="0" xfId="7" applyNumberFormat="1" applyFont="1" applyAlignment="1">
      <alignment horizontal="right" vertical="center" indent="4"/>
    </xf>
    <xf numFmtId="9" fontId="6" fillId="0" borderId="1" xfId="7" applyNumberFormat="1" applyFont="1" applyBorder="1" applyAlignment="1">
      <alignment horizontal="right" vertical="center" indent="4"/>
    </xf>
    <xf numFmtId="165" fontId="6" fillId="0" borderId="1" xfId="7" applyNumberFormat="1" applyFont="1" applyBorder="1" applyAlignment="1">
      <alignment horizontal="right" vertical="center" indent="3"/>
    </xf>
    <xf numFmtId="0" fontId="2" fillId="0" borderId="2" xfId="0" applyFont="1" applyBorder="1"/>
    <xf numFmtId="0" fontId="2" fillId="0" borderId="0" xfId="0" applyFont="1" applyAlignment="1">
      <alignment wrapText="1"/>
    </xf>
    <xf numFmtId="0" fontId="3" fillId="0" borderId="0" xfId="0" applyFont="1" applyAlignment="1">
      <alignment vertical="top" wrapText="1" shrinkToFit="1"/>
    </xf>
    <xf numFmtId="3" fontId="6" fillId="0" borderId="0" xfId="7" applyNumberFormat="1" applyFont="1" applyAlignment="1">
      <alignment horizontal="right" vertical="center" indent="5"/>
    </xf>
    <xf numFmtId="1" fontId="3" fillId="2" borderId="0" xfId="3" applyNumberFormat="1" applyFont="1" applyFill="1" applyAlignment="1">
      <alignment horizontal="right" indent="1"/>
    </xf>
    <xf numFmtId="1" fontId="3" fillId="0" borderId="0" xfId="0" applyNumberFormat="1" applyFont="1"/>
    <xf numFmtId="0" fontId="11" fillId="0" borderId="0" xfId="0" applyFont="1"/>
    <xf numFmtId="0" fontId="2" fillId="2" borderId="2" xfId="3" applyFont="1" applyFill="1" applyBorder="1" applyAlignment="1">
      <alignment horizontal="center" vertical="center" wrapText="1"/>
    </xf>
    <xf numFmtId="9" fontId="2" fillId="2" borderId="2" xfId="4" applyFont="1" applyFill="1" applyBorder="1" applyAlignment="1">
      <alignment horizontal="center" vertical="center" wrapText="1"/>
    </xf>
    <xf numFmtId="0" fontId="2" fillId="2" borderId="2" xfId="3" applyFont="1" applyFill="1" applyBorder="1"/>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3" fontId="6" fillId="0" borderId="0" xfId="7" applyNumberFormat="1" applyFont="1" applyAlignment="1">
      <alignment horizontal="right" vertical="center" indent="4"/>
    </xf>
    <xf numFmtId="0" fontId="14" fillId="0" borderId="0" xfId="0" applyFont="1"/>
    <xf numFmtId="0" fontId="5" fillId="0" borderId="0" xfId="7" applyFont="1" applyBorder="1"/>
    <xf numFmtId="165" fontId="2" fillId="0" borderId="0" xfId="2" applyNumberFormat="1" applyFont="1" applyAlignment="1">
      <alignment horizontal="right" indent="4"/>
    </xf>
    <xf numFmtId="10" fontId="2" fillId="0" borderId="0" xfId="2" applyNumberFormat="1" applyFont="1" applyAlignment="1">
      <alignment horizontal="right" indent="7"/>
    </xf>
    <xf numFmtId="0" fontId="2" fillId="0" borderId="0" xfId="0" applyFont="1" applyAlignment="1">
      <alignment horizontal="right" indent="4"/>
    </xf>
    <xf numFmtId="0" fontId="5" fillId="0" borderId="2" xfId="0" applyFont="1" applyBorder="1" applyAlignment="1">
      <alignment horizontal="centerContinuous"/>
    </xf>
    <xf numFmtId="0" fontId="5" fillId="0" borderId="0" xfId="0" applyFont="1" applyAlignment="1">
      <alignment horizontal="centerContinuous"/>
    </xf>
    <xf numFmtId="0" fontId="6" fillId="2" borderId="0" xfId="7" applyFont="1" applyFill="1" applyBorder="1"/>
    <xf numFmtId="0" fontId="5" fillId="2" borderId="4" xfId="7" applyFont="1" applyFill="1" applyBorder="1"/>
    <xf numFmtId="3" fontId="5" fillId="2" borderId="4" xfId="7" applyNumberFormat="1" applyFont="1" applyFill="1" applyBorder="1"/>
    <xf numFmtId="0" fontId="5" fillId="2" borderId="4" xfId="7" applyFont="1" applyFill="1" applyBorder="1" applyAlignment="1">
      <alignment horizontal="left" vertical="center"/>
    </xf>
    <xf numFmtId="0" fontId="5" fillId="2" borderId="4" xfId="7" applyFont="1" applyFill="1" applyBorder="1" applyAlignment="1">
      <alignment horizontal="right" vertical="center" wrapText="1"/>
    </xf>
    <xf numFmtId="0" fontId="5" fillId="2" borderId="2" xfId="7" applyFont="1" applyFill="1" applyBorder="1" applyAlignment="1">
      <alignment horizontal="center" vertical="center" wrapText="1"/>
    </xf>
    <xf numFmtId="0" fontId="6" fillId="2" borderId="0" xfId="7" applyFont="1" applyFill="1" applyBorder="1" applyAlignment="1">
      <alignment horizontal="right" indent="2"/>
    </xf>
    <xf numFmtId="0" fontId="5" fillId="2" borderId="2" xfId="7" applyFont="1" applyFill="1" applyBorder="1" applyAlignment="1">
      <alignment horizontal="right" vertical="center" wrapText="1" indent="2"/>
    </xf>
    <xf numFmtId="0" fontId="5" fillId="2" borderId="0" xfId="7" applyFont="1" applyFill="1" applyAlignment="1">
      <alignment horizontal="right" vertical="center" wrapText="1" indent="2"/>
    </xf>
    <xf numFmtId="3" fontId="5" fillId="2" borderId="4" xfId="7" applyNumberFormat="1" applyFont="1" applyFill="1" applyBorder="1" applyAlignment="1">
      <alignment horizontal="right" indent="2"/>
    </xf>
    <xf numFmtId="3" fontId="6" fillId="2" borderId="0" xfId="7" applyNumberFormat="1" applyFont="1" applyFill="1" applyAlignment="1">
      <alignment horizontal="right" vertical="top" indent="2"/>
    </xf>
    <xf numFmtId="164" fontId="5" fillId="2" borderId="4" xfId="9" applyNumberFormat="1" applyFont="1" applyFill="1" applyBorder="1" applyAlignment="1">
      <alignment horizontal="right" vertical="center" wrapText="1" indent="2"/>
    </xf>
    <xf numFmtId="3" fontId="6" fillId="2" borderId="0" xfId="7" applyNumberFormat="1" applyFont="1" applyFill="1" applyAlignment="1">
      <alignment horizontal="right" indent="2"/>
    </xf>
    <xf numFmtId="3" fontId="6" fillId="0" borderId="0" xfId="7" applyNumberFormat="1" applyFont="1" applyBorder="1"/>
    <xf numFmtId="0" fontId="5" fillId="0" borderId="2" xfId="7" applyFont="1" applyBorder="1" applyAlignment="1">
      <alignment horizontal="right" vertical="center" wrapText="1" indent="2"/>
    </xf>
    <xf numFmtId="0" fontId="5" fillId="0" borderId="2" xfId="7" applyFont="1" applyBorder="1" applyAlignment="1">
      <alignment horizontal="right" vertical="center" indent="2"/>
    </xf>
    <xf numFmtId="0" fontId="5" fillId="0" borderId="0" xfId="7" applyFont="1" applyAlignment="1">
      <alignment horizontal="right" vertical="center" wrapText="1" indent="2"/>
    </xf>
    <xf numFmtId="0" fontId="5" fillId="0" borderId="0" xfId="7" applyFont="1" applyAlignment="1">
      <alignment horizontal="right" vertical="center" indent="2"/>
    </xf>
    <xf numFmtId="3" fontId="6" fillId="0" borderId="0" xfId="7" applyNumberFormat="1" applyFont="1" applyBorder="1" applyAlignment="1">
      <alignment horizontal="right" indent="2"/>
    </xf>
    <xf numFmtId="3" fontId="6" fillId="0" borderId="0" xfId="7" applyNumberFormat="1" applyFont="1" applyAlignment="1">
      <alignment horizontal="right" indent="2"/>
    </xf>
    <xf numFmtId="9" fontId="6" fillId="0" borderId="0" xfId="2" applyNumberFormat="1" applyFont="1" applyAlignment="1">
      <alignment horizontal="center"/>
    </xf>
    <xf numFmtId="0" fontId="6" fillId="0" borderId="0" xfId="7" applyFont="1" applyAlignment="1">
      <alignment horizontal="left" indent="2"/>
    </xf>
    <xf numFmtId="0" fontId="6" fillId="0" borderId="0" xfId="7" applyFont="1" applyAlignment="1">
      <alignment horizontal="left" vertical="center" indent="2" shrinkToFit="1"/>
    </xf>
    <xf numFmtId="0" fontId="6" fillId="0" borderId="1" xfId="7" applyFont="1" applyBorder="1" applyAlignment="1">
      <alignment shrinkToFit="1"/>
    </xf>
    <xf numFmtId="0" fontId="5" fillId="0" borderId="6" xfId="7" applyFont="1" applyBorder="1" applyAlignment="1">
      <alignment shrinkToFit="1"/>
    </xf>
    <xf numFmtId="0" fontId="3" fillId="0" borderId="2" xfId="0" applyFont="1" applyBorder="1" applyAlignment="1">
      <alignment wrapText="1"/>
    </xf>
    <xf numFmtId="0" fontId="3" fillId="0" borderId="2" xfId="0" applyFont="1" applyBorder="1" applyAlignment="1">
      <alignment horizontal="left" vertical="center" wrapText="1" shrinkToFit="1"/>
    </xf>
    <xf numFmtId="3" fontId="5" fillId="0" borderId="2" xfId="7" quotePrefix="1" applyNumberFormat="1" applyFont="1" applyBorder="1" applyAlignment="1">
      <alignment horizontal="centerContinuous"/>
    </xf>
    <xf numFmtId="0" fontId="5" fillId="0" borderId="2" xfId="7" applyFont="1" applyBorder="1" applyAlignment="1">
      <alignment horizontal="centerContinuous"/>
    </xf>
    <xf numFmtId="0" fontId="6" fillId="0" borderId="1" xfId="7" applyFont="1" applyBorder="1" applyAlignment="1">
      <alignment vertical="center" shrinkToFit="1"/>
    </xf>
    <xf numFmtId="165" fontId="6" fillId="0" borderId="1" xfId="7" applyNumberFormat="1" applyFont="1" applyBorder="1" applyAlignment="1">
      <alignment horizontal="right" vertical="center"/>
    </xf>
    <xf numFmtId="9" fontId="6" fillId="0" borderId="1" xfId="7" applyNumberFormat="1" applyFont="1" applyBorder="1" applyAlignment="1">
      <alignment horizontal="right" vertical="center" indent="3"/>
    </xf>
    <xf numFmtId="9" fontId="5" fillId="0" borderId="0" xfId="7" applyNumberFormat="1" applyFont="1" applyAlignment="1">
      <alignment horizontal="right" vertical="center" indent="3"/>
    </xf>
    <xf numFmtId="165" fontId="5" fillId="0" borderId="0" xfId="7" applyNumberFormat="1" applyFont="1" applyAlignment="1">
      <alignment horizontal="right" vertical="center" indent="3"/>
    </xf>
    <xf numFmtId="0" fontId="6" fillId="0" borderId="0" xfId="7" applyFont="1" applyAlignment="1">
      <alignment horizontal="right" indent="3"/>
    </xf>
    <xf numFmtId="9" fontId="5" fillId="0" borderId="0" xfId="7" applyNumberFormat="1" applyFont="1" applyAlignment="1">
      <alignment horizontal="right" vertical="center" wrapText="1" indent="3"/>
    </xf>
    <xf numFmtId="165" fontId="5" fillId="0" borderId="0" xfId="7" applyNumberFormat="1" applyFont="1" applyAlignment="1">
      <alignment horizontal="right" vertical="center" wrapText="1" indent="3"/>
    </xf>
    <xf numFmtId="165" fontId="6" fillId="0" borderId="0" xfId="7" applyNumberFormat="1" applyFont="1" applyAlignment="1">
      <alignment horizontal="right" vertical="center" wrapText="1" indent="3"/>
    </xf>
    <xf numFmtId="9" fontId="6" fillId="0" borderId="0" xfId="7" applyNumberFormat="1" applyFont="1" applyAlignment="1">
      <alignment horizontal="right" vertical="center" indent="3"/>
    </xf>
    <xf numFmtId="0" fontId="6" fillId="0" borderId="1" xfId="7" applyFont="1" applyBorder="1" applyAlignment="1">
      <alignment horizontal="right" indent="3" shrinkToFit="1"/>
    </xf>
    <xf numFmtId="0" fontId="6" fillId="0" borderId="3" xfId="7" applyFont="1" applyBorder="1" applyAlignment="1">
      <alignment vertical="center" shrinkToFit="1"/>
    </xf>
    <xf numFmtId="9" fontId="6" fillId="0" borderId="3" xfId="7" applyNumberFormat="1" applyFont="1" applyBorder="1" applyAlignment="1">
      <alignment horizontal="right" vertical="center" indent="4"/>
    </xf>
    <xf numFmtId="165" fontId="6" fillId="0" borderId="3" xfId="7" applyNumberFormat="1" applyFont="1" applyBorder="1" applyAlignment="1">
      <alignment horizontal="right" vertical="center"/>
    </xf>
    <xf numFmtId="0" fontId="6" fillId="0" borderId="3" xfId="7" applyFont="1" applyBorder="1" applyAlignment="1">
      <alignment shrinkToFit="1"/>
    </xf>
    <xf numFmtId="9" fontId="6" fillId="0" borderId="3" xfId="7" applyNumberFormat="1" applyFont="1" applyBorder="1" applyAlignment="1">
      <alignment horizontal="right" vertical="center" indent="3"/>
    </xf>
    <xf numFmtId="165" fontId="6" fillId="0" borderId="3" xfId="7" applyNumberFormat="1" applyFont="1" applyBorder="1" applyAlignment="1">
      <alignment horizontal="right" vertical="center" indent="3"/>
    </xf>
    <xf numFmtId="0" fontId="6" fillId="0" borderId="3" xfId="7" applyFont="1" applyBorder="1" applyAlignment="1">
      <alignment horizontal="right" indent="3" shrinkToFit="1"/>
    </xf>
    <xf numFmtId="0" fontId="3" fillId="0" borderId="4" xfId="0" applyFont="1" applyBorder="1"/>
    <xf numFmtId="165" fontId="3" fillId="0" borderId="4" xfId="2" applyNumberFormat="1" applyFont="1" applyBorder="1" applyAlignment="1">
      <alignment horizontal="right" indent="4"/>
    </xf>
    <xf numFmtId="10" fontId="3" fillId="0" borderId="4" xfId="2" applyNumberFormat="1" applyFont="1" applyBorder="1" applyAlignment="1">
      <alignment horizontal="right" indent="7"/>
    </xf>
    <xf numFmtId="0" fontId="3" fillId="0" borderId="4" xfId="0" applyFont="1" applyBorder="1" applyAlignment="1">
      <alignment horizontal="right" indent="4"/>
    </xf>
    <xf numFmtId="9" fontId="6" fillId="2" borderId="0" xfId="8" applyFont="1" applyFill="1" applyBorder="1" applyAlignment="1">
      <alignment horizontal="center"/>
    </xf>
    <xf numFmtId="0" fontId="6" fillId="2" borderId="2" xfId="7" applyFont="1" applyFill="1" applyBorder="1" applyAlignment="1">
      <alignment horizontal="center"/>
    </xf>
    <xf numFmtId="0" fontId="5" fillId="2" borderId="0" xfId="7" applyFont="1" applyFill="1" applyAlignment="1">
      <alignment horizontal="center" vertical="center" wrapText="1"/>
    </xf>
    <xf numFmtId="9" fontId="5" fillId="2" borderId="4" xfId="8" applyFont="1" applyFill="1" applyBorder="1" applyAlignment="1">
      <alignment horizontal="center"/>
    </xf>
    <xf numFmtId="0" fontId="6" fillId="2" borderId="0" xfId="7" applyFont="1" applyFill="1" applyBorder="1" applyAlignment="1">
      <alignment horizontal="center"/>
    </xf>
    <xf numFmtId="9" fontId="5" fillId="2" borderId="4" xfId="10" applyFont="1" applyFill="1" applyBorder="1" applyAlignment="1">
      <alignment horizontal="center" vertical="center" wrapText="1"/>
    </xf>
    <xf numFmtId="0" fontId="6" fillId="2" borderId="0" xfId="7" applyFont="1" applyFill="1" applyAlignment="1">
      <alignment horizontal="center"/>
    </xf>
    <xf numFmtId="0" fontId="6" fillId="0" borderId="0" xfId="7" applyFont="1" applyAlignment="1">
      <alignment horizontal="center" vertical="top"/>
    </xf>
    <xf numFmtId="9" fontId="6" fillId="0" borderId="0" xfId="8" applyFont="1" applyBorder="1" applyAlignment="1">
      <alignment horizontal="right" indent="5"/>
    </xf>
    <xf numFmtId="0" fontId="6" fillId="0" borderId="0" xfId="7" applyFont="1" applyAlignment="1">
      <alignment horizontal="left" vertical="center"/>
    </xf>
    <xf numFmtId="9" fontId="5" fillId="0" borderId="4" xfId="2" applyFont="1" applyBorder="1" applyAlignment="1">
      <alignment horizontal="right" indent="5"/>
    </xf>
    <xf numFmtId="9" fontId="6" fillId="0" borderId="0" xfId="2" applyFont="1" applyBorder="1" applyAlignment="1">
      <alignment horizontal="right" indent="5"/>
    </xf>
    <xf numFmtId="9" fontId="6" fillId="0" borderId="0" xfId="2" applyFont="1" applyBorder="1" applyAlignment="1">
      <alignment horizontal="right" wrapText="1" indent="5"/>
    </xf>
    <xf numFmtId="0" fontId="3" fillId="0" borderId="2" xfId="0" applyFont="1" applyBorder="1" applyAlignment="1">
      <alignment vertical="center"/>
    </xf>
    <xf numFmtId="0" fontId="5" fillId="0" borderId="0" xfId="7" applyFont="1" applyBorder="1" applyAlignment="1"/>
    <xf numFmtId="3" fontId="3" fillId="0" borderId="2" xfId="0" applyNumberFormat="1" applyFont="1" applyBorder="1" applyAlignment="1">
      <alignment horizontal="left" vertical="center" indent="4"/>
    </xf>
    <xf numFmtId="0" fontId="6" fillId="0" borderId="2" xfId="7" applyFont="1" applyBorder="1" applyAlignment="1">
      <alignment horizontal="left" indent="4"/>
    </xf>
    <xf numFmtId="3" fontId="3" fillId="0" borderId="2" xfId="0" applyNumberFormat="1" applyFont="1" applyBorder="1" applyAlignment="1">
      <alignment horizontal="left" vertical="center" indent="5"/>
    </xf>
    <xf numFmtId="3" fontId="3" fillId="0" borderId="2" xfId="0" applyNumberFormat="1" applyFont="1" applyBorder="1" applyAlignment="1">
      <alignment horizontal="left" vertical="center" indent="6"/>
    </xf>
    <xf numFmtId="9" fontId="5" fillId="0" borderId="6" xfId="2" applyFont="1" applyBorder="1" applyAlignment="1">
      <alignment horizontal="right" indent="5"/>
    </xf>
  </cellXfs>
  <cellStyles count="11">
    <cellStyle name="Comma" xfId="1" builtinId="3"/>
    <cellStyle name="Comma 2" xfId="9"/>
    <cellStyle name="Comma 5" xfId="5"/>
    <cellStyle name="Normal" xfId="0" builtinId="0"/>
    <cellStyle name="Normal 3" xfId="6"/>
    <cellStyle name="Normal 3 2" xfId="7"/>
    <cellStyle name="Normal 5" xfId="3"/>
    <cellStyle name="Percent" xfId="2" builtinId="5"/>
    <cellStyle name="Percent 2" xfId="8"/>
    <cellStyle name="Percent 3" xfId="10"/>
    <cellStyle name="Percent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hartsheet" Target="chartsheets/sheet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Figure BWFH15</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Private Health Insurance Benefits</c:v>
          </c:tx>
          <c:spPr>
            <a:pattFill prst="ltHorz">
              <a:fgClr>
                <a:schemeClr val="tx2">
                  <a:lumMod val="20000"/>
                  <a:lumOff val="80000"/>
                </a:schemeClr>
              </a:fgClr>
              <a:bgClr>
                <a:schemeClr val="bg1"/>
              </a:bgClr>
            </a:pattFill>
            <a:ln>
              <a:solidFill>
                <a:schemeClr val="tx2"/>
              </a:solidFill>
            </a:ln>
            <a:effectLst/>
          </c:spPr>
          <c:invertIfNegative val="0"/>
          <c:dPt>
            <c:idx val="0"/>
            <c:invertIfNegative val="0"/>
            <c:bubble3D val="0"/>
            <c:spPr>
              <a:pattFill prst="ltHorz">
                <a:fgClr>
                  <a:schemeClr val="tx2">
                    <a:lumMod val="20000"/>
                    <a:lumOff val="80000"/>
                  </a:schemeClr>
                </a:fgClr>
                <a:bgClr>
                  <a:schemeClr val="bg1"/>
                </a:bgClr>
              </a:pattFill>
              <a:ln>
                <a:solidFill>
                  <a:schemeClr val="tx2"/>
                </a:solidFill>
              </a:ln>
              <a:effectLst/>
            </c:spPr>
            <c:extLst>
              <c:ext xmlns:c16="http://schemas.microsoft.com/office/drawing/2014/chart" uri="{C3380CC4-5D6E-409C-BE32-E72D297353CC}">
                <c16:uniqueId val="{00000001-2B33-40F6-A9E2-58C52CFA9260}"/>
              </c:ext>
            </c:extLst>
          </c:dPt>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725.3</c:v>
              </c:pt>
              <c:pt idx="1">
                <c:v>752.6</c:v>
              </c:pt>
              <c:pt idx="2">
                <c:v>778.5</c:v>
              </c:pt>
              <c:pt idx="3">
                <c:v>781.5</c:v>
              </c:pt>
              <c:pt idx="4">
                <c:v>818.9</c:v>
              </c:pt>
              <c:pt idx="5">
                <c:v>874.5</c:v>
              </c:pt>
              <c:pt idx="6">
                <c:v>926.5</c:v>
              </c:pt>
              <c:pt idx="7">
                <c:v>967.5</c:v>
              </c:pt>
              <c:pt idx="8">
                <c:v>1009.9</c:v>
              </c:pt>
              <c:pt idx="9">
                <c:v>1064.0999999999999</c:v>
              </c:pt>
            </c:numLit>
          </c:val>
          <c:extLst>
            <c:ext xmlns:c16="http://schemas.microsoft.com/office/drawing/2014/chart" uri="{C3380CC4-5D6E-409C-BE32-E72D297353CC}">
              <c16:uniqueId val="{00000002-2B33-40F6-A9E2-58C52CFA9260}"/>
            </c:ext>
          </c:extLst>
        </c:ser>
        <c:ser>
          <c:idx val="1"/>
          <c:order val="1"/>
          <c:tx>
            <c:v>Private Health Insurance Premiums</c:v>
          </c:tx>
          <c:spPr>
            <a:solidFill>
              <a:schemeClr val="tx2"/>
            </a:solidFill>
            <a:ln>
              <a:noFill/>
            </a:ln>
            <a:effectLst/>
          </c:spPr>
          <c:invertIfNegative val="0"/>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820.1</c:v>
              </c:pt>
              <c:pt idx="1">
                <c:v>851.1</c:v>
              </c:pt>
              <c:pt idx="2">
                <c:v>877.9</c:v>
              </c:pt>
              <c:pt idx="3">
                <c:v>881.3</c:v>
              </c:pt>
              <c:pt idx="4">
                <c:v>926.9</c:v>
              </c:pt>
              <c:pt idx="5">
                <c:v>981.6</c:v>
              </c:pt>
              <c:pt idx="6">
                <c:v>1039.5999999999999</c:v>
              </c:pt>
              <c:pt idx="7">
                <c:v>1091.0999999999999</c:v>
              </c:pt>
              <c:pt idx="8">
                <c:v>1152.2</c:v>
              </c:pt>
              <c:pt idx="9">
                <c:v>1195.0999999999999</c:v>
              </c:pt>
            </c:numLit>
          </c:val>
          <c:extLst>
            <c:ext xmlns:c16="http://schemas.microsoft.com/office/drawing/2014/chart" uri="{C3380CC4-5D6E-409C-BE32-E72D297353CC}">
              <c16:uniqueId val="{00000003-2B33-40F6-A9E2-58C52CFA9260}"/>
            </c:ext>
          </c:extLst>
        </c:ser>
        <c:dLbls>
          <c:showLegendKey val="0"/>
          <c:showVal val="0"/>
          <c:showCatName val="0"/>
          <c:showSerName val="0"/>
          <c:showPercent val="0"/>
          <c:showBubbleSize val="0"/>
        </c:dLbls>
        <c:gapWidth val="219"/>
        <c:overlap val="-27"/>
        <c:axId val="2102441391"/>
        <c:axId val="1441966975"/>
      </c:barChart>
      <c:lineChart>
        <c:grouping val="standard"/>
        <c:varyColors val="0"/>
        <c:ser>
          <c:idx val="2"/>
          <c:order val="2"/>
          <c:tx>
            <c:v>Ratio of Benefits to Premiums</c:v>
          </c:tx>
          <c:spPr>
            <a:ln w="15875" cap="rnd">
              <a:solidFill>
                <a:schemeClr val="tx1"/>
              </a:solidFill>
              <a:round/>
            </a:ln>
            <a:effectLst/>
          </c:spPr>
          <c:marker>
            <c:symbol val="circle"/>
            <c:size val="5"/>
            <c:spPr>
              <a:solidFill>
                <a:schemeClr val="bg1"/>
              </a:solidFill>
              <a:ln w="9525">
                <a:solidFill>
                  <a:schemeClr val="tx1"/>
                </a:solidFill>
              </a:ln>
              <a:effectLst/>
            </c:spPr>
          </c:marker>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0%</c:formatCode>
              <c:ptCount val="10"/>
              <c:pt idx="0">
                <c:v>0.88440434093403231</c:v>
              </c:pt>
              <c:pt idx="1">
                <c:v>0.88426741863470804</c:v>
              </c:pt>
              <c:pt idx="2">
                <c:v>0.88677525914113231</c:v>
              </c:pt>
              <c:pt idx="3">
                <c:v>0.88675819811641898</c:v>
              </c:pt>
              <c:pt idx="4">
                <c:v>0.88348257632970117</c:v>
              </c:pt>
              <c:pt idx="5">
                <c:v>0.8908924205378973</c:v>
              </c:pt>
              <c:pt idx="6">
                <c:v>0.89120815698345524</c:v>
              </c:pt>
              <c:pt idx="7">
                <c:v>0.88671982403079463</c:v>
              </c:pt>
              <c:pt idx="8">
                <c:v>0.87649713591390377</c:v>
              </c:pt>
              <c:pt idx="9">
                <c:v>0.8903857417789306</c:v>
              </c:pt>
            </c:numLit>
          </c:val>
          <c:smooth val="0"/>
          <c:extLst>
            <c:ext xmlns:c16="http://schemas.microsoft.com/office/drawing/2014/chart" uri="{C3380CC4-5D6E-409C-BE32-E72D297353CC}">
              <c16:uniqueId val="{00000004-2B33-40F6-A9E2-58C52CFA9260}"/>
            </c:ext>
          </c:extLst>
        </c:ser>
        <c:dLbls>
          <c:showLegendKey val="0"/>
          <c:showVal val="0"/>
          <c:showCatName val="0"/>
          <c:showSerName val="0"/>
          <c:showPercent val="0"/>
          <c:showBubbleSize val="0"/>
        </c:dLbls>
        <c:marker val="1"/>
        <c:smooth val="0"/>
        <c:axId val="1440777567"/>
        <c:axId val="2100019167"/>
      </c:lineChart>
      <c:catAx>
        <c:axId val="2102441391"/>
        <c:scaling>
          <c:orientation val="minMax"/>
        </c:scaling>
        <c:delete val="0"/>
        <c:axPos val="b"/>
        <c:numFmt formatCode="General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1966975"/>
        <c:crosses val="autoZero"/>
        <c:auto val="1"/>
        <c:lblAlgn val="ctr"/>
        <c:lblOffset val="100"/>
        <c:noMultiLvlLbl val="0"/>
      </c:catAx>
      <c:valAx>
        <c:axId val="14419669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2441391"/>
        <c:crosses val="autoZero"/>
        <c:crossBetween val="between"/>
      </c:valAx>
      <c:valAx>
        <c:axId val="2100019167"/>
        <c:scaling>
          <c:orientation val="minMax"/>
          <c:max val="1"/>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0777567"/>
        <c:crosses val="max"/>
        <c:crossBetween val="between"/>
      </c:valAx>
      <c:catAx>
        <c:axId val="1440777567"/>
        <c:scaling>
          <c:orientation val="minMax"/>
        </c:scaling>
        <c:delete val="1"/>
        <c:axPos val="b"/>
        <c:numFmt formatCode="General_)" sourceLinked="1"/>
        <c:majorTickMark val="out"/>
        <c:minorTickMark val="none"/>
        <c:tickLblPos val="nextTo"/>
        <c:crossAx val="21000191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sheetViews>
    <sheetView zoomScale="112"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104013</xdr:colOff>
      <xdr:row>50</xdr:row>
      <xdr:rowOff>103632</xdr:rowOff>
    </xdr:to>
    <xdr:pic>
      <xdr:nvPicPr>
        <xdr:cNvPr id="3" name="Picture 2" descr="Map of BWFH's 75 percent service area for inpatient services. The map includes active general acute care hospitals in Eastern Massachusetts. ">
          <a:extLst>
            <a:ext uri="{FF2B5EF4-FFF2-40B4-BE49-F238E27FC236}">
              <a16:creationId xmlns:a16="http://schemas.microsoft.com/office/drawing/2014/main" id="{DA5A4A10-6541-4F05-94B0-B0592868D8BF}"/>
            </a:ext>
          </a:extLst>
        </xdr:cNvPr>
        <xdr:cNvPicPr>
          <a:picLocks noChangeAspect="1"/>
        </xdr:cNvPicPr>
      </xdr:nvPicPr>
      <xdr:blipFill>
        <a:blip xmlns:r="http://schemas.openxmlformats.org/officeDocument/2006/relationships" r:embed="rId1"/>
        <a:stretch>
          <a:fillRect/>
        </a:stretch>
      </xdr:blipFill>
      <xdr:spPr>
        <a:xfrm>
          <a:off x="0" y="0"/>
          <a:ext cx="6876288" cy="9628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104013</xdr:colOff>
      <xdr:row>50</xdr:row>
      <xdr:rowOff>85344</xdr:rowOff>
    </xdr:to>
    <xdr:pic>
      <xdr:nvPicPr>
        <xdr:cNvPr id="3" name="Picture 2" descr="Map of BWFH's 75 percent service area for outpatient MR Scan services. The map includes facilities in Eastern Massachusetts that provided at least 300 outpatient diagnostic imaging visits in the processed 2018 APCD and Medicare Claims data.">
          <a:extLst>
            <a:ext uri="{FF2B5EF4-FFF2-40B4-BE49-F238E27FC236}">
              <a16:creationId xmlns:a16="http://schemas.microsoft.com/office/drawing/2014/main" id="{9A4CB6A3-46FF-4742-B067-F396A54E7655}"/>
            </a:ext>
          </a:extLst>
        </xdr:cNvPr>
        <xdr:cNvPicPr>
          <a:picLocks noChangeAspect="1"/>
        </xdr:cNvPicPr>
      </xdr:nvPicPr>
      <xdr:blipFill>
        <a:blip xmlns:r="http://schemas.openxmlformats.org/officeDocument/2006/relationships" r:embed="rId1"/>
        <a:stretch>
          <a:fillRect/>
        </a:stretch>
      </xdr:blipFill>
      <xdr:spPr>
        <a:xfrm>
          <a:off x="0" y="0"/>
          <a:ext cx="6876288" cy="9610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657545" cy="6284799"/>
    <xdr:graphicFrame macro="">
      <xdr:nvGraphicFramePr>
        <xdr:cNvPr id="2" name="Chart 1" descr="2010 through 2019 longitudinal data compiled by CMS on premiums and health care service benefits expenditures. Data shown as column chart where a column represents either the average premium or the average health care service benefits expenditure by year. Ratio of benefits over premiums shown as a line over the column chart.">
          <a:extLst>
            <a:ext uri="{FF2B5EF4-FFF2-40B4-BE49-F238E27FC236}">
              <a16:creationId xmlns:a16="http://schemas.microsoft.com/office/drawing/2014/main" id="{47B8856A-8ACE-45C4-8CBC-9E61179EB9C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tabSelected="1" zoomScaleNormal="100" workbookViewId="0">
      <selection activeCell="B5" sqref="B5"/>
    </sheetView>
  </sheetViews>
  <sheetFormatPr defaultColWidth="9.140625" defaultRowHeight="15" x14ac:dyDescent="0.2"/>
  <cols>
    <col min="1" max="1" width="46" style="3" customWidth="1"/>
    <col min="2" max="2" width="22.7109375" style="3" customWidth="1"/>
    <col min="3" max="3" width="7.7109375" style="3" customWidth="1"/>
    <col min="4" max="4" width="22.7109375" style="3" customWidth="1"/>
    <col min="5" max="5" width="7.7109375" style="3" customWidth="1"/>
    <col min="6" max="6" width="22.7109375" style="3" customWidth="1"/>
    <col min="7" max="7" width="7.7109375" style="3" customWidth="1"/>
    <col min="8" max="8" width="9.140625" style="3"/>
    <col min="9" max="9" width="9.140625" style="3" customWidth="1"/>
    <col min="10" max="16384" width="9.140625" style="3"/>
  </cols>
  <sheetData>
    <row r="1" spans="1:8" ht="15.75" x14ac:dyDescent="0.25">
      <c r="A1" s="1" t="s">
        <v>71</v>
      </c>
      <c r="B1" s="2"/>
      <c r="C1" s="2"/>
      <c r="D1" s="2"/>
      <c r="E1" s="2"/>
      <c r="F1" s="2"/>
      <c r="G1" s="2"/>
      <c r="H1" s="2"/>
    </row>
    <row r="2" spans="1:8" ht="15.75" x14ac:dyDescent="0.25">
      <c r="A2" s="1" t="s">
        <v>0</v>
      </c>
      <c r="B2" s="2"/>
      <c r="C2" s="2"/>
      <c r="D2" s="2"/>
      <c r="E2" s="2"/>
      <c r="F2" s="2"/>
      <c r="G2" s="2"/>
      <c r="H2" s="2"/>
    </row>
    <row r="3" spans="1:8" x14ac:dyDescent="0.2">
      <c r="A3" s="4" t="s">
        <v>116</v>
      </c>
      <c r="B3" s="2"/>
      <c r="C3" s="2"/>
      <c r="D3" s="2"/>
      <c r="E3" s="2"/>
      <c r="F3" s="2"/>
      <c r="G3" s="2"/>
      <c r="H3" s="2"/>
    </row>
    <row r="4" spans="1:8" ht="15.75" thickBot="1" x14ac:dyDescent="0.25">
      <c r="A4" s="21"/>
      <c r="B4" s="21"/>
      <c r="C4" s="21"/>
      <c r="D4" s="21"/>
      <c r="E4" s="21"/>
      <c r="F4" s="21"/>
      <c r="G4" s="21"/>
      <c r="H4" s="2"/>
    </row>
    <row r="5" spans="1:8" s="24" customFormat="1" ht="54.95" customHeight="1" thickBot="1" x14ac:dyDescent="0.3">
      <c r="A5" s="149"/>
      <c r="B5" s="147" t="s">
        <v>1</v>
      </c>
      <c r="C5" s="148" t="s">
        <v>2</v>
      </c>
      <c r="D5" s="147" t="s">
        <v>127</v>
      </c>
      <c r="E5" s="148" t="s">
        <v>2</v>
      </c>
      <c r="F5" s="147" t="s">
        <v>3</v>
      </c>
      <c r="G5" s="148" t="s">
        <v>2</v>
      </c>
      <c r="H5" s="1"/>
    </row>
    <row r="6" spans="1:8" x14ac:dyDescent="0.2">
      <c r="A6" s="2"/>
      <c r="B6" s="2"/>
      <c r="C6" s="22"/>
      <c r="D6" s="5"/>
      <c r="E6" s="22"/>
      <c r="F6" s="2"/>
      <c r="G6" s="22"/>
      <c r="H6" s="2"/>
    </row>
    <row r="7" spans="1:8" ht="15.75" x14ac:dyDescent="0.25">
      <c r="A7" s="6" t="s">
        <v>4</v>
      </c>
      <c r="B7" s="5"/>
      <c r="C7" s="7"/>
      <c r="D7" s="8"/>
      <c r="E7" s="7"/>
      <c r="F7" s="8"/>
      <c r="G7" s="7"/>
      <c r="H7" s="2"/>
    </row>
    <row r="8" spans="1:8" ht="15.75" x14ac:dyDescent="0.25">
      <c r="A8" s="9" t="s">
        <v>115</v>
      </c>
      <c r="B8" s="8"/>
      <c r="C8" s="7"/>
      <c r="D8" s="8"/>
      <c r="E8" s="7"/>
      <c r="F8" s="8"/>
      <c r="G8" s="7"/>
      <c r="H8" s="2"/>
    </row>
    <row r="9" spans="1:8" x14ac:dyDescent="0.2">
      <c r="A9" s="10" t="s">
        <v>5</v>
      </c>
      <c r="B9" s="11">
        <v>4340</v>
      </c>
      <c r="C9" s="118">
        <f>B9/B$36</f>
        <v>0.56798848318282946</v>
      </c>
      <c r="D9" s="11">
        <v>3230</v>
      </c>
      <c r="E9" s="118">
        <f>D9/D$36</f>
        <v>0.56301202719191212</v>
      </c>
      <c r="F9" s="11">
        <v>59485</v>
      </c>
      <c r="G9" s="118">
        <f>F9/F$36</f>
        <v>0.51912973661703876</v>
      </c>
      <c r="H9" s="2"/>
    </row>
    <row r="10" spans="1:8" x14ac:dyDescent="0.2">
      <c r="A10" s="10" t="s">
        <v>6</v>
      </c>
      <c r="B10" s="11">
        <v>3301</v>
      </c>
      <c r="C10" s="118">
        <f>B10/B$36</f>
        <v>0.43201151681717054</v>
      </c>
      <c r="D10" s="11">
        <v>2507</v>
      </c>
      <c r="E10" s="118">
        <f>D10/D$36</f>
        <v>0.43698797280808788</v>
      </c>
      <c r="F10" s="11">
        <v>55101</v>
      </c>
      <c r="G10" s="118">
        <f>F10/F$36</f>
        <v>0.48087026338296129</v>
      </c>
      <c r="H10" s="2"/>
    </row>
    <row r="11" spans="1:8" ht="15.75" x14ac:dyDescent="0.25">
      <c r="A11" s="9" t="s">
        <v>7</v>
      </c>
      <c r="B11" s="11"/>
      <c r="C11" s="119"/>
      <c r="D11" s="11"/>
      <c r="E11" s="119"/>
      <c r="F11" s="11"/>
      <c r="G11" s="119"/>
      <c r="H11" s="2"/>
    </row>
    <row r="12" spans="1:8" x14ac:dyDescent="0.2">
      <c r="A12" s="10" t="s">
        <v>8</v>
      </c>
      <c r="B12" s="11">
        <v>5188</v>
      </c>
      <c r="C12" s="118">
        <f>B12/B$36</f>
        <v>0.67896872137154818</v>
      </c>
      <c r="D12" s="11">
        <v>3595</v>
      </c>
      <c r="E12" s="118">
        <f>D12/D$36</f>
        <v>0.6266341293358898</v>
      </c>
      <c r="F12" s="11">
        <v>79173</v>
      </c>
      <c r="G12" s="118">
        <f>F12/F$36</f>
        <v>0.69094828338540482</v>
      </c>
      <c r="H12" s="2"/>
    </row>
    <row r="13" spans="1:8" x14ac:dyDescent="0.2">
      <c r="A13" s="10" t="s">
        <v>9</v>
      </c>
      <c r="B13" s="11">
        <v>1121</v>
      </c>
      <c r="C13" s="118">
        <f>B13/B$36</f>
        <v>0.14670854600183222</v>
      </c>
      <c r="D13" s="11">
        <v>1028</v>
      </c>
      <c r="E13" s="118">
        <f>D13/D$36</f>
        <v>0.17918772877810701</v>
      </c>
      <c r="F13" s="11">
        <v>22415</v>
      </c>
      <c r="G13" s="118">
        <f>F13/F$36</f>
        <v>0.19561726563454523</v>
      </c>
      <c r="H13" s="2"/>
    </row>
    <row r="14" spans="1:8" ht="30" customHeight="1" x14ac:dyDescent="0.2">
      <c r="A14" s="13" t="s">
        <v>10</v>
      </c>
      <c r="B14" s="14">
        <v>137</v>
      </c>
      <c r="C14" s="120">
        <f>B14/B$36</f>
        <v>1.7929590367752914E-2</v>
      </c>
      <c r="D14" s="14">
        <v>94</v>
      </c>
      <c r="E14" s="120">
        <f>D14/D$36</f>
        <v>1.6384870141188775E-2</v>
      </c>
      <c r="F14" s="14">
        <v>3642</v>
      </c>
      <c r="G14" s="120">
        <f>F14/F$36</f>
        <v>3.1783987572652855E-2</v>
      </c>
      <c r="H14" s="2"/>
    </row>
    <row r="15" spans="1:8" x14ac:dyDescent="0.2">
      <c r="A15" s="10" t="s">
        <v>11</v>
      </c>
      <c r="B15" s="11">
        <v>1195</v>
      </c>
      <c r="C15" s="118">
        <f>B15/B$36</f>
        <v>0.15639314225886664</v>
      </c>
      <c r="D15" s="11">
        <f>777+243</f>
        <v>1020</v>
      </c>
      <c r="E15" s="118">
        <f>D15/D$36</f>
        <v>0.17779327174481435</v>
      </c>
      <c r="F15" s="11">
        <v>9356</v>
      </c>
      <c r="G15" s="118">
        <f>F15/F$36</f>
        <v>8.1650463407397067E-2</v>
      </c>
      <c r="H15" s="2"/>
    </row>
    <row r="16" spans="1:8" ht="15.75" x14ac:dyDescent="0.25">
      <c r="A16" s="9" t="s">
        <v>12</v>
      </c>
      <c r="B16" s="11"/>
      <c r="C16" s="119"/>
      <c r="D16" s="11"/>
      <c r="E16" s="119"/>
      <c r="F16" s="11"/>
      <c r="G16" s="119"/>
      <c r="H16" s="2"/>
    </row>
    <row r="17" spans="1:9" x14ac:dyDescent="0.2">
      <c r="A17" s="10" t="s">
        <v>13</v>
      </c>
      <c r="B17" s="11">
        <v>882</v>
      </c>
      <c r="C17" s="118">
        <f>B17/B$36</f>
        <v>0.11542991755005889</v>
      </c>
      <c r="D17" s="11">
        <v>789</v>
      </c>
      <c r="E17" s="118">
        <f>D17/D$36</f>
        <v>0.13752832490848876</v>
      </c>
      <c r="F17" s="11">
        <v>7481</v>
      </c>
      <c r="G17" s="118">
        <f>F17/F$36</f>
        <v>6.5287207861344315E-2</v>
      </c>
      <c r="H17" s="2"/>
    </row>
    <row r="18" spans="1:9" x14ac:dyDescent="0.2">
      <c r="A18" s="10" t="s">
        <v>14</v>
      </c>
      <c r="B18" s="11">
        <v>6759</v>
      </c>
      <c r="C18" s="118">
        <f>B18/B$36</f>
        <v>0.88457008244994106</v>
      </c>
      <c r="D18" s="11">
        <v>4948</v>
      </c>
      <c r="E18" s="118">
        <f>D18/D$36</f>
        <v>0.86247167509151124</v>
      </c>
      <c r="F18" s="11">
        <v>107092</v>
      </c>
      <c r="G18" s="118">
        <f>F18/F$36</f>
        <v>0.93459934023353641</v>
      </c>
      <c r="H18" s="2"/>
    </row>
    <row r="19" spans="1:9" ht="15.75" x14ac:dyDescent="0.25">
      <c r="A19" s="9" t="s">
        <v>15</v>
      </c>
      <c r="B19" s="11"/>
      <c r="C19" s="119"/>
      <c r="D19" s="11"/>
      <c r="E19" s="119"/>
      <c r="F19" s="11"/>
      <c r="G19" s="119"/>
      <c r="H19" s="2"/>
    </row>
    <row r="20" spans="1:9" x14ac:dyDescent="0.2">
      <c r="A20" s="10" t="s">
        <v>16</v>
      </c>
      <c r="B20" s="11">
        <v>822</v>
      </c>
      <c r="C20" s="118">
        <f t="shared" ref="C20:C25" si="0">B20/B$36</f>
        <v>0.10757754220651747</v>
      </c>
      <c r="D20" s="11">
        <v>581</v>
      </c>
      <c r="E20" s="118">
        <f t="shared" ref="E20:E25" si="1">D20/D$36</f>
        <v>0.10127244204287955</v>
      </c>
      <c r="F20" s="11">
        <v>11880</v>
      </c>
      <c r="G20" s="118">
        <f t="shared" ref="G20:G25" si="2">F20/F$36</f>
        <v>0.10367758713979019</v>
      </c>
      <c r="H20" s="15"/>
      <c r="I20" s="16"/>
    </row>
    <row r="21" spans="1:9" x14ac:dyDescent="0.2">
      <c r="A21" s="10" t="s">
        <v>17</v>
      </c>
      <c r="B21" s="11">
        <v>722</v>
      </c>
      <c r="C21" s="118">
        <f t="shared" si="0"/>
        <v>9.4490249967281767E-2</v>
      </c>
      <c r="D21" s="11">
        <v>506</v>
      </c>
      <c r="E21" s="118">
        <f t="shared" si="1"/>
        <v>8.8199407355760845E-2</v>
      </c>
      <c r="F21" s="11">
        <v>9357</v>
      </c>
      <c r="G21" s="118">
        <f t="shared" si="2"/>
        <v>8.1659190477021623E-2</v>
      </c>
      <c r="H21" s="2"/>
    </row>
    <row r="22" spans="1:9" x14ac:dyDescent="0.2">
      <c r="A22" s="10" t="s">
        <v>18</v>
      </c>
      <c r="B22" s="11">
        <v>2125</v>
      </c>
      <c r="C22" s="118">
        <f t="shared" si="0"/>
        <v>0.27810496008375868</v>
      </c>
      <c r="D22" s="11">
        <v>1427</v>
      </c>
      <c r="E22" s="118">
        <f t="shared" si="1"/>
        <v>0.24873627331357853</v>
      </c>
      <c r="F22" s="11">
        <v>30679</v>
      </c>
      <c r="G22" s="118">
        <f t="shared" si="2"/>
        <v>0.2677377690119212</v>
      </c>
      <c r="H22" s="2"/>
    </row>
    <row r="23" spans="1:9" x14ac:dyDescent="0.2">
      <c r="A23" s="10" t="s">
        <v>19</v>
      </c>
      <c r="B23" s="11">
        <v>1587</v>
      </c>
      <c r="C23" s="118">
        <f t="shared" si="0"/>
        <v>0.20769532783667058</v>
      </c>
      <c r="D23" s="11">
        <v>1149</v>
      </c>
      <c r="E23" s="118">
        <f t="shared" si="1"/>
        <v>0.20027889140665853</v>
      </c>
      <c r="F23" s="11">
        <v>24789</v>
      </c>
      <c r="G23" s="118">
        <f t="shared" si="2"/>
        <v>0.21633532892325416</v>
      </c>
      <c r="H23" s="2"/>
    </row>
    <row r="24" spans="1:9" x14ac:dyDescent="0.2">
      <c r="A24" s="17" t="s">
        <v>20</v>
      </c>
      <c r="B24" s="11">
        <v>1307</v>
      </c>
      <c r="C24" s="118">
        <f t="shared" si="0"/>
        <v>0.17105090956681063</v>
      </c>
      <c r="D24" s="11">
        <v>1090</v>
      </c>
      <c r="E24" s="118">
        <f t="shared" si="1"/>
        <v>0.18999477078612514</v>
      </c>
      <c r="F24" s="11">
        <v>21907</v>
      </c>
      <c r="G24" s="118">
        <f t="shared" si="2"/>
        <v>0.19118391426526801</v>
      </c>
      <c r="H24" s="18"/>
    </row>
    <row r="25" spans="1:9" x14ac:dyDescent="0.2">
      <c r="A25" s="17" t="s">
        <v>21</v>
      </c>
      <c r="B25" s="11">
        <v>1078</v>
      </c>
      <c r="C25" s="118">
        <f t="shared" si="0"/>
        <v>0.14108101033896087</v>
      </c>
      <c r="D25" s="11">
        <v>984</v>
      </c>
      <c r="E25" s="118">
        <f t="shared" si="1"/>
        <v>0.17151821509499737</v>
      </c>
      <c r="F25" s="11">
        <v>15974</v>
      </c>
      <c r="G25" s="118">
        <f t="shared" si="2"/>
        <v>0.13940621018274485</v>
      </c>
      <c r="H25" s="2"/>
    </row>
    <row r="26" spans="1:9" x14ac:dyDescent="0.2">
      <c r="A26" s="17"/>
      <c r="B26" s="11"/>
      <c r="C26" s="118"/>
      <c r="D26" s="11"/>
      <c r="E26" s="118"/>
      <c r="F26" s="11"/>
      <c r="G26" s="118"/>
      <c r="H26" s="2"/>
    </row>
    <row r="27" spans="1:9" ht="15.75" x14ac:dyDescent="0.25">
      <c r="A27" s="1" t="s">
        <v>22</v>
      </c>
      <c r="B27" s="11"/>
      <c r="C27" s="119"/>
      <c r="D27" s="11"/>
      <c r="E27" s="119"/>
      <c r="F27" s="11"/>
      <c r="G27" s="119"/>
      <c r="H27" s="2"/>
    </row>
    <row r="28" spans="1:9" x14ac:dyDescent="0.2">
      <c r="A28" s="19" t="s">
        <v>23</v>
      </c>
      <c r="B28" s="11">
        <v>2110</v>
      </c>
      <c r="C28" s="118">
        <f t="shared" ref="C28:C33" si="3">B28/B$36</f>
        <v>0.27614186624787329</v>
      </c>
      <c r="D28" s="11">
        <v>1276</v>
      </c>
      <c r="E28" s="118">
        <f t="shared" ref="E28:E33" si="4">D28/D$36</f>
        <v>0.22241589681017954</v>
      </c>
      <c r="F28" s="14">
        <v>25621</v>
      </c>
      <c r="G28" s="118">
        <f t="shared" ref="G28:G33" si="5">F28/F$36</f>
        <v>0.2235962508508893</v>
      </c>
      <c r="H28" s="15"/>
      <c r="I28" s="16"/>
    </row>
    <row r="29" spans="1:9" x14ac:dyDescent="0.2">
      <c r="A29" s="19" t="s">
        <v>24</v>
      </c>
      <c r="B29" s="11">
        <v>3699</v>
      </c>
      <c r="C29" s="118">
        <f t="shared" si="3"/>
        <v>0.48409893992932862</v>
      </c>
      <c r="D29" s="11">
        <v>2986</v>
      </c>
      <c r="E29" s="118">
        <f t="shared" si="4"/>
        <v>0.52048108767648593</v>
      </c>
      <c r="F29" s="11">
        <v>52963</v>
      </c>
      <c r="G29" s="118">
        <f t="shared" si="5"/>
        <v>0.46221178852564887</v>
      </c>
      <c r="H29" s="2"/>
    </row>
    <row r="30" spans="1:9" x14ac:dyDescent="0.2">
      <c r="A30" s="19" t="s">
        <v>25</v>
      </c>
      <c r="B30" s="11">
        <v>596</v>
      </c>
      <c r="C30" s="118">
        <f t="shared" si="3"/>
        <v>7.800026174584479E-2</v>
      </c>
      <c r="D30" s="11">
        <v>490</v>
      </c>
      <c r="E30" s="118">
        <f t="shared" si="4"/>
        <v>8.5410493289175521E-2</v>
      </c>
      <c r="F30" s="11">
        <v>14342</v>
      </c>
      <c r="G30" s="118">
        <f t="shared" si="5"/>
        <v>0.12516363255546054</v>
      </c>
      <c r="H30" s="2"/>
    </row>
    <row r="31" spans="1:9" x14ac:dyDescent="0.2">
      <c r="A31" s="19" t="s">
        <v>26</v>
      </c>
      <c r="B31" s="11">
        <v>134</v>
      </c>
      <c r="C31" s="118">
        <f t="shared" si="3"/>
        <v>1.7536971600575841E-2</v>
      </c>
      <c r="D31" s="11">
        <v>108</v>
      </c>
      <c r="E31" s="118">
        <f t="shared" si="4"/>
        <v>1.8825169949450934E-2</v>
      </c>
      <c r="F31" s="11">
        <v>6303</v>
      </c>
      <c r="G31" s="118">
        <f t="shared" si="5"/>
        <v>5.5006719843610913E-2</v>
      </c>
      <c r="H31" s="2"/>
    </row>
    <row r="32" spans="1:9" x14ac:dyDescent="0.2">
      <c r="A32" s="19" t="s">
        <v>27</v>
      </c>
      <c r="B32" s="11">
        <v>732</v>
      </c>
      <c r="C32" s="118">
        <f t="shared" si="3"/>
        <v>9.5798979191205336E-2</v>
      </c>
      <c r="D32" s="11">
        <v>587</v>
      </c>
      <c r="E32" s="118">
        <f t="shared" si="4"/>
        <v>0.10231828481784905</v>
      </c>
      <c r="F32" s="11">
        <v>7961</v>
      </c>
      <c r="G32" s="118">
        <f t="shared" si="5"/>
        <v>6.9476201281133826E-2</v>
      </c>
      <c r="H32" s="2"/>
    </row>
    <row r="33" spans="1:8" x14ac:dyDescent="0.2">
      <c r="A33" s="19" t="s">
        <v>11</v>
      </c>
      <c r="B33" s="11">
        <v>370</v>
      </c>
      <c r="C33" s="118">
        <f t="shared" si="3"/>
        <v>4.8422981285172098E-2</v>
      </c>
      <c r="D33" s="11">
        <v>290</v>
      </c>
      <c r="E33" s="118">
        <f t="shared" si="4"/>
        <v>5.0549067456858984E-2</v>
      </c>
      <c r="F33" s="14">
        <v>7396</v>
      </c>
      <c r="G33" s="118">
        <f t="shared" si="5"/>
        <v>6.4545406943256597E-2</v>
      </c>
      <c r="H33" s="2"/>
    </row>
    <row r="34" spans="1:8" x14ac:dyDescent="0.2">
      <c r="A34" s="2"/>
      <c r="B34" s="8"/>
      <c r="C34" s="144"/>
      <c r="D34" s="8"/>
      <c r="E34" s="144"/>
      <c r="F34" s="11"/>
      <c r="G34" s="144"/>
      <c r="H34" s="2"/>
    </row>
    <row r="35" spans="1:8" ht="15.75" x14ac:dyDescent="0.25">
      <c r="A35" s="1" t="s">
        <v>28</v>
      </c>
      <c r="B35" s="20">
        <v>1.4215359769663714</v>
      </c>
      <c r="C35" s="121"/>
      <c r="D35" s="20">
        <v>1.34177756667248</v>
      </c>
      <c r="E35" s="121"/>
      <c r="F35" s="20">
        <v>1.6672934581886201</v>
      </c>
      <c r="G35" s="121"/>
      <c r="H35" s="2"/>
    </row>
    <row r="36" spans="1:8" ht="15.75" x14ac:dyDescent="0.25">
      <c r="A36" s="1" t="s">
        <v>29</v>
      </c>
      <c r="B36" s="11">
        <v>7641</v>
      </c>
      <c r="C36" s="119"/>
      <c r="D36" s="11">
        <v>5737</v>
      </c>
      <c r="E36" s="119"/>
      <c r="F36" s="11">
        <v>114586</v>
      </c>
      <c r="G36" s="119"/>
      <c r="H36" s="2"/>
    </row>
    <row r="37" spans="1:8" ht="15.75" x14ac:dyDescent="0.25">
      <c r="A37" s="1" t="s">
        <v>30</v>
      </c>
      <c r="B37" s="11">
        <v>9900</v>
      </c>
      <c r="C37" s="119"/>
      <c r="D37" s="11"/>
      <c r="E37" s="119"/>
      <c r="F37" s="11"/>
      <c r="G37" s="119"/>
      <c r="H37" s="2"/>
    </row>
    <row r="38" spans="1:8" ht="15.75" thickBot="1" x14ac:dyDescent="0.25">
      <c r="A38" s="21"/>
      <c r="B38" s="21"/>
      <c r="C38" s="122"/>
      <c r="D38" s="21"/>
      <c r="E38" s="21"/>
      <c r="F38" s="21"/>
      <c r="G38" s="21"/>
      <c r="H38" s="2"/>
    </row>
    <row r="39" spans="1:8" x14ac:dyDescent="0.2">
      <c r="A39" s="2"/>
      <c r="B39" s="2"/>
      <c r="C39" s="2"/>
      <c r="D39" s="2"/>
      <c r="E39" s="2"/>
      <c r="F39" s="2"/>
      <c r="G39" s="2"/>
      <c r="H39" s="2"/>
    </row>
  </sheetData>
  <pageMargins left="0.7" right="0.7" top="0.75" bottom="0.75" header="0.3" footer="0.3"/>
  <pageSetup scale="80" orientation="landscape" r:id="rId1"/>
  <ignoredErrors>
    <ignoredError sqref="D1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zoomScaleNormal="100" workbookViewId="0">
      <selection activeCell="L11" sqref="L11"/>
    </sheetView>
  </sheetViews>
  <sheetFormatPr defaultColWidth="8.7109375" defaultRowHeight="15" x14ac:dyDescent="0.2"/>
  <cols>
    <col min="1" max="1" width="60.7109375" style="50" customWidth="1"/>
    <col min="2" max="2" width="19.5703125" style="51" customWidth="1"/>
    <col min="3" max="5" width="8.7109375" style="38"/>
    <col min="6" max="9" width="12.140625" style="38" bestFit="1" customWidth="1"/>
    <col min="10" max="16384" width="8.7109375" style="38"/>
  </cols>
  <sheetData>
    <row r="1" spans="1:9" ht="15.75" x14ac:dyDescent="0.25">
      <c r="A1" s="60" t="s">
        <v>101</v>
      </c>
    </row>
    <row r="2" spans="1:9" ht="15.75" x14ac:dyDescent="0.2">
      <c r="A2" s="49" t="s">
        <v>148</v>
      </c>
    </row>
    <row r="3" spans="1:9" x14ac:dyDescent="0.2">
      <c r="A3" s="48" t="s">
        <v>44</v>
      </c>
    </row>
    <row r="4" spans="1:9" x14ac:dyDescent="0.2">
      <c r="A4" s="48" t="s">
        <v>45</v>
      </c>
    </row>
    <row r="5" spans="1:9" ht="15.75" thickBot="1" x14ac:dyDescent="0.25">
      <c r="A5" s="52"/>
      <c r="B5" s="53"/>
    </row>
    <row r="6" spans="1:9" ht="24.95" customHeight="1" thickBot="1" x14ac:dyDescent="0.25">
      <c r="A6" s="54" t="s">
        <v>117</v>
      </c>
      <c r="B6" s="55" t="s">
        <v>46</v>
      </c>
    </row>
    <row r="7" spans="1:9" ht="15.75" x14ac:dyDescent="0.2">
      <c r="A7" s="56"/>
      <c r="B7" s="42"/>
    </row>
    <row r="8" spans="1:9" ht="20.100000000000001" customHeight="1" x14ac:dyDescent="0.25">
      <c r="A8" s="57" t="s">
        <v>47</v>
      </c>
      <c r="B8" s="221">
        <v>0.37926286000000003</v>
      </c>
      <c r="E8" s="58"/>
      <c r="F8" s="59"/>
      <c r="G8" s="59"/>
      <c r="H8" s="59"/>
      <c r="I8" s="59"/>
    </row>
    <row r="9" spans="1:9" x14ac:dyDescent="0.2">
      <c r="A9" s="181" t="s">
        <v>48</v>
      </c>
      <c r="B9" s="222">
        <v>0.14406215999999999</v>
      </c>
      <c r="E9" s="58"/>
      <c r="F9" s="59"/>
      <c r="G9" s="59"/>
      <c r="H9" s="59"/>
      <c r="I9" s="59"/>
    </row>
    <row r="10" spans="1:9" s="60" customFormat="1" ht="15.75" x14ac:dyDescent="0.25">
      <c r="A10" s="182" t="s">
        <v>37</v>
      </c>
      <c r="B10" s="223">
        <v>0.13488101</v>
      </c>
      <c r="E10" s="61"/>
      <c r="F10" s="62"/>
      <c r="G10" s="62"/>
      <c r="H10" s="62"/>
      <c r="I10" s="62"/>
    </row>
    <row r="11" spans="1:9" x14ac:dyDescent="0.2">
      <c r="A11" s="181" t="s">
        <v>49</v>
      </c>
      <c r="B11" s="222">
        <v>6.2041520000000003E-2</v>
      </c>
      <c r="E11" s="58"/>
      <c r="F11" s="59"/>
      <c r="G11" s="59"/>
      <c r="H11" s="59"/>
      <c r="I11" s="59"/>
    </row>
    <row r="12" spans="1:9" x14ac:dyDescent="0.2">
      <c r="A12" s="181" t="s">
        <v>50</v>
      </c>
      <c r="B12" s="222">
        <v>2.7316199999999999E-2</v>
      </c>
      <c r="E12" s="58"/>
      <c r="F12" s="59"/>
      <c r="G12" s="59"/>
      <c r="H12" s="59"/>
      <c r="I12" s="59"/>
    </row>
    <row r="13" spans="1:9" x14ac:dyDescent="0.2">
      <c r="A13" s="181" t="s">
        <v>51</v>
      </c>
      <c r="B13" s="222">
        <v>1.096197E-2</v>
      </c>
      <c r="E13" s="58"/>
      <c r="F13" s="59"/>
      <c r="G13" s="59"/>
      <c r="H13" s="59"/>
      <c r="I13" s="59"/>
    </row>
    <row r="14" spans="1:9" ht="20.100000000000001" customHeight="1" x14ac:dyDescent="0.25">
      <c r="A14" s="57" t="s">
        <v>52</v>
      </c>
      <c r="B14" s="221">
        <v>0.23729322</v>
      </c>
      <c r="E14" s="58"/>
      <c r="F14" s="59"/>
      <c r="G14" s="59"/>
      <c r="H14" s="59"/>
      <c r="I14" s="59"/>
    </row>
    <row r="15" spans="1:9" x14ac:dyDescent="0.2">
      <c r="A15" s="181" t="s">
        <v>53</v>
      </c>
      <c r="B15" s="222">
        <v>0.12256004</v>
      </c>
      <c r="E15" s="58"/>
      <c r="F15" s="59"/>
      <c r="G15" s="59"/>
      <c r="H15" s="59"/>
      <c r="I15" s="59"/>
    </row>
    <row r="16" spans="1:9" x14ac:dyDescent="0.2">
      <c r="A16" s="181" t="s">
        <v>54</v>
      </c>
      <c r="B16" s="222">
        <v>2.6442400000000001E-2</v>
      </c>
      <c r="E16" s="58"/>
      <c r="F16" s="59"/>
      <c r="G16" s="59"/>
      <c r="H16" s="59"/>
      <c r="I16" s="59"/>
    </row>
    <row r="17" spans="1:9" x14ac:dyDescent="0.2">
      <c r="A17" s="181" t="s">
        <v>55</v>
      </c>
      <c r="B17" s="222">
        <v>2.2003459999999999E-2</v>
      </c>
      <c r="E17" s="58"/>
      <c r="F17" s="59"/>
      <c r="G17" s="59"/>
      <c r="H17" s="59"/>
      <c r="I17" s="59"/>
    </row>
    <row r="18" spans="1:9" x14ac:dyDescent="0.2">
      <c r="A18" s="181" t="s">
        <v>56</v>
      </c>
      <c r="B18" s="222">
        <v>2.1667720000000001E-2</v>
      </c>
      <c r="E18" s="58"/>
      <c r="F18" s="59"/>
      <c r="G18" s="59"/>
      <c r="H18" s="59"/>
      <c r="I18" s="59"/>
    </row>
    <row r="19" spans="1:9" x14ac:dyDescent="0.2">
      <c r="A19" s="181" t="s">
        <v>51</v>
      </c>
      <c r="B19" s="222">
        <v>4.4619609999999997E-2</v>
      </c>
      <c r="E19" s="58"/>
      <c r="F19" s="59"/>
      <c r="G19" s="59"/>
      <c r="H19" s="59"/>
      <c r="I19" s="59"/>
    </row>
    <row r="20" spans="1:9" ht="20.100000000000001" customHeight="1" x14ac:dyDescent="0.25">
      <c r="A20" s="57" t="s">
        <v>57</v>
      </c>
      <c r="B20" s="221">
        <v>8.9583739999999995E-2</v>
      </c>
      <c r="E20" s="58"/>
      <c r="F20" s="59"/>
      <c r="G20" s="59"/>
      <c r="H20" s="59"/>
      <c r="I20" s="59"/>
    </row>
    <row r="21" spans="1:9" ht="20.100000000000001" customHeight="1" x14ac:dyDescent="0.25">
      <c r="A21" s="57" t="s">
        <v>58</v>
      </c>
      <c r="B21" s="221">
        <v>2.7676849999999999E-2</v>
      </c>
      <c r="E21" s="58"/>
      <c r="F21" s="59"/>
      <c r="G21" s="59"/>
      <c r="H21" s="59"/>
      <c r="I21" s="59"/>
    </row>
    <row r="22" spans="1:9" ht="20.100000000000001" customHeight="1" x14ac:dyDescent="0.25">
      <c r="A22" s="57" t="s">
        <v>59</v>
      </c>
      <c r="B22" s="221">
        <v>0.11607188</v>
      </c>
      <c r="E22" s="58"/>
      <c r="F22" s="59"/>
      <c r="G22" s="59"/>
      <c r="H22" s="59"/>
      <c r="I22" s="59"/>
    </row>
    <row r="23" spans="1:9" x14ac:dyDescent="0.2">
      <c r="A23" s="181" t="s">
        <v>60</v>
      </c>
      <c r="B23" s="222">
        <v>4.3618759999999999E-2</v>
      </c>
      <c r="E23" s="58"/>
      <c r="F23" s="59"/>
      <c r="G23" s="59"/>
      <c r="H23" s="59"/>
      <c r="I23" s="59"/>
    </row>
    <row r="24" spans="1:9" x14ac:dyDescent="0.2">
      <c r="A24" s="181" t="s">
        <v>61</v>
      </c>
      <c r="B24" s="222">
        <v>2.4293169999999999E-2</v>
      </c>
      <c r="E24" s="58"/>
      <c r="F24" s="59"/>
      <c r="G24" s="59"/>
      <c r="H24" s="59"/>
      <c r="I24" s="59"/>
    </row>
    <row r="25" spans="1:9" x14ac:dyDescent="0.2">
      <c r="A25" s="181" t="s">
        <v>51</v>
      </c>
      <c r="B25" s="222">
        <v>4.8159960000000002E-2</v>
      </c>
      <c r="E25" s="58"/>
      <c r="F25" s="59"/>
      <c r="G25" s="59"/>
      <c r="H25" s="59"/>
      <c r="I25" s="59"/>
    </row>
    <row r="26" spans="1:9" ht="20.100000000000001" customHeight="1" x14ac:dyDescent="0.25">
      <c r="A26" s="57" t="s">
        <v>62</v>
      </c>
      <c r="B26" s="221">
        <v>3.5688610000000003E-2</v>
      </c>
      <c r="E26" s="58"/>
      <c r="F26" s="59"/>
      <c r="G26" s="59"/>
      <c r="H26" s="59"/>
      <c r="I26" s="59"/>
    </row>
    <row r="27" spans="1:9" x14ac:dyDescent="0.2">
      <c r="A27" s="181" t="s">
        <v>63</v>
      </c>
      <c r="B27" s="222">
        <v>2.6410929999999999E-2</v>
      </c>
      <c r="E27" s="58"/>
      <c r="F27" s="59"/>
      <c r="G27" s="59"/>
      <c r="H27" s="59"/>
      <c r="I27" s="59"/>
    </row>
    <row r="28" spans="1:9" x14ac:dyDescent="0.2">
      <c r="A28" s="181" t="s">
        <v>51</v>
      </c>
      <c r="B28" s="222">
        <v>9.27768E-3</v>
      </c>
      <c r="E28" s="58"/>
      <c r="F28" s="59"/>
      <c r="G28" s="59"/>
      <c r="H28" s="59"/>
      <c r="I28" s="59"/>
    </row>
    <row r="29" spans="1:9" ht="20.100000000000001" customHeight="1" x14ac:dyDescent="0.25">
      <c r="A29" s="57" t="s">
        <v>64</v>
      </c>
      <c r="B29" s="221">
        <v>0.11442284</v>
      </c>
      <c r="E29" s="58"/>
      <c r="F29" s="59"/>
      <c r="G29" s="59"/>
      <c r="H29" s="59"/>
      <c r="I29" s="59"/>
    </row>
    <row r="30" spans="1:9" s="225" customFormat="1" ht="20.100000000000001" customHeight="1" x14ac:dyDescent="0.25">
      <c r="A30" s="184" t="s">
        <v>65</v>
      </c>
      <c r="B30" s="230">
        <v>1</v>
      </c>
    </row>
    <row r="31" spans="1:9" s="51" customFormat="1" ht="15.75" thickBot="1" x14ac:dyDescent="0.25">
      <c r="A31" s="224"/>
      <c r="B31" s="53"/>
      <c r="C31" s="38"/>
      <c r="D31" s="38"/>
      <c r="E31" s="38"/>
      <c r="F31" s="38"/>
      <c r="G31" s="38"/>
      <c r="H31" s="38"/>
      <c r="I31" s="38"/>
    </row>
    <row r="32" spans="1:9" s="51" customFormat="1" x14ac:dyDescent="0.2">
      <c r="A32" s="63"/>
      <c r="C32" s="38"/>
      <c r="D32" s="38"/>
      <c r="E32" s="38"/>
      <c r="F32" s="38"/>
      <c r="G32" s="38"/>
      <c r="H32" s="38"/>
      <c r="I32" s="38"/>
    </row>
    <row r="33" spans="1:9" s="51" customFormat="1" x14ac:dyDescent="0.2">
      <c r="C33" s="38"/>
      <c r="D33" s="38"/>
      <c r="E33" s="38"/>
      <c r="F33" s="38"/>
      <c r="G33" s="38"/>
      <c r="H33" s="38"/>
      <c r="I33" s="38"/>
    </row>
    <row r="34" spans="1:9" s="51" customFormat="1" x14ac:dyDescent="0.2">
      <c r="C34" s="38"/>
      <c r="D34" s="38"/>
      <c r="E34" s="38"/>
      <c r="F34" s="38"/>
      <c r="G34" s="38"/>
      <c r="H34" s="38"/>
      <c r="I34" s="38"/>
    </row>
    <row r="35" spans="1:9" s="51" customFormat="1" x14ac:dyDescent="0.2">
      <c r="A35" s="65"/>
      <c r="C35" s="38"/>
      <c r="D35" s="38"/>
      <c r="E35" s="38"/>
      <c r="F35" s="38"/>
      <c r="G35" s="38"/>
      <c r="H35" s="38"/>
      <c r="I35" s="38"/>
    </row>
    <row r="36" spans="1:9" s="51" customFormat="1" x14ac:dyDescent="0.2">
      <c r="A36" s="50"/>
      <c r="C36" s="38"/>
      <c r="D36" s="38"/>
      <c r="E36" s="38"/>
      <c r="F36" s="38"/>
      <c r="G36" s="38"/>
      <c r="H36" s="38"/>
      <c r="I36" s="38"/>
    </row>
    <row r="37" spans="1:9" s="51" customFormat="1" x14ac:dyDescent="0.2">
      <c r="A37" s="50"/>
      <c r="C37" s="38"/>
      <c r="D37" s="38"/>
      <c r="E37" s="38"/>
      <c r="F37" s="38"/>
      <c r="G37" s="38"/>
      <c r="H37" s="38"/>
      <c r="I37" s="38"/>
    </row>
    <row r="38" spans="1:9" s="51" customFormat="1" x14ac:dyDescent="0.2">
      <c r="A38" s="50"/>
      <c r="C38" s="38"/>
      <c r="D38" s="38"/>
      <c r="E38" s="38"/>
      <c r="F38" s="38"/>
      <c r="G38" s="38"/>
      <c r="H38" s="38"/>
      <c r="I38" s="38"/>
    </row>
    <row r="39" spans="1:9" s="51" customFormat="1" x14ac:dyDescent="0.2">
      <c r="A39" s="50"/>
      <c r="C39" s="38"/>
      <c r="D39" s="38"/>
      <c r="E39" s="38"/>
      <c r="F39" s="38"/>
      <c r="G39" s="38"/>
      <c r="H39" s="38"/>
      <c r="I39" s="38"/>
    </row>
  </sheetData>
  <pageMargins left="0.7" right="0.7" top="0.75" bottom="0.75" header="0.3" footer="0.3"/>
  <pageSetup scale="86"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zoomScaleNormal="100" workbookViewId="0">
      <selection activeCell="L11" sqref="L11"/>
    </sheetView>
  </sheetViews>
  <sheetFormatPr defaultColWidth="9.140625" defaultRowHeight="15" x14ac:dyDescent="0.2"/>
  <cols>
    <col min="1" max="1" width="55.7109375" style="68" customWidth="1"/>
    <col min="2" max="2" width="25.7109375" style="68" customWidth="1"/>
    <col min="3" max="5" width="15.7109375" style="68" customWidth="1"/>
    <col min="6" max="6" width="1.5703125" style="68" customWidth="1"/>
    <col min="7" max="9" width="15.7109375" style="68" customWidth="1"/>
    <col min="10" max="16384" width="9.140625" style="68"/>
  </cols>
  <sheetData>
    <row r="1" spans="1:16" ht="15.75" x14ac:dyDescent="0.25">
      <c r="A1" s="70" t="s">
        <v>104</v>
      </c>
    </row>
    <row r="2" spans="1:16" s="38" customFormat="1" ht="15.75" x14ac:dyDescent="0.25">
      <c r="A2" s="60" t="s">
        <v>72</v>
      </c>
      <c r="C2" s="37"/>
      <c r="D2" s="37"/>
    </row>
    <row r="3" spans="1:16" s="38" customFormat="1" x14ac:dyDescent="0.2">
      <c r="A3" s="48" t="s">
        <v>148</v>
      </c>
      <c r="C3" s="37"/>
      <c r="D3" s="37"/>
    </row>
    <row r="4" spans="1:16" s="38" customFormat="1" ht="15.75" thickBot="1" x14ac:dyDescent="0.25">
      <c r="A4" s="90"/>
      <c r="B4" s="90"/>
      <c r="C4" s="91"/>
      <c r="D4" s="91"/>
      <c r="E4" s="90"/>
      <c r="F4" s="90"/>
      <c r="G4" s="90"/>
      <c r="H4" s="90"/>
      <c r="I4" s="90"/>
    </row>
    <row r="5" spans="1:16" s="38" customFormat="1" ht="24.95" customHeight="1" x14ac:dyDescent="0.25">
      <c r="C5" s="92" t="s">
        <v>73</v>
      </c>
      <c r="D5" s="92"/>
      <c r="E5" s="93"/>
      <c r="G5" s="93" t="s">
        <v>74</v>
      </c>
      <c r="H5" s="93"/>
      <c r="I5" s="93"/>
    </row>
    <row r="6" spans="1:16" s="38" customFormat="1" ht="15.75" x14ac:dyDescent="0.25">
      <c r="C6" s="92" t="s">
        <v>122</v>
      </c>
      <c r="D6" s="92"/>
      <c r="E6" s="93"/>
      <c r="G6" s="93" t="s">
        <v>75</v>
      </c>
      <c r="H6" s="93"/>
      <c r="I6" s="93"/>
    </row>
    <row r="7" spans="1:16" s="38" customFormat="1" ht="16.5" thickBot="1" x14ac:dyDescent="0.3">
      <c r="C7" s="187" t="s">
        <v>76</v>
      </c>
      <c r="D7" s="104"/>
      <c r="E7" s="188"/>
      <c r="G7" s="188" t="s">
        <v>77</v>
      </c>
      <c r="H7" s="188"/>
      <c r="I7" s="188"/>
    </row>
    <row r="8" spans="1:16" s="38" customFormat="1" ht="54.95" customHeight="1" thickBot="1" x14ac:dyDescent="0.25">
      <c r="A8" s="54" t="s">
        <v>78</v>
      </c>
      <c r="B8" s="54" t="s">
        <v>79</v>
      </c>
      <c r="C8" s="55" t="s">
        <v>80</v>
      </c>
      <c r="D8" s="55" t="s">
        <v>81</v>
      </c>
      <c r="E8" s="55" t="s">
        <v>160</v>
      </c>
      <c r="F8" s="90"/>
      <c r="G8" s="55" t="s">
        <v>80</v>
      </c>
      <c r="H8" s="55" t="s">
        <v>81</v>
      </c>
      <c r="I8" s="55" t="s">
        <v>160</v>
      </c>
    </row>
    <row r="9" spans="1:16" s="38" customFormat="1" ht="15.75" x14ac:dyDescent="0.2">
      <c r="A9" s="56"/>
      <c r="B9" s="56"/>
      <c r="C9" s="42"/>
      <c r="D9" s="37"/>
    </row>
    <row r="10" spans="1:16" s="38" customFormat="1" ht="15.75" x14ac:dyDescent="0.25">
      <c r="A10" s="60" t="s">
        <v>37</v>
      </c>
      <c r="B10" s="60" t="s">
        <v>47</v>
      </c>
      <c r="C10" s="192">
        <v>0.13488101311366138</v>
      </c>
      <c r="D10" s="192">
        <v>0.20490633570256367</v>
      </c>
      <c r="E10" s="193">
        <v>7.0025322588902289E-2</v>
      </c>
      <c r="F10" s="194"/>
      <c r="G10" s="192">
        <v>0.13488101311366138</v>
      </c>
      <c r="H10" s="192">
        <v>0.21586021709834213</v>
      </c>
      <c r="I10" s="193">
        <v>8.0979203984680753E-2</v>
      </c>
      <c r="L10" s="68"/>
      <c r="M10" s="68"/>
      <c r="O10" s="145"/>
      <c r="P10" s="145"/>
    </row>
    <row r="11" spans="1:16" s="38" customFormat="1" ht="15.75" x14ac:dyDescent="0.2">
      <c r="A11" s="56"/>
      <c r="B11" s="49"/>
      <c r="C11" s="195"/>
      <c r="D11" s="195"/>
      <c r="E11" s="196"/>
      <c r="F11" s="194"/>
      <c r="G11" s="195"/>
      <c r="H11" s="195"/>
      <c r="I11" s="197"/>
    </row>
    <row r="12" spans="1:16" s="38" customFormat="1" x14ac:dyDescent="0.2">
      <c r="A12" s="94" t="s">
        <v>48</v>
      </c>
      <c r="B12" s="50" t="s">
        <v>47</v>
      </c>
      <c r="C12" s="198">
        <v>0.1440621573448872</v>
      </c>
      <c r="D12" s="198">
        <v>8.6347593444498175E-2</v>
      </c>
      <c r="E12" s="95">
        <v>-5.7714563900389024E-2</v>
      </c>
      <c r="F12" s="194"/>
      <c r="G12" s="198">
        <v>0.1440621573448872</v>
      </c>
      <c r="H12" s="198">
        <v>0.12163870089491244</v>
      </c>
      <c r="I12" s="95">
        <v>-2.242345644997476E-2</v>
      </c>
      <c r="L12" s="68"/>
      <c r="M12" s="68"/>
      <c r="O12" s="145"/>
      <c r="P12" s="145"/>
    </row>
    <row r="13" spans="1:16" s="38" customFormat="1" x14ac:dyDescent="0.2">
      <c r="A13" s="94" t="s">
        <v>53</v>
      </c>
      <c r="B13" s="50" t="s">
        <v>52</v>
      </c>
      <c r="C13" s="198">
        <v>0.12256004161135037</v>
      </c>
      <c r="D13" s="198">
        <v>0.11844129589378717</v>
      </c>
      <c r="E13" s="95">
        <v>-4.1187457175631964E-3</v>
      </c>
      <c r="F13" s="194"/>
      <c r="G13" s="198">
        <v>0.12256004161135037</v>
      </c>
      <c r="H13" s="198">
        <v>0.10391326517426397</v>
      </c>
      <c r="I13" s="95">
        <v>-1.8646776437086399E-2</v>
      </c>
      <c r="L13" s="68"/>
      <c r="M13" s="68"/>
      <c r="O13" s="145"/>
      <c r="P13" s="145"/>
    </row>
    <row r="14" spans="1:16" s="38" customFormat="1" x14ac:dyDescent="0.2">
      <c r="A14" s="94" t="s">
        <v>82</v>
      </c>
      <c r="B14" s="50" t="s">
        <v>57</v>
      </c>
      <c r="C14" s="198">
        <v>8.9583743132819763E-2</v>
      </c>
      <c r="D14" s="198">
        <v>8.7588553902233898E-2</v>
      </c>
      <c r="E14" s="95">
        <v>-1.9951892305858643E-3</v>
      </c>
      <c r="F14" s="194"/>
      <c r="G14" s="198">
        <v>8.9583743132819763E-2</v>
      </c>
      <c r="H14" s="198">
        <v>8.0032006818247958E-2</v>
      </c>
      <c r="I14" s="95">
        <v>-9.5517363145718043E-3</v>
      </c>
      <c r="L14" s="68"/>
      <c r="M14" s="68"/>
      <c r="O14" s="145"/>
      <c r="P14" s="145"/>
    </row>
    <row r="15" spans="1:16" s="38" customFormat="1" x14ac:dyDescent="0.2">
      <c r="A15" s="94" t="s">
        <v>49</v>
      </c>
      <c r="B15" s="50" t="s">
        <v>47</v>
      </c>
      <c r="C15" s="198">
        <v>6.2041524372922784E-2</v>
      </c>
      <c r="D15" s="198">
        <v>6.0970151526034869E-2</v>
      </c>
      <c r="E15" s="95">
        <v>-1.071372846887915E-3</v>
      </c>
      <c r="F15" s="194"/>
      <c r="G15" s="198">
        <v>6.2041524372922784E-2</v>
      </c>
      <c r="H15" s="198">
        <v>5.6867828896460318E-2</v>
      </c>
      <c r="I15" s="95">
        <v>-5.1736954764624657E-3</v>
      </c>
      <c r="L15" s="68"/>
      <c r="M15" s="68"/>
      <c r="O15" s="145"/>
      <c r="P15" s="145"/>
    </row>
    <row r="16" spans="1:16" s="38" customFormat="1" x14ac:dyDescent="0.2">
      <c r="A16" s="94" t="s">
        <v>60</v>
      </c>
      <c r="B16" s="50" t="s">
        <v>83</v>
      </c>
      <c r="C16" s="198">
        <v>4.3618757631959201E-2</v>
      </c>
      <c r="D16" s="198">
        <v>4.3056046962725851E-2</v>
      </c>
      <c r="E16" s="95">
        <v>-5.6271066923335028E-4</v>
      </c>
      <c r="F16" s="194"/>
      <c r="G16" s="198">
        <v>4.3618757631959201E-2</v>
      </c>
      <c r="H16" s="198">
        <v>4.0557154200145662E-2</v>
      </c>
      <c r="I16" s="95">
        <v>-3.0616034318135393E-3</v>
      </c>
      <c r="L16" s="68"/>
      <c r="M16" s="68"/>
      <c r="O16" s="145"/>
      <c r="P16" s="145"/>
    </row>
    <row r="17" spans="1:16" s="38" customFormat="1" x14ac:dyDescent="0.2">
      <c r="A17" s="94" t="s">
        <v>84</v>
      </c>
      <c r="B17" s="50" t="s">
        <v>85</v>
      </c>
      <c r="C17" s="198">
        <v>2.7676854742395798E-2</v>
      </c>
      <c r="D17" s="198">
        <v>2.7532053908966288E-2</v>
      </c>
      <c r="E17" s="95">
        <v>-1.4480083342950992E-4</v>
      </c>
      <c r="F17" s="194"/>
      <c r="G17" s="198">
        <v>2.7676854742395798E-2</v>
      </c>
      <c r="H17" s="198">
        <v>2.7057618654674678E-2</v>
      </c>
      <c r="I17" s="95">
        <v>-6.1923608772112074E-4</v>
      </c>
      <c r="L17" s="68"/>
      <c r="M17" s="68"/>
      <c r="O17" s="145"/>
      <c r="P17" s="145"/>
    </row>
    <row r="18" spans="1:16" s="38" customFormat="1" x14ac:dyDescent="0.2">
      <c r="A18" s="94" t="s">
        <v>50</v>
      </c>
      <c r="B18" s="50" t="s">
        <v>47</v>
      </c>
      <c r="C18" s="198">
        <v>2.7316196076467288E-2</v>
      </c>
      <c r="D18" s="198">
        <v>2.6807615402785454E-2</v>
      </c>
      <c r="E18" s="95">
        <v>-5.0858067368183407E-4</v>
      </c>
      <c r="F18" s="194"/>
      <c r="G18" s="198">
        <v>2.7316196076467288E-2</v>
      </c>
      <c r="H18" s="198">
        <v>2.4959634369248695E-2</v>
      </c>
      <c r="I18" s="95">
        <v>-2.3565617072185928E-3</v>
      </c>
      <c r="L18" s="68"/>
      <c r="M18" s="68"/>
      <c r="O18" s="145"/>
      <c r="P18" s="145"/>
    </row>
    <row r="19" spans="1:16" s="38" customFormat="1" x14ac:dyDescent="0.2">
      <c r="A19" s="94" t="s">
        <v>54</v>
      </c>
      <c r="B19" s="50" t="s">
        <v>52</v>
      </c>
      <c r="C19" s="198">
        <v>2.6442395958942381E-2</v>
      </c>
      <c r="D19" s="198">
        <v>2.5726525120125531E-2</v>
      </c>
      <c r="E19" s="95">
        <v>-7.1587083881684971E-4</v>
      </c>
      <c r="F19" s="194"/>
      <c r="G19" s="198">
        <v>2.6442395958942381E-2</v>
      </c>
      <c r="H19" s="198">
        <v>2.2748168268569981E-2</v>
      </c>
      <c r="I19" s="95">
        <v>-3.6942276903723995E-3</v>
      </c>
      <c r="L19" s="68"/>
      <c r="M19" s="68"/>
      <c r="O19" s="145"/>
      <c r="P19" s="145"/>
    </row>
    <row r="20" spans="1:16" s="38" customFormat="1" x14ac:dyDescent="0.2">
      <c r="A20" s="94" t="s">
        <v>63</v>
      </c>
      <c r="B20" s="50" t="s">
        <v>62</v>
      </c>
      <c r="C20" s="198">
        <v>2.6410928840840592E-2</v>
      </c>
      <c r="D20" s="198">
        <v>2.5792998682297886E-2</v>
      </c>
      <c r="E20" s="95">
        <v>-6.1793015854270592E-4</v>
      </c>
      <c r="F20" s="194"/>
      <c r="G20" s="198">
        <v>2.6410928840840592E-2</v>
      </c>
      <c r="H20" s="198">
        <v>2.3640046242203928E-2</v>
      </c>
      <c r="I20" s="95">
        <v>-2.7708825986366634E-3</v>
      </c>
      <c r="L20" s="68"/>
      <c r="M20" s="68"/>
      <c r="O20" s="145"/>
      <c r="P20" s="145"/>
    </row>
    <row r="21" spans="1:16" s="38" customFormat="1" x14ac:dyDescent="0.2">
      <c r="A21" s="94" t="s">
        <v>61</v>
      </c>
      <c r="B21" s="50" t="s">
        <v>59</v>
      </c>
      <c r="C21" s="198">
        <v>2.4293165930818785E-2</v>
      </c>
      <c r="D21" s="198">
        <v>2.3680379420269397E-2</v>
      </c>
      <c r="E21" s="95">
        <v>-6.1278651054938807E-4</v>
      </c>
      <c r="F21" s="194"/>
      <c r="G21" s="198">
        <v>2.4293165930818785E-2</v>
      </c>
      <c r="H21" s="198">
        <v>2.1633865860982281E-2</v>
      </c>
      <c r="I21" s="95">
        <v>-2.6593000698365045E-3</v>
      </c>
      <c r="L21" s="68"/>
      <c r="M21" s="68"/>
      <c r="O21" s="145"/>
      <c r="P21" s="145"/>
    </row>
    <row r="22" spans="1:16" s="38" customFormat="1" x14ac:dyDescent="0.2">
      <c r="A22" s="94" t="s">
        <v>55</v>
      </c>
      <c r="B22" s="50" t="s">
        <v>52</v>
      </c>
      <c r="C22" s="198">
        <v>2.200345685343498E-2</v>
      </c>
      <c r="D22" s="198">
        <v>2.1774381924685657E-2</v>
      </c>
      <c r="E22" s="95">
        <v>-2.2907492874932323E-4</v>
      </c>
      <c r="F22" s="194"/>
      <c r="G22" s="198">
        <v>2.200345685343498E-2</v>
      </c>
      <c r="H22" s="198">
        <v>2.0696072262314961E-2</v>
      </c>
      <c r="I22" s="95">
        <v>-1.3073845911200192E-3</v>
      </c>
      <c r="L22" s="68"/>
      <c r="M22" s="68"/>
      <c r="O22" s="145"/>
      <c r="P22" s="145"/>
    </row>
    <row r="23" spans="1:16" s="38" customFormat="1" x14ac:dyDescent="0.2">
      <c r="A23" s="94" t="s">
        <v>56</v>
      </c>
      <c r="B23" s="50" t="s">
        <v>52</v>
      </c>
      <c r="C23" s="198">
        <v>2.1667715947131065E-2</v>
      </c>
      <c r="D23" s="198">
        <v>2.1065157007010119E-2</v>
      </c>
      <c r="E23" s="95">
        <v>-6.0255894012094594E-4</v>
      </c>
      <c r="F23" s="194"/>
      <c r="G23" s="198">
        <v>2.1667715947131065E-2</v>
      </c>
      <c r="H23" s="198">
        <v>1.8605425532444188E-2</v>
      </c>
      <c r="I23" s="95">
        <v>-3.0622904146868773E-3</v>
      </c>
      <c r="L23" s="68"/>
      <c r="M23" s="68"/>
      <c r="O23" s="145"/>
      <c r="P23" s="145"/>
    </row>
    <row r="24" spans="1:16" s="38" customFormat="1" x14ac:dyDescent="0.2">
      <c r="A24" s="94" t="s">
        <v>86</v>
      </c>
      <c r="B24" s="50" t="s">
        <v>87</v>
      </c>
      <c r="C24" s="198">
        <v>0.2274420484423684</v>
      </c>
      <c r="D24" s="198">
        <v>0.22631091110201643</v>
      </c>
      <c r="E24" s="95">
        <v>-1.1311373403519731E-3</v>
      </c>
      <c r="F24" s="194"/>
      <c r="G24" s="198">
        <v>0.2274420484423684</v>
      </c>
      <c r="H24" s="198">
        <v>0.22178999572718905</v>
      </c>
      <c r="I24" s="95">
        <v>-5.6520527151793509E-3</v>
      </c>
      <c r="L24" s="68"/>
      <c r="M24" s="68"/>
      <c r="O24" s="145"/>
      <c r="P24" s="145"/>
    </row>
    <row r="25" spans="1:16" s="38" customFormat="1" ht="20.100000000000001" customHeight="1" thickBot="1" x14ac:dyDescent="0.25">
      <c r="A25" s="183" t="s">
        <v>65</v>
      </c>
      <c r="B25" s="183"/>
      <c r="C25" s="191">
        <v>0.99999999999999989</v>
      </c>
      <c r="D25" s="191">
        <v>1.0000000000000002</v>
      </c>
      <c r="E25" s="139"/>
      <c r="F25" s="199"/>
      <c r="G25" s="191">
        <v>0.99999999999999989</v>
      </c>
      <c r="H25" s="191">
        <v>1.0000000000000002</v>
      </c>
      <c r="I25" s="139"/>
    </row>
    <row r="26" spans="1:16" s="38" customFormat="1" x14ac:dyDescent="0.2">
      <c r="A26" s="203"/>
      <c r="B26" s="203"/>
      <c r="C26" s="204"/>
      <c r="D26" s="204"/>
      <c r="E26" s="205"/>
      <c r="F26" s="206"/>
      <c r="G26" s="204"/>
      <c r="H26" s="204"/>
      <c r="I26" s="205"/>
    </row>
    <row r="27" spans="1:16" s="38" customFormat="1" ht="54.95" customHeight="1" thickBot="1" x14ac:dyDescent="0.3">
      <c r="A27" s="90"/>
      <c r="B27" s="96"/>
      <c r="C27" s="55" t="s">
        <v>88</v>
      </c>
      <c r="D27" s="55" t="s">
        <v>89</v>
      </c>
      <c r="E27" s="55" t="s">
        <v>159</v>
      </c>
      <c r="F27" s="90"/>
      <c r="G27" s="55" t="s">
        <v>88</v>
      </c>
      <c r="H27" s="55" t="s">
        <v>89</v>
      </c>
      <c r="I27" s="55" t="s">
        <v>159</v>
      </c>
    </row>
    <row r="28" spans="1:16" s="38" customFormat="1" ht="24.95" customHeight="1" thickBot="1" x14ac:dyDescent="0.25">
      <c r="A28" s="185"/>
      <c r="B28" s="186"/>
      <c r="C28" s="226">
        <v>3864.4748781323556</v>
      </c>
      <c r="D28" s="226">
        <v>3944.7760369907087</v>
      </c>
      <c r="E28" s="229">
        <v>80.301158858353119</v>
      </c>
      <c r="F28" s="227"/>
      <c r="G28" s="226">
        <v>3864.4748781323556</v>
      </c>
      <c r="H28" s="226">
        <v>4276.1349892709559</v>
      </c>
      <c r="I28" s="228">
        <v>411.66011113860031</v>
      </c>
    </row>
    <row r="29" spans="1:16" s="38" customFormat="1" x14ac:dyDescent="0.2">
      <c r="C29" s="37"/>
      <c r="D29" s="37"/>
    </row>
    <row r="30" spans="1:16" x14ac:dyDescent="0.2">
      <c r="A30" s="98"/>
      <c r="B30" s="98"/>
    </row>
    <row r="31" spans="1:16" x14ac:dyDescent="0.2">
      <c r="A31" s="98"/>
      <c r="B31" s="98"/>
    </row>
  </sheetData>
  <pageMargins left="0.7" right="0.7" top="0.75" bottom="0.75" header="0.3" footer="0.3"/>
  <pageSetup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zoomScaleNormal="100" workbookViewId="0">
      <selection activeCell="L11" sqref="L11"/>
    </sheetView>
  </sheetViews>
  <sheetFormatPr defaultColWidth="9.140625" defaultRowHeight="15" x14ac:dyDescent="0.2"/>
  <cols>
    <col min="1" max="1" width="45.7109375" style="68" customWidth="1"/>
    <col min="2" max="3" width="19.7109375" style="68" customWidth="1"/>
    <col min="4" max="4" width="15.7109375" style="68" customWidth="1"/>
    <col min="5" max="5" width="11.5703125" style="68" customWidth="1"/>
    <col min="6" max="16384" width="9.140625" style="68"/>
  </cols>
  <sheetData>
    <row r="1" spans="1:4" ht="15.75" x14ac:dyDescent="0.25">
      <c r="A1" s="60" t="s">
        <v>110</v>
      </c>
    </row>
    <row r="2" spans="1:4" s="38" customFormat="1" ht="15.75" x14ac:dyDescent="0.25">
      <c r="A2" s="60" t="s">
        <v>72</v>
      </c>
      <c r="B2" s="37"/>
      <c r="C2" s="37"/>
    </row>
    <row r="3" spans="1:4" s="38" customFormat="1" x14ac:dyDescent="0.2">
      <c r="A3" s="48" t="s">
        <v>149</v>
      </c>
      <c r="B3" s="111"/>
      <c r="C3" s="111"/>
      <c r="D3" s="110"/>
    </row>
    <row r="4" spans="1:4" s="38" customFormat="1" x14ac:dyDescent="0.2">
      <c r="A4" s="89" t="s">
        <v>111</v>
      </c>
      <c r="B4" s="37"/>
      <c r="C4" s="37"/>
    </row>
    <row r="5" spans="1:4" s="38" customFormat="1" ht="15.75" thickBot="1" x14ac:dyDescent="0.25">
      <c r="B5" s="90"/>
      <c r="C5" s="90"/>
      <c r="D5" s="90"/>
    </row>
    <row r="6" spans="1:4" s="38" customFormat="1" ht="54.95" customHeight="1" thickBot="1" x14ac:dyDescent="0.25">
      <c r="A6" s="134" t="s">
        <v>91</v>
      </c>
      <c r="B6" s="55" t="s">
        <v>92</v>
      </c>
      <c r="C6" s="55" t="s">
        <v>93</v>
      </c>
      <c r="D6" s="55" t="s">
        <v>158</v>
      </c>
    </row>
    <row r="7" spans="1:4" s="38" customFormat="1" ht="15.75" x14ac:dyDescent="0.2">
      <c r="A7" s="49"/>
      <c r="B7" s="42"/>
      <c r="C7" s="42"/>
    </row>
    <row r="8" spans="1:4" s="38" customFormat="1" ht="15.75" x14ac:dyDescent="0.25">
      <c r="A8" s="60" t="s">
        <v>37</v>
      </c>
      <c r="B8" s="135">
        <v>7.0744081324171468E-2</v>
      </c>
      <c r="C8" s="135">
        <v>7.7122975787998843E-2</v>
      </c>
      <c r="D8" s="135">
        <v>6.3788944638273753E-3</v>
      </c>
    </row>
    <row r="9" spans="1:4" s="38" customFormat="1" ht="15.75" x14ac:dyDescent="0.25">
      <c r="A9" s="60" t="s">
        <v>94</v>
      </c>
      <c r="B9" s="135">
        <v>0.25498691378978611</v>
      </c>
      <c r="C9" s="135">
        <v>0.25299531658022956</v>
      </c>
      <c r="D9" s="135">
        <v>-1.9915972095565504E-3</v>
      </c>
    </row>
    <row r="10" spans="1:4" s="38" customFormat="1" ht="15.75" x14ac:dyDescent="0.2">
      <c r="A10" s="49" t="s">
        <v>87</v>
      </c>
      <c r="B10" s="136"/>
      <c r="C10" s="136"/>
      <c r="D10" s="136"/>
    </row>
    <row r="11" spans="1:4" s="38" customFormat="1" x14ac:dyDescent="0.2">
      <c r="A11" s="68" t="s">
        <v>52</v>
      </c>
      <c r="B11" s="137">
        <v>0.15463244226021708</v>
      </c>
      <c r="C11" s="137">
        <v>0.15353053001509043</v>
      </c>
      <c r="D11" s="137">
        <v>-1.1019122451266516E-3</v>
      </c>
    </row>
    <row r="12" spans="1:4" s="38" customFormat="1" x14ac:dyDescent="0.2">
      <c r="A12" s="68" t="s">
        <v>95</v>
      </c>
      <c r="B12" s="137">
        <v>9.3557570115918753E-2</v>
      </c>
      <c r="C12" s="137">
        <v>9.314919605697608E-2</v>
      </c>
      <c r="D12" s="137">
        <v>-4.083740589426732E-4</v>
      </c>
    </row>
    <row r="13" spans="1:4" s="38" customFormat="1" x14ac:dyDescent="0.2">
      <c r="A13" s="68" t="s">
        <v>96</v>
      </c>
      <c r="B13" s="137">
        <v>9.1826232641394459E-2</v>
      </c>
      <c r="C13" s="137">
        <v>9.0984498449471596E-2</v>
      </c>
      <c r="D13" s="137">
        <v>-8.4173419192286325E-4</v>
      </c>
    </row>
    <row r="14" spans="1:4" s="38" customFormat="1" x14ac:dyDescent="0.2">
      <c r="A14" s="68" t="s">
        <v>97</v>
      </c>
      <c r="B14" s="137">
        <v>7.4791229913116861E-2</v>
      </c>
      <c r="C14" s="137">
        <v>7.4165899576714683E-2</v>
      </c>
      <c r="D14" s="137">
        <v>-6.2533033640217728E-4</v>
      </c>
    </row>
    <row r="15" spans="1:4" s="38" customFormat="1" x14ac:dyDescent="0.2">
      <c r="A15" s="68" t="s">
        <v>59</v>
      </c>
      <c r="B15" s="137">
        <v>5.8454799102689546E-2</v>
      </c>
      <c r="C15" s="137">
        <v>5.8133243048101829E-2</v>
      </c>
      <c r="D15" s="137">
        <v>-3.2155605458771691E-4</v>
      </c>
    </row>
    <row r="16" spans="1:4" s="38" customFormat="1" x14ac:dyDescent="0.2">
      <c r="A16" s="68" t="s">
        <v>98</v>
      </c>
      <c r="B16" s="137">
        <v>3.799708393746138E-2</v>
      </c>
      <c r="C16" s="137">
        <v>3.7754635403700498E-2</v>
      </c>
      <c r="D16" s="137">
        <v>-2.4244853376088199E-4</v>
      </c>
    </row>
    <row r="17" spans="1:4" s="38" customFormat="1" x14ac:dyDescent="0.2">
      <c r="A17" s="68" t="s">
        <v>62</v>
      </c>
      <c r="B17" s="137">
        <v>2.612567863998231E-2</v>
      </c>
      <c r="C17" s="137">
        <v>2.5969869267947886E-2</v>
      </c>
      <c r="D17" s="137">
        <v>-1.5580937203442391E-4</v>
      </c>
    </row>
    <row r="18" spans="1:4" s="38" customFormat="1" x14ac:dyDescent="0.2">
      <c r="A18" s="68" t="s">
        <v>99</v>
      </c>
      <c r="B18" s="137">
        <v>2.474550645619291E-2</v>
      </c>
      <c r="C18" s="137">
        <v>2.446188937444357E-2</v>
      </c>
      <c r="D18" s="137">
        <v>-2.8361708174933983E-4</v>
      </c>
    </row>
    <row r="19" spans="1:4" s="38" customFormat="1" x14ac:dyDescent="0.2">
      <c r="A19" s="68" t="s">
        <v>100</v>
      </c>
      <c r="B19" s="137">
        <v>0.11213846181906863</v>
      </c>
      <c r="C19" s="137">
        <v>0.11173194643932423</v>
      </c>
      <c r="D19" s="137">
        <v>-4.0651537974435774E-4</v>
      </c>
    </row>
    <row r="20" spans="1:4" s="38" customFormat="1" ht="20.100000000000001" customHeight="1" thickBot="1" x14ac:dyDescent="0.25">
      <c r="A20" s="189" t="s">
        <v>65</v>
      </c>
      <c r="B20" s="138">
        <f>+SUM(B8:B19)</f>
        <v>0.99999999999999933</v>
      </c>
      <c r="C20" s="138">
        <f>+SUM(C8:C19)</f>
        <v>0.99999999999999944</v>
      </c>
      <c r="D20" s="190"/>
    </row>
    <row r="21" spans="1:4" s="38" customFormat="1" x14ac:dyDescent="0.2">
      <c r="A21" s="200"/>
      <c r="B21" s="201"/>
      <c r="C21" s="201"/>
      <c r="D21" s="202"/>
    </row>
    <row r="22" spans="1:4" s="38" customFormat="1" ht="54.95" customHeight="1" thickBot="1" x14ac:dyDescent="0.3">
      <c r="A22" s="140"/>
      <c r="B22" s="55" t="s">
        <v>88</v>
      </c>
      <c r="C22" s="55" t="s">
        <v>89</v>
      </c>
      <c r="D22" s="55" t="s">
        <v>159</v>
      </c>
    </row>
    <row r="23" spans="1:4" s="38" customFormat="1" ht="5.0999999999999996" customHeight="1" x14ac:dyDescent="0.25">
      <c r="A23" s="141"/>
      <c r="B23" s="42"/>
      <c r="C23" s="42"/>
      <c r="D23" s="42"/>
    </row>
    <row r="24" spans="1:4" s="38" customFormat="1" x14ac:dyDescent="0.2">
      <c r="A24" s="142"/>
      <c r="B24" s="143">
        <v>2159.030151631694</v>
      </c>
      <c r="C24" s="152">
        <v>2184.071449584379</v>
      </c>
      <c r="D24" s="143">
        <v>25.041297952684999</v>
      </c>
    </row>
    <row r="25" spans="1:4" s="38" customFormat="1" ht="5.0999999999999996" customHeight="1" thickBot="1" x14ac:dyDescent="0.25">
      <c r="A25" s="97"/>
      <c r="B25" s="97"/>
      <c r="C25" s="97"/>
      <c r="D25" s="97"/>
    </row>
    <row r="26" spans="1:4" s="38" customFormat="1" x14ac:dyDescent="0.2">
      <c r="A26" s="68"/>
      <c r="B26" s="68"/>
      <c r="C26" s="68"/>
      <c r="D26" s="68"/>
    </row>
    <row r="27" spans="1:4" x14ac:dyDescent="0.2">
      <c r="A27" s="98"/>
    </row>
  </sheetData>
  <pageMargins left="0.7" right="0.7" top="0.75" bottom="0.75" header="0.3" footer="0.3"/>
  <pageSetup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Normal="100" workbookViewId="0">
      <selection activeCell="J20" sqref="J20"/>
    </sheetView>
  </sheetViews>
  <sheetFormatPr defaultColWidth="9.140625" defaultRowHeight="15" x14ac:dyDescent="0.2"/>
  <cols>
    <col min="1" max="1" width="34.140625" style="68" bestFit="1" customWidth="1"/>
    <col min="2" max="2" width="21.28515625" style="68" customWidth="1"/>
    <col min="3" max="3" width="28.7109375" style="68" customWidth="1"/>
    <col min="4" max="4" width="1.42578125" style="68" customWidth="1"/>
    <col min="5" max="5" width="21.28515625" style="68" customWidth="1"/>
    <col min="6" max="6" width="28.7109375" style="68" customWidth="1"/>
    <col min="7" max="16384" width="9.140625" style="68"/>
  </cols>
  <sheetData>
    <row r="1" spans="1:8" ht="15.75" x14ac:dyDescent="0.25">
      <c r="A1" s="70" t="s">
        <v>112</v>
      </c>
    </row>
    <row r="2" spans="1:8" s="38" customFormat="1" ht="15.75" x14ac:dyDescent="0.25">
      <c r="A2" s="60" t="s">
        <v>105</v>
      </c>
      <c r="B2" s="37"/>
      <c r="C2" s="68"/>
      <c r="H2" s="102"/>
    </row>
    <row r="3" spans="1:8" s="38" customFormat="1" ht="15.75" thickBot="1" x14ac:dyDescent="0.25">
      <c r="A3" s="90"/>
      <c r="B3" s="91"/>
      <c r="C3" s="97"/>
      <c r="D3" s="90"/>
      <c r="E3" s="91"/>
      <c r="F3" s="97"/>
      <c r="H3" s="102"/>
    </row>
    <row r="4" spans="1:8" s="38" customFormat="1" ht="24.95" customHeight="1" x14ac:dyDescent="0.25">
      <c r="B4" s="92" t="s">
        <v>73</v>
      </c>
      <c r="C4" s="159"/>
      <c r="D4" s="60"/>
      <c r="E4" s="92" t="s">
        <v>74</v>
      </c>
      <c r="F4" s="103"/>
      <c r="H4" s="102"/>
    </row>
    <row r="5" spans="1:8" s="38" customFormat="1" ht="15.75" x14ac:dyDescent="0.25">
      <c r="B5" s="92" t="s">
        <v>125</v>
      </c>
      <c r="C5" s="159"/>
      <c r="D5" s="60"/>
      <c r="E5" s="92" t="s">
        <v>75</v>
      </c>
      <c r="F5" s="103"/>
      <c r="H5" s="102"/>
    </row>
    <row r="6" spans="1:8" s="38" customFormat="1" ht="16.5" thickBot="1" x14ac:dyDescent="0.3">
      <c r="A6" s="133"/>
      <c r="B6" s="104" t="s">
        <v>126</v>
      </c>
      <c r="C6" s="158"/>
      <c r="D6" s="60"/>
      <c r="E6" s="104" t="s">
        <v>124</v>
      </c>
      <c r="F6" s="158"/>
      <c r="H6" s="102"/>
    </row>
    <row r="7" spans="1:8" ht="75" customHeight="1" thickBot="1" x14ac:dyDescent="0.25">
      <c r="A7" s="105" t="s">
        <v>106</v>
      </c>
      <c r="B7" s="106" t="s">
        <v>107</v>
      </c>
      <c r="C7" s="106" t="s">
        <v>123</v>
      </c>
      <c r="D7" s="90"/>
      <c r="E7" s="106" t="s">
        <v>107</v>
      </c>
      <c r="F7" s="106" t="s">
        <v>123</v>
      </c>
      <c r="H7" s="102"/>
    </row>
    <row r="8" spans="1:8" ht="15.75" x14ac:dyDescent="0.25">
      <c r="A8" s="70"/>
    </row>
    <row r="9" spans="1:8" x14ac:dyDescent="0.2">
      <c r="A9" s="68" t="s">
        <v>23</v>
      </c>
      <c r="B9" s="107">
        <v>-0.20260527229544864</v>
      </c>
      <c r="C9" s="127">
        <v>-2.2828832096483498E-3</v>
      </c>
      <c r="D9" s="108"/>
      <c r="E9" s="107">
        <v>-4.3962048819479729E-3</v>
      </c>
      <c r="F9" s="127">
        <v>-4.234969388886144E-5</v>
      </c>
    </row>
    <row r="10" spans="1:8" x14ac:dyDescent="0.2">
      <c r="A10" s="68" t="s">
        <v>25</v>
      </c>
      <c r="B10" s="107">
        <v>-0.3169298337608164</v>
      </c>
      <c r="C10" s="127">
        <v>-2.2539839118555331E-3</v>
      </c>
      <c r="D10" s="108"/>
      <c r="E10" s="107">
        <v>-0.16732356903094256</v>
      </c>
      <c r="F10" s="127">
        <v>-1.23079093550453E-3</v>
      </c>
    </row>
    <row r="11" spans="1:8" x14ac:dyDescent="0.2">
      <c r="A11" s="68" t="s">
        <v>108</v>
      </c>
      <c r="B11" s="107">
        <v>-0.30251830970568544</v>
      </c>
      <c r="C11" s="127">
        <v>-1.5783998654870799E-3</v>
      </c>
      <c r="D11" s="108"/>
      <c r="E11" s="107">
        <v>-0.13327689772128473</v>
      </c>
      <c r="F11" s="127">
        <v>-7.8496218673850058E-4</v>
      </c>
    </row>
    <row r="12" spans="1:8" x14ac:dyDescent="0.2">
      <c r="A12" s="68" t="s">
        <v>26</v>
      </c>
      <c r="B12" s="107">
        <v>1.6764358594392058E-3</v>
      </c>
      <c r="C12" s="127">
        <v>7.7289766610501816E-6</v>
      </c>
      <c r="D12" s="108"/>
      <c r="E12" s="107">
        <v>5.6618610159046238E-3</v>
      </c>
      <c r="F12" s="127">
        <v>4.2810498155600719E-5</v>
      </c>
    </row>
    <row r="13" spans="1:8" x14ac:dyDescent="0.2">
      <c r="A13" s="207" t="s">
        <v>24</v>
      </c>
      <c r="B13" s="208">
        <v>-8.733269227780624E-2</v>
      </c>
      <c r="C13" s="209">
        <v>-7.1910923160641005E-4</v>
      </c>
      <c r="D13" s="210"/>
      <c r="E13" s="208">
        <v>-2.8338930388682192E-2</v>
      </c>
      <c r="F13" s="209">
        <v>-2.1147227470037484E-4</v>
      </c>
    </row>
    <row r="14" spans="1:8" ht="15.75" x14ac:dyDescent="0.25">
      <c r="A14" s="70" t="s">
        <v>109</v>
      </c>
      <c r="B14" s="155">
        <v>-0.11327356003530946</v>
      </c>
      <c r="C14" s="156">
        <v>-9.600845208747686E-4</v>
      </c>
      <c r="D14" s="157"/>
      <c r="E14" s="155">
        <v>-2.7926153016941374E-2</v>
      </c>
      <c r="F14" s="156">
        <v>-2.2172774394401364E-4</v>
      </c>
    </row>
    <row r="15" spans="1:8" ht="15.75" thickBot="1" x14ac:dyDescent="0.25">
      <c r="A15" s="97"/>
      <c r="B15" s="97"/>
      <c r="C15" s="97"/>
      <c r="D15" s="97"/>
      <c r="E15" s="97"/>
      <c r="F15" s="97"/>
    </row>
    <row r="17" spans="1:1" x14ac:dyDescent="0.2">
      <c r="A17" s="64"/>
    </row>
    <row r="18" spans="1:1" x14ac:dyDescent="0.2">
      <c r="A18" s="64"/>
    </row>
    <row r="19" spans="1:1" x14ac:dyDescent="0.2">
      <c r="A19" s="64"/>
    </row>
    <row r="20" spans="1:1" x14ac:dyDescent="0.2">
      <c r="A20" s="64"/>
    </row>
    <row r="21" spans="1:1" x14ac:dyDescent="0.2">
      <c r="A21" s="64"/>
    </row>
  </sheetData>
  <pageMargins left="0.7" right="0.7" top="0.75" bottom="0.75" header="0.3" footer="0.3"/>
  <pageSetup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zoomScaleNormal="100" workbookViewId="0">
      <selection activeCell="L11" sqref="L11"/>
    </sheetView>
  </sheetViews>
  <sheetFormatPr defaultColWidth="9.140625" defaultRowHeight="15" x14ac:dyDescent="0.2"/>
  <cols>
    <col min="1" max="1" width="35.85546875" style="68" customWidth="1"/>
    <col min="2" max="4" width="24.7109375" style="68" customWidth="1"/>
    <col min="5" max="16384" width="9.140625" style="68"/>
  </cols>
  <sheetData>
    <row r="1" spans="1:6" ht="15.75" x14ac:dyDescent="0.25">
      <c r="A1" s="70" t="s">
        <v>114</v>
      </c>
    </row>
    <row r="2" spans="1:6" s="38" customFormat="1" ht="15.75" x14ac:dyDescent="0.25">
      <c r="A2" s="60" t="s">
        <v>121</v>
      </c>
      <c r="B2" s="37"/>
    </row>
    <row r="3" spans="1:6" s="110" customFormat="1" x14ac:dyDescent="0.2">
      <c r="A3" s="89" t="s">
        <v>111</v>
      </c>
      <c r="B3" s="111"/>
    </row>
    <row r="4" spans="1:6" s="38" customFormat="1" ht="15.75" thickBot="1" x14ac:dyDescent="0.25">
      <c r="A4" s="90"/>
      <c r="B4" s="91"/>
      <c r="C4" s="91"/>
      <c r="D4" s="97"/>
    </row>
    <row r="5" spans="1:6" s="70" customFormat="1" ht="45" customHeight="1" thickBot="1" x14ac:dyDescent="0.3">
      <c r="A5" s="105"/>
      <c r="B5" s="106" t="s">
        <v>157</v>
      </c>
      <c r="C5" s="106" t="s">
        <v>156</v>
      </c>
      <c r="D5" s="106" t="s">
        <v>155</v>
      </c>
    </row>
    <row r="6" spans="1:6" ht="15.75" x14ac:dyDescent="0.25">
      <c r="A6" s="70"/>
    </row>
    <row r="7" spans="1:6" x14ac:dyDescent="0.2">
      <c r="A7" s="68" t="s">
        <v>23</v>
      </c>
      <c r="B7" s="128">
        <v>0.35956340392933034</v>
      </c>
      <c r="C7" s="128">
        <v>3.1515084963555394E-2</v>
      </c>
      <c r="D7" s="129">
        <v>2.7150112671769317E-5</v>
      </c>
      <c r="F7" s="145"/>
    </row>
    <row r="8" spans="1:6" x14ac:dyDescent="0.2">
      <c r="A8" s="68" t="s">
        <v>24</v>
      </c>
      <c r="B8" s="128">
        <v>0.361470214793216</v>
      </c>
      <c r="C8" s="128">
        <v>0.22817079258844256</v>
      </c>
      <c r="D8" s="129">
        <v>2.1565879733697474E-4</v>
      </c>
      <c r="F8" s="145"/>
    </row>
    <row r="9" spans="1:6" x14ac:dyDescent="0.2">
      <c r="A9" s="68" t="s">
        <v>25</v>
      </c>
      <c r="B9" s="128">
        <v>6.4290459184666457E-2</v>
      </c>
      <c r="C9" s="128">
        <v>0.22841867925221565</v>
      </c>
      <c r="D9" s="129">
        <v>1.7428034348895374E-4</v>
      </c>
      <c r="F9" s="145"/>
    </row>
    <row r="10" spans="1:6" x14ac:dyDescent="0.2">
      <c r="A10" s="68" t="s">
        <v>26</v>
      </c>
      <c r="B10" s="128">
        <v>2.5005648648744716E-2</v>
      </c>
      <c r="C10" s="128">
        <v>4.73191128533146E-3</v>
      </c>
      <c r="D10" s="129">
        <v>5.9053569640045159E-6</v>
      </c>
      <c r="F10" s="145"/>
    </row>
    <row r="11" spans="1:6" x14ac:dyDescent="0.2">
      <c r="A11" s="68" t="s">
        <v>27</v>
      </c>
      <c r="B11" s="128">
        <v>0.15614610163197717</v>
      </c>
      <c r="C11" s="128">
        <v>1.8152200614619435E-2</v>
      </c>
      <c r="D11" s="129">
        <v>1.6093579720753312E-5</v>
      </c>
      <c r="F11" s="145"/>
    </row>
    <row r="12" spans="1:6" x14ac:dyDescent="0.2">
      <c r="A12" s="68" t="s">
        <v>36</v>
      </c>
      <c r="B12" s="128">
        <v>3.3524171812065247E-2</v>
      </c>
      <c r="C12" s="128">
        <v>4.3896197305964418E-2</v>
      </c>
      <c r="D12" s="129">
        <v>3.8961322364354274E-5</v>
      </c>
      <c r="F12" s="145"/>
    </row>
    <row r="13" spans="1:6" ht="15.75" x14ac:dyDescent="0.25">
      <c r="A13" s="112" t="s">
        <v>109</v>
      </c>
      <c r="B13" s="130">
        <v>0.99999999999999989</v>
      </c>
      <c r="C13" s="131">
        <v>0.11291806194001459</v>
      </c>
      <c r="D13" s="132">
        <v>1.0288774511558964E-4</v>
      </c>
      <c r="F13" s="145"/>
    </row>
    <row r="14" spans="1:6" ht="15.75" thickBot="1" x14ac:dyDescent="0.25">
      <c r="A14" s="97"/>
      <c r="B14" s="97"/>
      <c r="C14" s="97"/>
      <c r="D14" s="97"/>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D57"/>
  <sheetViews>
    <sheetView showGridLines="0" view="pageBreakPreview" zoomScaleNormal="100" zoomScaleSheetLayoutView="100" workbookViewId="0">
      <selection activeCell="L11" sqref="L11"/>
    </sheetView>
  </sheetViews>
  <sheetFormatPr defaultColWidth="9.140625" defaultRowHeight="15" x14ac:dyDescent="0.2"/>
  <cols>
    <col min="1" max="1" width="2.7109375" style="68" customWidth="1"/>
    <col min="2" max="2" width="3.28515625" style="68" customWidth="1"/>
    <col min="3" max="11" width="9.140625" style="68"/>
    <col min="12" max="12" width="10" style="68" customWidth="1"/>
    <col min="13" max="13" width="3.28515625" style="68" customWidth="1"/>
    <col min="14" max="14" width="1.5703125" style="68" customWidth="1"/>
    <col min="15" max="16384" width="9.140625" style="68"/>
  </cols>
  <sheetData>
    <row r="8" spans="2:4" x14ac:dyDescent="0.2">
      <c r="B8" s="146"/>
      <c r="C8" s="146"/>
      <c r="D8" s="146"/>
    </row>
    <row r="52" spans="1:2" ht="15.75" x14ac:dyDescent="0.25">
      <c r="A52" s="70" t="s">
        <v>118</v>
      </c>
    </row>
    <row r="53" spans="1:2" x14ac:dyDescent="0.2">
      <c r="A53" s="146"/>
      <c r="B53" s="68" t="s">
        <v>150</v>
      </c>
    </row>
    <row r="54" spans="1:2" x14ac:dyDescent="0.2">
      <c r="A54" s="146"/>
      <c r="B54" s="68" t="s">
        <v>151</v>
      </c>
    </row>
    <row r="55" spans="1:2" x14ac:dyDescent="0.2">
      <c r="A55" s="146"/>
      <c r="B55" s="68" t="s">
        <v>154</v>
      </c>
    </row>
    <row r="56" spans="1:2" x14ac:dyDescent="0.2">
      <c r="A56" s="146"/>
      <c r="B56" s="68" t="s">
        <v>153</v>
      </c>
    </row>
    <row r="57" spans="1:2" x14ac:dyDescent="0.2">
      <c r="A57" s="146"/>
      <c r="B57" s="68" t="s">
        <v>152</v>
      </c>
    </row>
  </sheetData>
  <printOptions horizontalCentered="1" verticalCentered="1"/>
  <pageMargins left="0" right="0" top="0" bottom="0" header="0" footer="0"/>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showGridLines="0" zoomScaleNormal="100" workbookViewId="0">
      <selection activeCell="L11" sqref="L11"/>
    </sheetView>
  </sheetViews>
  <sheetFormatPr defaultColWidth="9.140625" defaultRowHeight="15" x14ac:dyDescent="0.2"/>
  <cols>
    <col min="1" max="1" width="28" style="38" customWidth="1"/>
    <col min="2" max="6" width="14.7109375" style="38" customWidth="1"/>
    <col min="7" max="7" width="1.7109375" style="38" customWidth="1"/>
    <col min="8" max="8" width="18.7109375" style="40" customWidth="1"/>
    <col min="9" max="13" width="10" style="38" customWidth="1"/>
    <col min="14" max="14" width="1.7109375" style="38" customWidth="1"/>
    <col min="15" max="16" width="11.28515625" style="38" customWidth="1"/>
    <col min="17" max="16384" width="9.140625" style="38"/>
  </cols>
  <sheetData>
    <row r="1" spans="1:16" ht="15.75" x14ac:dyDescent="0.25">
      <c r="A1" s="33" t="s">
        <v>70</v>
      </c>
      <c r="B1" s="35"/>
      <c r="C1" s="35"/>
      <c r="D1" s="35"/>
      <c r="E1" s="35"/>
      <c r="F1" s="35"/>
      <c r="G1" s="35"/>
      <c r="H1" s="211"/>
    </row>
    <row r="2" spans="1:16" ht="15.75" x14ac:dyDescent="0.25">
      <c r="A2" s="33" t="s">
        <v>128</v>
      </c>
      <c r="B2" s="35"/>
      <c r="C2" s="35"/>
      <c r="D2" s="35"/>
      <c r="E2" s="35"/>
      <c r="F2" s="35"/>
      <c r="G2" s="35"/>
      <c r="H2" s="211"/>
      <c r="I2" s="37"/>
      <c r="J2" s="37"/>
      <c r="K2" s="37"/>
      <c r="L2" s="37"/>
      <c r="M2" s="37"/>
      <c r="N2" s="37"/>
      <c r="O2" s="36"/>
      <c r="P2" s="36"/>
    </row>
    <row r="3" spans="1:16" ht="15.75" thickBot="1" x14ac:dyDescent="0.25">
      <c r="A3" s="39"/>
      <c r="B3" s="39"/>
      <c r="C3" s="39"/>
      <c r="D3" s="39"/>
      <c r="E3" s="39"/>
      <c r="F3" s="39"/>
      <c r="G3" s="39"/>
      <c r="H3" s="212"/>
    </row>
    <row r="4" spans="1:16" ht="39.950000000000003" customHeight="1" thickBot="1" x14ac:dyDescent="0.25">
      <c r="A4" s="43"/>
      <c r="B4" s="167">
        <v>2015</v>
      </c>
      <c r="C4" s="167">
        <v>2016</v>
      </c>
      <c r="D4" s="167">
        <v>2017</v>
      </c>
      <c r="E4" s="167">
        <v>2018</v>
      </c>
      <c r="F4" s="167">
        <v>2019</v>
      </c>
      <c r="G4" s="44"/>
      <c r="H4" s="165" t="s">
        <v>139</v>
      </c>
    </row>
    <row r="5" spans="1:16" ht="15.75" x14ac:dyDescent="0.2">
      <c r="A5" s="41"/>
      <c r="B5" s="168"/>
      <c r="C5" s="168"/>
      <c r="D5" s="168"/>
      <c r="E5" s="168"/>
      <c r="F5" s="168"/>
      <c r="G5" s="45"/>
      <c r="H5" s="213"/>
    </row>
    <row r="6" spans="1:16" ht="15.75" x14ac:dyDescent="0.25">
      <c r="A6" s="161" t="s">
        <v>102</v>
      </c>
      <c r="B6" s="169">
        <f>SUM(B7:B8)</f>
        <v>7540</v>
      </c>
      <c r="C6" s="169">
        <f t="shared" ref="C6:F6" si="0">SUM(C7:C8)</f>
        <v>9135</v>
      </c>
      <c r="D6" s="169">
        <f t="shared" si="0"/>
        <v>10239</v>
      </c>
      <c r="E6" s="169">
        <f t="shared" si="0"/>
        <v>9537</v>
      </c>
      <c r="F6" s="169">
        <f t="shared" si="0"/>
        <v>9574</v>
      </c>
      <c r="G6" s="162"/>
      <c r="H6" s="214">
        <f>(F6-B6)/B6</f>
        <v>0.26976127320954907</v>
      </c>
    </row>
    <row r="7" spans="1:16" x14ac:dyDescent="0.2">
      <c r="A7" s="46" t="s">
        <v>38</v>
      </c>
      <c r="B7" s="170">
        <v>5825</v>
      </c>
      <c r="C7" s="170">
        <v>6954</v>
      </c>
      <c r="D7" s="170">
        <v>7618</v>
      </c>
      <c r="E7" s="170">
        <v>7426</v>
      </c>
      <c r="F7" s="170">
        <v>7596</v>
      </c>
      <c r="G7" s="35"/>
      <c r="H7" s="211">
        <f t="shared" ref="H7:H8" si="1">(F7-B7)/B7</f>
        <v>0.30403433476394848</v>
      </c>
    </row>
    <row r="8" spans="1:16" x14ac:dyDescent="0.2">
      <c r="A8" s="46" t="s">
        <v>39</v>
      </c>
      <c r="B8" s="170">
        <v>1715</v>
      </c>
      <c r="C8" s="170">
        <v>2181</v>
      </c>
      <c r="D8" s="170">
        <v>2621</v>
      </c>
      <c r="E8" s="170">
        <v>2111</v>
      </c>
      <c r="F8" s="170">
        <v>1978</v>
      </c>
      <c r="G8" s="35"/>
      <c r="H8" s="211">
        <f t="shared" si="1"/>
        <v>0.15335276967930028</v>
      </c>
    </row>
    <row r="9" spans="1:16" x14ac:dyDescent="0.2">
      <c r="A9" s="160"/>
      <c r="B9" s="166"/>
      <c r="C9" s="166"/>
      <c r="D9" s="166"/>
      <c r="E9" s="166"/>
      <c r="F9" s="166"/>
      <c r="G9" s="160"/>
      <c r="H9" s="215"/>
    </row>
    <row r="10" spans="1:16" ht="15.75" x14ac:dyDescent="0.2">
      <c r="A10" s="163" t="s">
        <v>103</v>
      </c>
      <c r="B10" s="171">
        <f>SUM(B11:B12)</f>
        <v>23770.060399999998</v>
      </c>
      <c r="C10" s="171">
        <f t="shared" ref="C10:F10" si="2">SUM(C11:C12)</f>
        <v>27884.203699999998</v>
      </c>
      <c r="D10" s="171">
        <f t="shared" si="2"/>
        <v>30343.7346</v>
      </c>
      <c r="E10" s="171">
        <f t="shared" si="2"/>
        <v>29563</v>
      </c>
      <c r="F10" s="171">
        <f t="shared" si="2"/>
        <v>33137.530400000003</v>
      </c>
      <c r="G10" s="164"/>
      <c r="H10" s="216">
        <f>(F10-B10)/B10</f>
        <v>0.3940869245750846</v>
      </c>
    </row>
    <row r="11" spans="1:16" x14ac:dyDescent="0.2">
      <c r="A11" s="46" t="s">
        <v>38</v>
      </c>
      <c r="B11" s="172">
        <v>21780</v>
      </c>
      <c r="C11" s="172">
        <v>24849</v>
      </c>
      <c r="D11" s="172">
        <v>26772</v>
      </c>
      <c r="E11" s="172">
        <v>26873</v>
      </c>
      <c r="F11" s="172">
        <v>30370</v>
      </c>
      <c r="G11" s="35"/>
      <c r="H11" s="211">
        <f t="shared" ref="H11:H12" si="3">(F11-B11)/B11</f>
        <v>0.39439853076216713</v>
      </c>
    </row>
    <row r="12" spans="1:16" x14ac:dyDescent="0.2">
      <c r="A12" s="46" t="s">
        <v>39</v>
      </c>
      <c r="B12" s="170">
        <v>1990.0604000000001</v>
      </c>
      <c r="C12" s="170">
        <v>3035.2037</v>
      </c>
      <c r="D12" s="170">
        <v>3571.7345999999998</v>
      </c>
      <c r="E12" s="170">
        <v>2690</v>
      </c>
      <c r="F12" s="170">
        <v>2767.5304000000001</v>
      </c>
      <c r="G12" s="35"/>
      <c r="H12" s="211">
        <f t="shared" si="3"/>
        <v>0.39067658448959641</v>
      </c>
    </row>
    <row r="13" spans="1:16" ht="15.75" thickBot="1" x14ac:dyDescent="0.25">
      <c r="A13" s="39"/>
      <c r="B13" s="39"/>
      <c r="C13" s="39"/>
      <c r="D13" s="39"/>
      <c r="E13" s="39"/>
      <c r="F13" s="39"/>
      <c r="G13" s="39"/>
      <c r="H13" s="212"/>
    </row>
    <row r="14" spans="1:16" x14ac:dyDescent="0.2">
      <c r="A14" s="34"/>
      <c r="B14" s="34"/>
      <c r="C14" s="34"/>
      <c r="D14" s="34"/>
      <c r="E14" s="34"/>
      <c r="F14" s="34"/>
      <c r="G14" s="34"/>
      <c r="H14" s="217"/>
    </row>
    <row r="15" spans="1:16" s="47" customFormat="1" x14ac:dyDescent="0.25">
      <c r="H15" s="218"/>
    </row>
    <row r="16" spans="1:16" s="47" customFormat="1" x14ac:dyDescent="0.25">
      <c r="H16" s="218"/>
    </row>
    <row r="17" spans="8:8" s="47" customFormat="1" x14ac:dyDescent="0.25">
      <c r="H17" s="218"/>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zoomScaleNormal="100" workbookViewId="0">
      <selection activeCell="B8" sqref="B8"/>
    </sheetView>
  </sheetViews>
  <sheetFormatPr defaultColWidth="9.140625" defaultRowHeight="15" x14ac:dyDescent="0.2"/>
  <cols>
    <col min="1" max="1" width="46" style="3" customWidth="1"/>
    <col min="2" max="2" width="22.7109375" style="3" customWidth="1"/>
    <col min="3" max="3" width="7.7109375" style="32" customWidth="1"/>
    <col min="4" max="4" width="22.7109375" style="3" customWidth="1"/>
    <col min="5" max="5" width="7.7109375" style="32" customWidth="1"/>
    <col min="6" max="6" width="22.7109375" style="3" customWidth="1"/>
    <col min="7" max="7" width="7.7109375" style="32" customWidth="1"/>
    <col min="8" max="8" width="9.140625" style="3"/>
    <col min="9" max="9" width="9.140625" style="3" customWidth="1"/>
    <col min="10" max="16384" width="9.140625" style="3"/>
  </cols>
  <sheetData>
    <row r="1" spans="1:8" ht="15.75" x14ac:dyDescent="0.25">
      <c r="A1" s="1" t="s">
        <v>69</v>
      </c>
      <c r="B1" s="2"/>
      <c r="C1" s="22"/>
      <c r="D1" s="2"/>
      <c r="E1" s="22"/>
      <c r="F1" s="2"/>
      <c r="G1" s="22"/>
      <c r="H1" s="2"/>
    </row>
    <row r="2" spans="1:8" ht="15.75" x14ac:dyDescent="0.25">
      <c r="A2" s="1" t="s">
        <v>0</v>
      </c>
      <c r="B2" s="2"/>
      <c r="C2" s="22"/>
      <c r="D2" s="2"/>
      <c r="E2" s="22"/>
      <c r="F2" s="2"/>
      <c r="G2" s="22"/>
      <c r="H2" s="2"/>
    </row>
    <row r="3" spans="1:8" x14ac:dyDescent="0.2">
      <c r="A3" s="23" t="s">
        <v>120</v>
      </c>
      <c r="B3" s="4"/>
      <c r="C3" s="22"/>
      <c r="D3" s="2"/>
      <c r="E3" s="22"/>
      <c r="F3" s="2"/>
      <c r="G3" s="22"/>
      <c r="H3" s="2"/>
    </row>
    <row r="4" spans="1:8" ht="15.75" thickBot="1" x14ac:dyDescent="0.25">
      <c r="A4" s="21"/>
      <c r="B4" s="21"/>
      <c r="C4" s="31"/>
      <c r="D4" s="21"/>
      <c r="E4" s="31"/>
      <c r="F4" s="21"/>
      <c r="G4" s="31"/>
      <c r="H4" s="2"/>
    </row>
    <row r="5" spans="1:8" s="24" customFormat="1" ht="54.95" customHeight="1" thickBot="1" x14ac:dyDescent="0.3">
      <c r="A5" s="149"/>
      <c r="B5" s="147" t="s">
        <v>161</v>
      </c>
      <c r="C5" s="148" t="s">
        <v>2</v>
      </c>
      <c r="D5" s="147" t="s">
        <v>31</v>
      </c>
      <c r="E5" s="148" t="s">
        <v>2</v>
      </c>
      <c r="F5" s="147" t="s">
        <v>32</v>
      </c>
      <c r="G5" s="148" t="s">
        <v>2</v>
      </c>
      <c r="H5" s="1"/>
    </row>
    <row r="6" spans="1:8" x14ac:dyDescent="0.2">
      <c r="A6" s="2"/>
      <c r="B6" s="2"/>
      <c r="C6" s="22"/>
      <c r="D6" s="5"/>
      <c r="E6" s="22"/>
      <c r="F6" s="2"/>
      <c r="G6" s="22"/>
      <c r="H6" s="2"/>
    </row>
    <row r="7" spans="1:8" ht="15.75" x14ac:dyDescent="0.25">
      <c r="A7" s="1" t="s">
        <v>4</v>
      </c>
      <c r="B7" s="25"/>
      <c r="C7" s="22"/>
      <c r="D7" s="25"/>
      <c r="E7" s="22"/>
      <c r="F7" s="25"/>
      <c r="G7" s="22"/>
      <c r="H7" s="2"/>
    </row>
    <row r="8" spans="1:8" ht="15.75" x14ac:dyDescent="0.25">
      <c r="A8" s="9" t="s">
        <v>115</v>
      </c>
      <c r="B8" s="8"/>
      <c r="C8" s="22"/>
      <c r="D8" s="8"/>
      <c r="E8" s="22"/>
      <c r="F8" s="8"/>
      <c r="G8" s="22"/>
      <c r="H8" s="2"/>
    </row>
    <row r="9" spans="1:8" x14ac:dyDescent="0.2">
      <c r="A9" s="10" t="s">
        <v>5</v>
      </c>
      <c r="B9" s="11">
        <v>1905</v>
      </c>
      <c r="C9" s="118">
        <f>B9/SUM(B$9:B$10)</f>
        <v>0.6523972602739726</v>
      </c>
      <c r="D9" s="11">
        <v>1419</v>
      </c>
      <c r="E9" s="118">
        <f>D9/SUM(D$9:D$10)</f>
        <v>0.65271389144434222</v>
      </c>
      <c r="F9" s="11">
        <v>34438</v>
      </c>
      <c r="G9" s="118">
        <f>F9/SUM(F$9:F$10)</f>
        <v>0.59318588948601347</v>
      </c>
      <c r="H9" s="2"/>
    </row>
    <row r="10" spans="1:8" x14ac:dyDescent="0.2">
      <c r="A10" s="10" t="s">
        <v>6</v>
      </c>
      <c r="B10" s="11">
        <v>1015</v>
      </c>
      <c r="C10" s="118">
        <f>B10/SUM(B$9:B$10)</f>
        <v>0.3476027397260274</v>
      </c>
      <c r="D10" s="11">
        <v>755</v>
      </c>
      <c r="E10" s="118">
        <f>D10/SUM(D$9:D$10)</f>
        <v>0.34728610855565778</v>
      </c>
      <c r="F10" s="11">
        <v>23618</v>
      </c>
      <c r="G10" s="118">
        <f>F10/SUM(F$9:F$10)</f>
        <v>0.40681411051398647</v>
      </c>
      <c r="H10" s="2"/>
    </row>
    <row r="11" spans="1:8" ht="15.75" x14ac:dyDescent="0.25">
      <c r="A11" s="27" t="s">
        <v>33</v>
      </c>
      <c r="B11" s="11"/>
      <c r="C11" s="118"/>
      <c r="D11" s="11"/>
      <c r="E11" s="118"/>
      <c r="F11" s="11"/>
      <c r="G11" s="118"/>
      <c r="H11" s="2"/>
    </row>
    <row r="12" spans="1:8" x14ac:dyDescent="0.2">
      <c r="A12" s="10" t="s">
        <v>8</v>
      </c>
      <c r="B12" s="11">
        <v>833</v>
      </c>
      <c r="C12" s="118">
        <f>B12/SUM(B$12:B$15)</f>
        <v>0.76351970669110902</v>
      </c>
      <c r="D12" s="11">
        <v>584</v>
      </c>
      <c r="E12" s="118">
        <f>D12/SUM(D$12:D$15)</f>
        <v>0.72456575682382129</v>
      </c>
      <c r="F12" s="11">
        <v>13777</v>
      </c>
      <c r="G12" s="118">
        <f>F12/SUM(F$12:F$15)</f>
        <v>0.77359761918131287</v>
      </c>
      <c r="H12" s="2"/>
    </row>
    <row r="13" spans="1:8" x14ac:dyDescent="0.2">
      <c r="A13" s="10" t="s">
        <v>9</v>
      </c>
      <c r="B13" s="11">
        <v>130</v>
      </c>
      <c r="C13" s="118">
        <f>B13/SUM(B$12:B$15)</f>
        <v>0.11915673693858846</v>
      </c>
      <c r="D13" s="11">
        <v>116</v>
      </c>
      <c r="E13" s="118">
        <f>D13/SUM(D$12:D$15)</f>
        <v>0.14392059553349876</v>
      </c>
      <c r="F13" s="11">
        <v>2263</v>
      </c>
      <c r="G13" s="118">
        <f>F13/SUM(F$12:F$15)</f>
        <v>0.12707058228985343</v>
      </c>
      <c r="H13" s="2"/>
    </row>
    <row r="14" spans="1:8" x14ac:dyDescent="0.2">
      <c r="A14" s="13" t="s">
        <v>13</v>
      </c>
      <c r="B14" s="14">
        <v>59</v>
      </c>
      <c r="C14" s="120">
        <f>B14/SUM(B$12:B$15)</f>
        <v>5.4078826764436295E-2</v>
      </c>
      <c r="D14" s="14">
        <v>54</v>
      </c>
      <c r="E14" s="120">
        <f>D14/SUM(D$12:D$15)</f>
        <v>6.699751861042183E-2</v>
      </c>
      <c r="F14" s="14">
        <v>406</v>
      </c>
      <c r="G14" s="120">
        <f>F14/SUM(F$12:F$15)</f>
        <v>2.2797461957437253E-2</v>
      </c>
      <c r="H14" s="2"/>
    </row>
    <row r="15" spans="1:8" x14ac:dyDescent="0.2">
      <c r="A15" s="10" t="s">
        <v>11</v>
      </c>
      <c r="B15" s="11">
        <v>69</v>
      </c>
      <c r="C15" s="118">
        <f>B15/SUM(B$12:B$15)</f>
        <v>6.3244729605866176E-2</v>
      </c>
      <c r="D15" s="11">
        <v>52</v>
      </c>
      <c r="E15" s="118">
        <f>D15/SUM(D$12:D$15)</f>
        <v>6.4516129032258063E-2</v>
      </c>
      <c r="F15" s="11">
        <v>1363</v>
      </c>
      <c r="G15" s="118">
        <f>F15/SUM(F$12:F$15)</f>
        <v>7.653433657139648E-2</v>
      </c>
      <c r="H15" s="2"/>
    </row>
    <row r="16" spans="1:8" ht="15.75" x14ac:dyDescent="0.25">
      <c r="A16" s="27" t="s">
        <v>15</v>
      </c>
      <c r="B16" s="11"/>
      <c r="C16" s="118"/>
      <c r="D16" s="11"/>
      <c r="E16" s="118"/>
      <c r="F16" s="11"/>
      <c r="G16" s="118"/>
      <c r="H16" s="2"/>
    </row>
    <row r="17" spans="1:10" x14ac:dyDescent="0.2">
      <c r="A17" s="10" t="s">
        <v>34</v>
      </c>
      <c r="B17" s="11">
        <v>18</v>
      </c>
      <c r="C17" s="118">
        <f t="shared" ref="C17:C23" si="0">B17/SUM(B$17:B$23)</f>
        <v>6.1643835616438354E-3</v>
      </c>
      <c r="D17" s="11">
        <v>15</v>
      </c>
      <c r="E17" s="118">
        <f t="shared" ref="E17:E23" si="1">D17/SUM(D$17:D$23)</f>
        <v>6.8997240110395585E-3</v>
      </c>
      <c r="F17" s="11">
        <v>3892</v>
      </c>
      <c r="G17" s="118">
        <f t="shared" ref="G17:G23" si="2">F17/SUM(F$17:F$23)</f>
        <v>6.7038721234669973E-2</v>
      </c>
      <c r="H17" s="2"/>
    </row>
    <row r="18" spans="1:10" x14ac:dyDescent="0.2">
      <c r="A18" s="10" t="s">
        <v>35</v>
      </c>
      <c r="B18" s="11">
        <v>424</v>
      </c>
      <c r="C18" s="118">
        <f>B18/SUM(B$17:B$23)</f>
        <v>0.14520547945205478</v>
      </c>
      <c r="D18" s="11">
        <v>321</v>
      </c>
      <c r="E18" s="118">
        <f>D18/SUM(D$17:D$23)</f>
        <v>0.14765409383624656</v>
      </c>
      <c r="F18" s="11">
        <v>8569</v>
      </c>
      <c r="G18" s="118">
        <f t="shared" si="2"/>
        <v>0.14759887005649719</v>
      </c>
      <c r="H18" s="15"/>
      <c r="I18" s="16"/>
      <c r="J18" s="16"/>
    </row>
    <row r="19" spans="1:10" x14ac:dyDescent="0.2">
      <c r="A19" s="10" t="s">
        <v>17</v>
      </c>
      <c r="B19" s="11">
        <v>387</v>
      </c>
      <c r="C19" s="118">
        <f t="shared" si="0"/>
        <v>0.13253424657534246</v>
      </c>
      <c r="D19" s="11">
        <v>287</v>
      </c>
      <c r="E19" s="118">
        <f t="shared" si="1"/>
        <v>0.13201471941122356</v>
      </c>
      <c r="F19" s="11">
        <v>7129</v>
      </c>
      <c r="G19" s="118">
        <f t="shared" si="2"/>
        <v>0.12279523218961003</v>
      </c>
      <c r="H19" s="15"/>
      <c r="I19" s="16"/>
      <c r="J19" s="16"/>
    </row>
    <row r="20" spans="1:10" x14ac:dyDescent="0.2">
      <c r="A20" s="10" t="s">
        <v>18</v>
      </c>
      <c r="B20" s="11">
        <v>914</v>
      </c>
      <c r="C20" s="118">
        <f t="shared" si="0"/>
        <v>0.31301369863013701</v>
      </c>
      <c r="D20" s="11">
        <v>656</v>
      </c>
      <c r="E20" s="118">
        <f t="shared" si="1"/>
        <v>0.30174793008279671</v>
      </c>
      <c r="F20" s="11">
        <v>16901</v>
      </c>
      <c r="G20" s="118">
        <f t="shared" si="2"/>
        <v>0.29111547471406918</v>
      </c>
      <c r="H20" s="2"/>
    </row>
    <row r="21" spans="1:10" x14ac:dyDescent="0.2">
      <c r="A21" s="10" t="s">
        <v>19</v>
      </c>
      <c r="B21" s="11">
        <v>729</v>
      </c>
      <c r="C21" s="118">
        <f t="shared" si="0"/>
        <v>0.24965753424657533</v>
      </c>
      <c r="D21" s="11">
        <v>541</v>
      </c>
      <c r="E21" s="118">
        <f t="shared" si="1"/>
        <v>0.24885004599816007</v>
      </c>
      <c r="F21" s="11">
        <v>12525</v>
      </c>
      <c r="G21" s="118">
        <f t="shared" si="2"/>
        <v>0.21573997519636212</v>
      </c>
      <c r="H21" s="2"/>
    </row>
    <row r="22" spans="1:10" x14ac:dyDescent="0.2">
      <c r="A22" s="10" t="s">
        <v>20</v>
      </c>
      <c r="B22" s="11">
        <v>346</v>
      </c>
      <c r="C22" s="118">
        <f t="shared" si="0"/>
        <v>0.11849315068493151</v>
      </c>
      <c r="D22" s="11">
        <v>268</v>
      </c>
      <c r="E22" s="118">
        <f t="shared" si="1"/>
        <v>0.12327506899724011</v>
      </c>
      <c r="F22" s="11">
        <v>7056</v>
      </c>
      <c r="G22" s="118">
        <f t="shared" si="2"/>
        <v>0.121537825547747</v>
      </c>
      <c r="H22" s="2"/>
    </row>
    <row r="23" spans="1:10" x14ac:dyDescent="0.2">
      <c r="A23" s="10" t="s">
        <v>21</v>
      </c>
      <c r="B23" s="11">
        <v>102</v>
      </c>
      <c r="C23" s="118">
        <f t="shared" si="0"/>
        <v>3.4931506849315071E-2</v>
      </c>
      <c r="D23" s="11">
        <v>86</v>
      </c>
      <c r="E23" s="118">
        <f t="shared" si="1"/>
        <v>3.9558417663293467E-2</v>
      </c>
      <c r="F23" s="11">
        <v>1984</v>
      </c>
      <c r="G23" s="118">
        <f t="shared" si="2"/>
        <v>3.4173901061044509E-2</v>
      </c>
      <c r="H23" s="2"/>
    </row>
    <row r="24" spans="1:10" x14ac:dyDescent="0.2">
      <c r="A24" s="10"/>
      <c r="B24" s="11"/>
      <c r="C24" s="118"/>
      <c r="D24" s="11"/>
      <c r="E24" s="118"/>
      <c r="F24" s="11"/>
      <c r="G24" s="118"/>
      <c r="H24" s="2"/>
    </row>
    <row r="25" spans="1:10" ht="15.75" x14ac:dyDescent="0.25">
      <c r="A25" s="6" t="s">
        <v>22</v>
      </c>
      <c r="B25" s="11"/>
      <c r="C25" s="118"/>
      <c r="D25" s="11"/>
      <c r="E25" s="118"/>
      <c r="F25" s="11"/>
      <c r="G25" s="118"/>
      <c r="H25" s="2"/>
    </row>
    <row r="26" spans="1:10" x14ac:dyDescent="0.2">
      <c r="A26" s="28" t="s">
        <v>23</v>
      </c>
      <c r="B26" s="11">
        <v>1061</v>
      </c>
      <c r="C26" s="118">
        <f t="shared" ref="C26:C31" si="3">B26/SUM(B$26:B$31)</f>
        <v>0.36285909712722297</v>
      </c>
      <c r="D26" s="11">
        <v>737</v>
      </c>
      <c r="E26" s="118">
        <f t="shared" ref="E26:E31" si="4">D26/SUM(D$26:D$31)</f>
        <v>0.3383838383838384</v>
      </c>
      <c r="F26" s="11">
        <v>23672</v>
      </c>
      <c r="G26" s="118">
        <f t="shared" ref="G26:G31" si="5">F26/SUM(F$26:F$31)</f>
        <v>0.40720416974867973</v>
      </c>
      <c r="H26" s="2"/>
    </row>
    <row r="27" spans="1:10" x14ac:dyDescent="0.2">
      <c r="A27" s="28" t="s">
        <v>24</v>
      </c>
      <c r="B27" s="11">
        <v>1091</v>
      </c>
      <c r="C27" s="118">
        <f t="shared" si="3"/>
        <v>0.37311901504787964</v>
      </c>
      <c r="D27" s="11">
        <v>806</v>
      </c>
      <c r="E27" s="118">
        <f t="shared" si="4"/>
        <v>0.37006427915518825</v>
      </c>
      <c r="F27" s="11">
        <v>17809</v>
      </c>
      <c r="G27" s="118">
        <f t="shared" si="5"/>
        <v>0.30634923365386268</v>
      </c>
      <c r="H27" s="29"/>
      <c r="I27" s="30"/>
      <c r="J27" s="30"/>
    </row>
    <row r="28" spans="1:10" x14ac:dyDescent="0.2">
      <c r="A28" s="28" t="s">
        <v>25</v>
      </c>
      <c r="B28" s="11">
        <v>160</v>
      </c>
      <c r="C28" s="118">
        <f t="shared" si="3"/>
        <v>5.4719562243502051E-2</v>
      </c>
      <c r="D28" s="11">
        <v>124</v>
      </c>
      <c r="E28" s="118">
        <f t="shared" si="4"/>
        <v>5.6932966023875112E-2</v>
      </c>
      <c r="F28" s="11">
        <v>4182</v>
      </c>
      <c r="G28" s="118">
        <f t="shared" si="5"/>
        <v>7.1938485885813572E-2</v>
      </c>
      <c r="H28" s="2"/>
    </row>
    <row r="29" spans="1:10" x14ac:dyDescent="0.2">
      <c r="A29" s="28" t="s">
        <v>26</v>
      </c>
      <c r="B29" s="11">
        <v>79</v>
      </c>
      <c r="C29" s="118">
        <f t="shared" si="3"/>
        <v>2.7017783857729138E-2</v>
      </c>
      <c r="D29" s="11">
        <v>67</v>
      </c>
      <c r="E29" s="118">
        <f t="shared" si="4"/>
        <v>3.0762167125803489E-2</v>
      </c>
      <c r="F29" s="11">
        <v>1198</v>
      </c>
      <c r="G29" s="118">
        <f t="shared" si="5"/>
        <v>2.0607916329795469E-2</v>
      </c>
      <c r="H29" s="2"/>
    </row>
    <row r="30" spans="1:10" x14ac:dyDescent="0.2">
      <c r="A30" s="19" t="s">
        <v>27</v>
      </c>
      <c r="B30" s="11">
        <v>460</v>
      </c>
      <c r="C30" s="118">
        <f t="shared" si="3"/>
        <v>0.15731874145006841</v>
      </c>
      <c r="D30" s="11">
        <v>383</v>
      </c>
      <c r="E30" s="118">
        <f t="shared" si="4"/>
        <v>0.1758494031221304</v>
      </c>
      <c r="F30" s="11">
        <v>9196</v>
      </c>
      <c r="G30" s="118">
        <f t="shared" si="5"/>
        <v>0.15818898044140162</v>
      </c>
      <c r="H30" s="2"/>
    </row>
    <row r="31" spans="1:10" x14ac:dyDescent="0.2">
      <c r="A31" s="19" t="s">
        <v>11</v>
      </c>
      <c r="B31" s="11">
        <v>73</v>
      </c>
      <c r="C31" s="118">
        <f t="shared" si="3"/>
        <v>2.4965800273597811E-2</v>
      </c>
      <c r="D31" s="11">
        <v>61</v>
      </c>
      <c r="E31" s="118">
        <f t="shared" si="4"/>
        <v>2.8007346189164371E-2</v>
      </c>
      <c r="F31" s="11">
        <v>2076</v>
      </c>
      <c r="G31" s="118">
        <f t="shared" si="5"/>
        <v>3.5711213940446906E-2</v>
      </c>
      <c r="H31" s="2"/>
    </row>
    <row r="32" spans="1:10" x14ac:dyDescent="0.2">
      <c r="A32" s="19"/>
      <c r="B32" s="26"/>
      <c r="C32" s="12"/>
      <c r="D32" s="26"/>
      <c r="E32" s="12"/>
      <c r="F32" s="26"/>
      <c r="G32" s="118"/>
      <c r="H32" s="2"/>
    </row>
    <row r="33" spans="1:8" ht="5.0999999999999996" customHeight="1" thickBot="1" x14ac:dyDescent="0.25">
      <c r="A33" s="21"/>
      <c r="B33" s="21"/>
      <c r="C33" s="31"/>
      <c r="D33" s="21"/>
      <c r="E33" s="31"/>
      <c r="F33" s="21"/>
      <c r="G33" s="31"/>
      <c r="H33" s="2"/>
    </row>
  </sheetData>
  <pageMargins left="0.7" right="0.7" top="0.75" bottom="0.75" header="0.3" footer="0.3"/>
  <pageSetup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2:C59"/>
  <sheetViews>
    <sheetView showGridLines="0" view="pageBreakPreview" zoomScaleNormal="100" zoomScaleSheetLayoutView="100" workbookViewId="0">
      <selection activeCell="L11" sqref="L11"/>
    </sheetView>
  </sheetViews>
  <sheetFormatPr defaultColWidth="9.140625" defaultRowHeight="15" x14ac:dyDescent="0.2"/>
  <cols>
    <col min="1" max="1" width="2.7109375" style="68" customWidth="1"/>
    <col min="2" max="2" width="3.28515625" style="68" customWidth="1"/>
    <col min="3" max="11" width="9.140625" style="68"/>
    <col min="12" max="12" width="10" style="68" customWidth="1"/>
    <col min="13" max="13" width="3.28515625" style="68" customWidth="1"/>
    <col min="14" max="14" width="1.5703125" style="68" customWidth="1"/>
    <col min="15" max="16384" width="9.140625" style="68"/>
  </cols>
  <sheetData>
    <row r="52" spans="1:3" ht="15.75" x14ac:dyDescent="0.25">
      <c r="A52" s="70" t="s">
        <v>118</v>
      </c>
    </row>
    <row r="53" spans="1:3" x14ac:dyDescent="0.2">
      <c r="B53" s="68" t="s">
        <v>130</v>
      </c>
    </row>
    <row r="54" spans="1:3" x14ac:dyDescent="0.2">
      <c r="B54" s="68" t="s">
        <v>129</v>
      </c>
    </row>
    <row r="55" spans="1:3" x14ac:dyDescent="0.2">
      <c r="B55" s="68" t="s">
        <v>119</v>
      </c>
    </row>
    <row r="59" spans="1:3" x14ac:dyDescent="0.2">
      <c r="C59" s="153"/>
    </row>
  </sheetData>
  <printOptions horizontalCentered="1" verticalCentered="1"/>
  <pageMargins left="0" right="0" top="0" bottom="0" header="0" footer="0"/>
  <pageSetup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zoomScaleNormal="100" workbookViewId="0">
      <selection activeCell="L11" sqref="L11"/>
    </sheetView>
  </sheetViews>
  <sheetFormatPr defaultColWidth="9.140625" defaultRowHeight="15" x14ac:dyDescent="0.2"/>
  <cols>
    <col min="1" max="1" width="35" style="68" customWidth="1"/>
    <col min="2" max="2" width="17.7109375" style="68" customWidth="1"/>
    <col min="3" max="3" width="8.7109375" style="68" customWidth="1"/>
    <col min="4" max="4" width="17.7109375" style="68" customWidth="1"/>
    <col min="5" max="5" width="8.7109375" style="68" customWidth="1"/>
    <col min="6" max="6" width="17.7109375" style="68" customWidth="1"/>
    <col min="7" max="7" width="8.7109375" style="68" customWidth="1"/>
    <col min="8" max="8" width="1.7109375" style="68" customWidth="1"/>
    <col min="9" max="10" width="20.7109375" style="68" customWidth="1"/>
    <col min="11" max="12" width="9.140625" style="68" customWidth="1"/>
    <col min="13" max="16384" width="9.140625" style="68"/>
  </cols>
  <sheetData>
    <row r="1" spans="1:10" ht="15.75" x14ac:dyDescent="0.25">
      <c r="A1" s="66" t="s">
        <v>68</v>
      </c>
      <c r="B1" s="67"/>
      <c r="C1" s="67"/>
      <c r="D1" s="67"/>
      <c r="E1" s="67"/>
      <c r="F1" s="67"/>
      <c r="G1" s="67"/>
      <c r="H1" s="67"/>
      <c r="I1" s="67"/>
      <c r="J1" s="67"/>
    </row>
    <row r="2" spans="1:10" ht="15.75" x14ac:dyDescent="0.25">
      <c r="A2" s="66" t="s">
        <v>140</v>
      </c>
      <c r="B2" s="67"/>
      <c r="C2" s="67"/>
      <c r="D2" s="67"/>
      <c r="E2" s="67"/>
      <c r="F2" s="67"/>
      <c r="G2" s="67"/>
      <c r="H2" s="67"/>
      <c r="I2" s="67"/>
      <c r="J2" s="67"/>
    </row>
    <row r="3" spans="1:10" ht="15.75" thickBot="1" x14ac:dyDescent="0.25">
      <c r="A3" s="86"/>
      <c r="B3" s="86"/>
      <c r="C3" s="86"/>
      <c r="D3" s="86"/>
      <c r="E3" s="86"/>
      <c r="F3" s="86"/>
      <c r="G3" s="86"/>
      <c r="H3" s="86"/>
      <c r="I3" s="86"/>
      <c r="J3" s="86"/>
    </row>
    <row r="4" spans="1:10" s="70" customFormat="1" ht="50.1" customHeight="1" thickBot="1" x14ac:dyDescent="0.3">
      <c r="A4" s="150" t="s">
        <v>4</v>
      </c>
      <c r="B4" s="151" t="s">
        <v>131</v>
      </c>
      <c r="C4" s="151" t="s">
        <v>2</v>
      </c>
      <c r="D4" s="151" t="s">
        <v>132</v>
      </c>
      <c r="E4" s="151" t="s">
        <v>2</v>
      </c>
      <c r="F4" s="151" t="s">
        <v>133</v>
      </c>
      <c r="G4" s="151" t="s">
        <v>2</v>
      </c>
      <c r="H4" s="151"/>
      <c r="I4" s="151" t="s">
        <v>134</v>
      </c>
      <c r="J4" s="151" t="s">
        <v>135</v>
      </c>
    </row>
    <row r="5" spans="1:10" x14ac:dyDescent="0.2">
      <c r="A5" s="67"/>
      <c r="B5" s="67"/>
      <c r="C5" s="67"/>
      <c r="D5" s="67"/>
      <c r="E5" s="67"/>
      <c r="F5" s="67"/>
      <c r="G5" s="67"/>
      <c r="H5" s="67"/>
      <c r="I5" s="67"/>
      <c r="J5" s="67"/>
    </row>
    <row r="6" spans="1:10" ht="15.75" x14ac:dyDescent="0.25">
      <c r="A6" s="82" t="s">
        <v>115</v>
      </c>
      <c r="B6" s="123"/>
      <c r="C6" s="71"/>
      <c r="D6" s="123"/>
      <c r="E6" s="71"/>
      <c r="F6" s="71"/>
      <c r="G6" s="71"/>
      <c r="H6" s="72"/>
      <c r="I6" s="73"/>
      <c r="J6" s="73"/>
    </row>
    <row r="7" spans="1:10" x14ac:dyDescent="0.2">
      <c r="A7" s="74" t="s">
        <v>40</v>
      </c>
      <c r="B7" s="124">
        <v>763859.3</v>
      </c>
      <c r="C7" s="75">
        <v>0.52120738614304074</v>
      </c>
      <c r="D7" s="124">
        <v>792814.4</v>
      </c>
      <c r="E7" s="75">
        <v>0.52229747767642098</v>
      </c>
      <c r="F7" s="124">
        <v>817062.6</v>
      </c>
      <c r="G7" s="75">
        <v>0.52323571662005963</v>
      </c>
      <c r="H7" s="76"/>
      <c r="I7" s="77">
        <v>3.7906326466143669E-2</v>
      </c>
      <c r="J7" s="77">
        <v>6.9650654250069249E-2</v>
      </c>
    </row>
    <row r="8" spans="1:10" x14ac:dyDescent="0.2">
      <c r="A8" s="74" t="s">
        <v>6</v>
      </c>
      <c r="B8" s="124">
        <v>701698.1</v>
      </c>
      <c r="C8" s="75">
        <v>0.47879266844370155</v>
      </c>
      <c r="D8" s="124">
        <v>725122.1</v>
      </c>
      <c r="E8" s="75">
        <v>0.47770252891146975</v>
      </c>
      <c r="F8" s="124">
        <v>744494.8</v>
      </c>
      <c r="G8" s="75">
        <v>0.47676428978380359</v>
      </c>
      <c r="H8" s="76"/>
      <c r="I8" s="77">
        <v>3.338187747693773E-2</v>
      </c>
      <c r="J8" s="77">
        <v>6.0990189370614047E-2</v>
      </c>
    </row>
    <row r="9" spans="1:10" x14ac:dyDescent="0.2">
      <c r="A9" s="74"/>
      <c r="B9" s="125"/>
      <c r="C9" s="78"/>
      <c r="D9" s="125"/>
      <c r="E9" s="78"/>
      <c r="F9" s="125"/>
      <c r="G9" s="78"/>
      <c r="H9" s="76"/>
      <c r="I9" s="77"/>
      <c r="J9" s="77"/>
    </row>
    <row r="10" spans="1:10" ht="15.75" x14ac:dyDescent="0.25">
      <c r="A10" s="82" t="s">
        <v>15</v>
      </c>
      <c r="B10" s="125"/>
      <c r="C10" s="78"/>
      <c r="D10" s="125"/>
      <c r="E10" s="78"/>
      <c r="F10" s="125"/>
      <c r="G10" s="78"/>
      <c r="H10" s="76"/>
      <c r="I10" s="77"/>
      <c r="J10" s="77"/>
    </row>
    <row r="11" spans="1:10" x14ac:dyDescent="0.2">
      <c r="A11" s="74" t="s">
        <v>41</v>
      </c>
      <c r="B11" s="124">
        <v>317307.59999999998</v>
      </c>
      <c r="C11" s="75">
        <v>0.21650985305712908</v>
      </c>
      <c r="D11" s="124">
        <v>324051.7</v>
      </c>
      <c r="E11" s="75">
        <v>0.21348172478546845</v>
      </c>
      <c r="F11" s="124">
        <v>326689.5</v>
      </c>
      <c r="G11" s="75">
        <v>0.20920748868538222</v>
      </c>
      <c r="H11" s="76"/>
      <c r="I11" s="77">
        <v>2.1254139516355849E-2</v>
      </c>
      <c r="J11" s="77">
        <v>2.9567208601369851E-2</v>
      </c>
    </row>
    <row r="12" spans="1:10" x14ac:dyDescent="0.2">
      <c r="A12" s="74" t="s">
        <v>42</v>
      </c>
      <c r="B12" s="124">
        <v>456253.2</v>
      </c>
      <c r="C12" s="75">
        <v>0.31131719911166622</v>
      </c>
      <c r="D12" s="124">
        <v>451530.7</v>
      </c>
      <c r="E12" s="75">
        <v>0.2974634992798677</v>
      </c>
      <c r="F12" s="124">
        <v>447521.8</v>
      </c>
      <c r="G12" s="75">
        <v>0.286586841358421</v>
      </c>
      <c r="H12" s="76"/>
      <c r="I12" s="77">
        <v>-1.0350612335431291E-2</v>
      </c>
      <c r="J12" s="77">
        <v>-1.9137180846074117E-2</v>
      </c>
    </row>
    <row r="13" spans="1:10" x14ac:dyDescent="0.2">
      <c r="A13" s="74" t="s">
        <v>17</v>
      </c>
      <c r="B13" s="124">
        <v>179488.8</v>
      </c>
      <c r="C13" s="75">
        <v>0.12247136127026403</v>
      </c>
      <c r="D13" s="124">
        <v>198623.3</v>
      </c>
      <c r="E13" s="75">
        <v>0.13085086320047551</v>
      </c>
      <c r="F13" s="124">
        <v>216821.4</v>
      </c>
      <c r="G13" s="75">
        <v>0.13884945976913468</v>
      </c>
      <c r="H13" s="76"/>
      <c r="I13" s="77">
        <v>0.10660553750428997</v>
      </c>
      <c r="J13" s="77">
        <v>0.2079940363967</v>
      </c>
    </row>
    <row r="14" spans="1:10" x14ac:dyDescent="0.2">
      <c r="A14" s="74" t="s">
        <v>18</v>
      </c>
      <c r="B14" s="124">
        <v>277090.8</v>
      </c>
      <c r="C14" s="75">
        <v>0.18906855175067458</v>
      </c>
      <c r="D14" s="124">
        <v>270650.90000000002</v>
      </c>
      <c r="E14" s="75">
        <v>0.17830186031037437</v>
      </c>
      <c r="F14" s="124">
        <v>264361.90000000002</v>
      </c>
      <c r="G14" s="75">
        <v>0.16929374590581009</v>
      </c>
      <c r="H14" s="76"/>
      <c r="I14" s="77">
        <v>-2.3241118073930877E-2</v>
      </c>
      <c r="J14" s="77">
        <v>-4.5937649319284388E-2</v>
      </c>
    </row>
    <row r="15" spans="1:10" x14ac:dyDescent="0.2">
      <c r="A15" s="74" t="s">
        <v>19</v>
      </c>
      <c r="B15" s="124">
        <v>133437.1</v>
      </c>
      <c r="C15" s="75">
        <v>9.1048707668424725E-2</v>
      </c>
      <c r="D15" s="124">
        <v>150002.6</v>
      </c>
      <c r="E15" s="75">
        <v>9.8820076457876035E-2</v>
      </c>
      <c r="F15" s="124">
        <v>160163.29999999999</v>
      </c>
      <c r="G15" s="75">
        <v>0.10256638726547218</v>
      </c>
      <c r="H15" s="76"/>
      <c r="I15" s="77">
        <v>0.12414463443824843</v>
      </c>
      <c r="J15" s="77">
        <v>0.20029062382201038</v>
      </c>
    </row>
    <row r="16" spans="1:10" x14ac:dyDescent="0.2">
      <c r="A16" s="74" t="s">
        <v>20</v>
      </c>
      <c r="B16" s="124">
        <v>68768.490000000005</v>
      </c>
      <c r="C16" s="75">
        <v>4.6923098169916681E-2</v>
      </c>
      <c r="D16" s="124">
        <v>87907.19</v>
      </c>
      <c r="E16" s="75">
        <v>5.7912297766818943E-2</v>
      </c>
      <c r="F16" s="124">
        <v>105275.1</v>
      </c>
      <c r="G16" s="75">
        <v>6.7416734520400812E-2</v>
      </c>
      <c r="H16" s="76"/>
      <c r="I16" s="77">
        <v>0.27830624171041118</v>
      </c>
      <c r="J16" s="77">
        <v>0.53086246331713838</v>
      </c>
    </row>
    <row r="17" spans="1:10" x14ac:dyDescent="0.2">
      <c r="A17" s="74" t="s">
        <v>21</v>
      </c>
      <c r="B17" s="124">
        <v>33211.33</v>
      </c>
      <c r="C17" s="75">
        <v>2.266122897192448E-2</v>
      </c>
      <c r="D17" s="124">
        <v>35170.1</v>
      </c>
      <c r="E17" s="75">
        <v>2.3169678199118852E-2</v>
      </c>
      <c r="F17" s="124">
        <v>40724.39</v>
      </c>
      <c r="G17" s="75">
        <v>2.607934249537892E-2</v>
      </c>
      <c r="H17" s="76"/>
      <c r="I17" s="77">
        <v>5.8978968924159214E-2</v>
      </c>
      <c r="J17" s="77">
        <v>0.22621978704255438</v>
      </c>
    </row>
    <row r="18" spans="1:10" ht="15.75" x14ac:dyDescent="0.25">
      <c r="A18" s="79"/>
      <c r="B18" s="125"/>
      <c r="C18" s="78"/>
      <c r="D18" s="125"/>
      <c r="E18" s="78"/>
      <c r="F18" s="125"/>
      <c r="G18" s="78"/>
      <c r="H18" s="76"/>
      <c r="I18" s="77"/>
      <c r="J18" s="77"/>
    </row>
    <row r="19" spans="1:10" x14ac:dyDescent="0.2">
      <c r="A19" s="74" t="s">
        <v>136</v>
      </c>
      <c r="B19" s="125">
        <v>1148249.7200000002</v>
      </c>
      <c r="C19" s="75">
        <v>0.78349014694287078</v>
      </c>
      <c r="D19" s="125">
        <v>1193884.79</v>
      </c>
      <c r="E19" s="75">
        <v>0.78651827521453144</v>
      </c>
      <c r="F19" s="125">
        <v>1234867.8899999999</v>
      </c>
      <c r="G19" s="75">
        <v>0.7907925113146177</v>
      </c>
      <c r="H19" s="76"/>
      <c r="I19" s="77">
        <v>3.9743157960447681E-2</v>
      </c>
      <c r="J19" s="77">
        <v>7.5434958521043385E-2</v>
      </c>
    </row>
    <row r="20" spans="1:10" x14ac:dyDescent="0.2">
      <c r="A20" s="80" t="s">
        <v>137</v>
      </c>
      <c r="B20" s="125">
        <v>912832.8</v>
      </c>
      <c r="C20" s="75">
        <v>0.62285711213260486</v>
      </c>
      <c r="D20" s="125">
        <v>920804.9</v>
      </c>
      <c r="E20" s="75">
        <v>0.60661622279071759</v>
      </c>
      <c r="F20" s="125">
        <v>928705.1</v>
      </c>
      <c r="G20" s="75">
        <v>0.59473004703336574</v>
      </c>
      <c r="H20" s="76"/>
      <c r="I20" s="77">
        <v>8.7333627801279446E-3</v>
      </c>
      <c r="J20" s="77">
        <v>1.7387959766563963E-2</v>
      </c>
    </row>
    <row r="21" spans="1:10" x14ac:dyDescent="0.2">
      <c r="A21" s="81" t="s">
        <v>138</v>
      </c>
      <c r="B21" s="125">
        <v>235416.92000000004</v>
      </c>
      <c r="C21" s="75">
        <v>0.16063303481026589</v>
      </c>
      <c r="D21" s="125">
        <v>273079.89</v>
      </c>
      <c r="E21" s="75">
        <v>0.17990205242381385</v>
      </c>
      <c r="F21" s="125">
        <v>306162.79000000004</v>
      </c>
      <c r="G21" s="75">
        <v>0.19606246428125193</v>
      </c>
      <c r="H21" s="76"/>
      <c r="I21" s="77">
        <v>0.15998412518522442</v>
      </c>
      <c r="J21" s="77">
        <v>0.30051310670447978</v>
      </c>
    </row>
    <row r="22" spans="1:10" x14ac:dyDescent="0.2">
      <c r="A22" s="81"/>
      <c r="B22" s="125"/>
      <c r="C22" s="75"/>
      <c r="D22" s="125"/>
      <c r="E22" s="75"/>
      <c r="F22" s="125"/>
      <c r="G22" s="75"/>
      <c r="H22" s="76"/>
      <c r="I22" s="77"/>
      <c r="J22" s="77"/>
    </row>
    <row r="23" spans="1:10" ht="15.75" x14ac:dyDescent="0.25">
      <c r="A23" s="82" t="s">
        <v>43</v>
      </c>
      <c r="B23" s="126">
        <v>1465557.3200000003</v>
      </c>
      <c r="C23" s="83">
        <v>1</v>
      </c>
      <c r="D23" s="126">
        <v>1517936.4900000002</v>
      </c>
      <c r="E23" s="83">
        <v>1</v>
      </c>
      <c r="F23" s="126">
        <v>1561557.3900000001</v>
      </c>
      <c r="G23" s="83">
        <v>1</v>
      </c>
      <c r="H23" s="84"/>
      <c r="I23" s="85">
        <v>3.5740103293946848E-2</v>
      </c>
      <c r="J23" s="85">
        <v>6.5504138725873795E-2</v>
      </c>
    </row>
    <row r="24" spans="1:10" ht="15.75" thickBot="1" x14ac:dyDescent="0.25">
      <c r="A24" s="86"/>
      <c r="B24" s="86"/>
      <c r="C24" s="86"/>
      <c r="D24" s="86"/>
      <c r="E24" s="86"/>
      <c r="F24" s="86"/>
      <c r="G24" s="86"/>
      <c r="H24" s="86"/>
      <c r="I24" s="86"/>
      <c r="J24" s="86"/>
    </row>
    <row r="25" spans="1:10" x14ac:dyDescent="0.2">
      <c r="A25" s="67"/>
      <c r="B25" s="88"/>
      <c r="C25" s="88"/>
      <c r="D25" s="88"/>
      <c r="E25" s="88"/>
      <c r="F25" s="88"/>
      <c r="G25" s="88"/>
      <c r="H25" s="67"/>
      <c r="I25" s="67"/>
      <c r="J25" s="67"/>
    </row>
  </sheetData>
  <pageMargins left="0.7" right="0.7"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
  <sheetViews>
    <sheetView showGridLines="0" zoomScaleNormal="100" workbookViewId="0">
      <selection activeCell="L11" sqref="L11"/>
    </sheetView>
  </sheetViews>
  <sheetFormatPr defaultColWidth="9.140625" defaultRowHeight="15" x14ac:dyDescent="0.2"/>
  <cols>
    <col min="1" max="1" width="28" style="38" customWidth="1"/>
    <col min="2" max="4" width="14.7109375" style="38" customWidth="1"/>
    <col min="5" max="5" width="1.7109375" style="38" customWidth="1"/>
    <col min="6" max="7" width="18.7109375" style="38" customWidth="1"/>
    <col min="8" max="9" width="11.5703125" style="38" customWidth="1"/>
    <col min="10" max="16384" width="9.140625" style="38"/>
  </cols>
  <sheetData>
    <row r="1" spans="1:16" ht="15.75" x14ac:dyDescent="0.25">
      <c r="A1" s="60" t="s">
        <v>67</v>
      </c>
    </row>
    <row r="2" spans="1:16" ht="15.75" x14ac:dyDescent="0.25">
      <c r="A2" s="60" t="s">
        <v>141</v>
      </c>
      <c r="B2" s="37"/>
      <c r="C2" s="37"/>
      <c r="D2" s="37"/>
      <c r="E2" s="37"/>
      <c r="F2" s="36"/>
      <c r="G2" s="36"/>
    </row>
    <row r="3" spans="1:16" ht="15.75" thickBot="1" x14ac:dyDescent="0.25">
      <c r="A3" s="90"/>
      <c r="B3" s="90"/>
      <c r="C3" s="90"/>
      <c r="D3" s="90"/>
      <c r="E3" s="90"/>
      <c r="F3" s="90"/>
      <c r="G3" s="90"/>
    </row>
    <row r="4" spans="1:16" s="63" customFormat="1" ht="39.950000000000003" customHeight="1" thickBot="1" x14ac:dyDescent="0.3">
      <c r="A4" s="99"/>
      <c r="B4" s="174">
        <v>2019</v>
      </c>
      <c r="C4" s="175">
        <v>2025</v>
      </c>
      <c r="D4" s="175">
        <v>2030</v>
      </c>
      <c r="E4" s="100"/>
      <c r="F4" s="55" t="s">
        <v>142</v>
      </c>
      <c r="G4" s="55" t="s">
        <v>143</v>
      </c>
    </row>
    <row r="5" spans="1:16" ht="15.75" x14ac:dyDescent="0.2">
      <c r="A5" s="49"/>
      <c r="B5" s="176"/>
      <c r="C5" s="177"/>
      <c r="D5" s="177"/>
      <c r="E5" s="101"/>
      <c r="F5" s="101"/>
      <c r="G5" s="101"/>
    </row>
    <row r="6" spans="1:16" ht="20.100000000000001" customHeight="1" x14ac:dyDescent="0.25">
      <c r="A6" s="154" t="s">
        <v>102</v>
      </c>
      <c r="B6" s="178">
        <v>7596</v>
      </c>
      <c r="C6" s="178">
        <v>8273.1466360645081</v>
      </c>
      <c r="D6" s="178">
        <v>8970.0111375350189</v>
      </c>
      <c r="E6" s="173"/>
      <c r="F6" s="219">
        <v>8.9145160092747255E-2</v>
      </c>
      <c r="G6" s="219">
        <v>0.18088614238217732</v>
      </c>
      <c r="J6" s="68"/>
      <c r="K6" s="145"/>
      <c r="L6" s="145"/>
      <c r="M6" s="145"/>
      <c r="O6" s="145"/>
      <c r="P6" s="145"/>
    </row>
    <row r="7" spans="1:16" ht="20.100000000000001" customHeight="1" x14ac:dyDescent="0.25">
      <c r="A7" s="60" t="s">
        <v>103</v>
      </c>
      <c r="B7" s="179">
        <v>30370</v>
      </c>
      <c r="C7" s="179">
        <v>33363.037277889824</v>
      </c>
      <c r="D7" s="179">
        <v>36607.635215305767</v>
      </c>
      <c r="E7" s="37"/>
      <c r="F7" s="219">
        <v>9.8552429301607625E-2</v>
      </c>
      <c r="G7" s="219">
        <v>0.20538805450463507</v>
      </c>
      <c r="J7" s="68"/>
      <c r="K7" s="145"/>
      <c r="L7" s="145"/>
      <c r="M7" s="145"/>
      <c r="O7" s="145"/>
      <c r="P7" s="145"/>
    </row>
    <row r="8" spans="1:16" ht="15.75" thickBot="1" x14ac:dyDescent="0.25">
      <c r="A8" s="90"/>
      <c r="B8" s="90"/>
      <c r="C8" s="90"/>
      <c r="D8" s="90"/>
      <c r="E8" s="90"/>
      <c r="F8" s="90"/>
      <c r="G8" s="90"/>
    </row>
    <row r="10" spans="1:16" x14ac:dyDescent="0.2">
      <c r="B10" s="50"/>
    </row>
  </sheetData>
  <pageMargins left="0.7" right="0.7" top="0.75" bottom="0.75" header="0.3" footer="0.3"/>
  <pageSetup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GridLines="0" zoomScaleNormal="100" workbookViewId="0">
      <selection activeCell="L11" sqref="L11"/>
    </sheetView>
  </sheetViews>
  <sheetFormatPr defaultColWidth="9.140625" defaultRowHeight="15" x14ac:dyDescent="0.2"/>
  <cols>
    <col min="1" max="1" width="35" style="68" customWidth="1"/>
    <col min="2" max="2" width="17.7109375" style="68" customWidth="1"/>
    <col min="3" max="3" width="8.7109375" style="68" customWidth="1"/>
    <col min="4" max="4" width="17.7109375" style="68" customWidth="1"/>
    <col min="5" max="5" width="8.7109375" style="68" customWidth="1"/>
    <col min="6" max="6" width="17.7109375" style="68" customWidth="1"/>
    <col min="7" max="7" width="8.7109375" style="68" customWidth="1"/>
    <col min="8" max="8" width="1.7109375" style="68" customWidth="1"/>
    <col min="9" max="10" width="20.7109375" style="68" customWidth="1"/>
    <col min="11" max="16384" width="9.140625" style="68"/>
  </cols>
  <sheetData>
    <row r="1" spans="1:10" ht="15.75" x14ac:dyDescent="0.25">
      <c r="A1" s="70" t="s">
        <v>66</v>
      </c>
    </row>
    <row r="2" spans="1:10" ht="15.75" x14ac:dyDescent="0.25">
      <c r="A2" s="66" t="s">
        <v>144</v>
      </c>
      <c r="B2" s="67"/>
      <c r="C2" s="67"/>
      <c r="D2" s="67"/>
      <c r="E2" s="67"/>
      <c r="F2" s="67"/>
      <c r="G2" s="67"/>
      <c r="H2" s="67"/>
      <c r="I2" s="67"/>
      <c r="J2" s="67"/>
    </row>
    <row r="3" spans="1:10" x14ac:dyDescent="0.2">
      <c r="A3" s="69" t="s">
        <v>111</v>
      </c>
      <c r="B3" s="67"/>
      <c r="C3" s="67"/>
      <c r="D3" s="67"/>
      <c r="E3" s="67"/>
      <c r="F3" s="67"/>
      <c r="G3" s="67"/>
      <c r="H3" s="67"/>
      <c r="I3" s="67"/>
      <c r="J3" s="67"/>
    </row>
    <row r="4" spans="1:10" ht="15.75" thickBot="1" x14ac:dyDescent="0.25">
      <c r="A4" s="86"/>
      <c r="B4" s="86"/>
      <c r="C4" s="86"/>
      <c r="D4" s="86"/>
      <c r="E4" s="86"/>
      <c r="F4" s="86"/>
      <c r="G4" s="86"/>
      <c r="H4" s="86"/>
      <c r="I4" s="86"/>
      <c r="J4" s="86"/>
    </row>
    <row r="5" spans="1:10" s="70" customFormat="1" ht="50.1" customHeight="1" thickBot="1" x14ac:dyDescent="0.3">
      <c r="A5" s="150" t="s">
        <v>4</v>
      </c>
      <c r="B5" s="151" t="s">
        <v>131</v>
      </c>
      <c r="C5" s="151" t="s">
        <v>2</v>
      </c>
      <c r="D5" s="151" t="s">
        <v>132</v>
      </c>
      <c r="E5" s="151" t="s">
        <v>2</v>
      </c>
      <c r="F5" s="151" t="s">
        <v>133</v>
      </c>
      <c r="G5" s="151" t="s">
        <v>2</v>
      </c>
      <c r="H5" s="151"/>
      <c r="I5" s="151" t="s">
        <v>134</v>
      </c>
      <c r="J5" s="151" t="s">
        <v>135</v>
      </c>
    </row>
    <row r="6" spans="1:10" x14ac:dyDescent="0.2">
      <c r="A6" s="67"/>
      <c r="B6" s="67"/>
      <c r="C6" s="67"/>
      <c r="D6" s="67"/>
      <c r="E6" s="67"/>
      <c r="F6" s="67"/>
      <c r="G6" s="67"/>
      <c r="H6" s="67"/>
      <c r="I6" s="67"/>
      <c r="J6" s="67"/>
    </row>
    <row r="7" spans="1:10" ht="15.75" x14ac:dyDescent="0.25">
      <c r="A7" s="82" t="s">
        <v>115</v>
      </c>
      <c r="B7" s="123"/>
      <c r="C7" s="71"/>
      <c r="D7" s="123"/>
      <c r="E7" s="71"/>
      <c r="F7" s="123"/>
      <c r="G7" s="71"/>
      <c r="H7" s="72"/>
      <c r="I7" s="73"/>
      <c r="J7" s="73"/>
    </row>
    <row r="8" spans="1:10" x14ac:dyDescent="0.2">
      <c r="A8" s="74" t="s">
        <v>40</v>
      </c>
      <c r="B8" s="124">
        <v>618881.67854309082</v>
      </c>
      <c r="C8" s="75">
        <v>0.52372455707979815</v>
      </c>
      <c r="D8" s="124">
        <v>643742.34166717529</v>
      </c>
      <c r="E8" s="75">
        <v>0.52459178756512115</v>
      </c>
      <c r="F8" s="124">
        <v>664003.77926635742</v>
      </c>
      <c r="G8" s="75">
        <v>0.52506538756093035</v>
      </c>
      <c r="H8" s="76"/>
      <c r="I8" s="77">
        <v>4.0170300698849179E-2</v>
      </c>
      <c r="J8" s="77">
        <v>7.2909091168264217E-2</v>
      </c>
    </row>
    <row r="9" spans="1:10" x14ac:dyDescent="0.2">
      <c r="A9" s="74" t="s">
        <v>6</v>
      </c>
      <c r="B9" s="124">
        <v>562811.38926696777</v>
      </c>
      <c r="C9" s="75">
        <v>0.47627544292020185</v>
      </c>
      <c r="D9" s="124">
        <v>583387.69911193848</v>
      </c>
      <c r="E9" s="75">
        <v>0.47540821243487885</v>
      </c>
      <c r="F9" s="124">
        <v>600607.81958770752</v>
      </c>
      <c r="G9" s="75">
        <v>0.47493461243906965</v>
      </c>
      <c r="H9" s="76"/>
      <c r="I9" s="77">
        <v>3.6559867545982436E-2</v>
      </c>
      <c r="J9" s="77">
        <v>6.7156477359080466E-2</v>
      </c>
    </row>
    <row r="10" spans="1:10" x14ac:dyDescent="0.2">
      <c r="A10" s="74"/>
      <c r="B10" s="125"/>
      <c r="C10" s="78"/>
      <c r="D10" s="125"/>
      <c r="E10" s="78"/>
      <c r="F10" s="125"/>
      <c r="G10" s="78"/>
      <c r="H10" s="76"/>
      <c r="I10" s="77"/>
      <c r="J10" s="77"/>
    </row>
    <row r="11" spans="1:10" ht="15.75" x14ac:dyDescent="0.25">
      <c r="A11" s="82" t="s">
        <v>15</v>
      </c>
      <c r="B11" s="125"/>
      <c r="C11" s="78"/>
      <c r="D11" s="125"/>
      <c r="E11" s="78"/>
      <c r="F11" s="125"/>
      <c r="G11" s="78"/>
      <c r="H11" s="76"/>
      <c r="I11" s="77"/>
      <c r="J11" s="77"/>
    </row>
    <row r="12" spans="1:10" x14ac:dyDescent="0.2">
      <c r="A12" s="74" t="s">
        <v>41</v>
      </c>
      <c r="B12" s="124">
        <v>259467.60955810547</v>
      </c>
      <c r="C12" s="75">
        <v>0.21957276100380022</v>
      </c>
      <c r="D12" s="124">
        <v>264599.92965698242</v>
      </c>
      <c r="E12" s="75">
        <v>0.2156250119090769</v>
      </c>
      <c r="F12" s="124">
        <v>265915.82965087891</v>
      </c>
      <c r="G12" s="75">
        <v>0.21027470402125054</v>
      </c>
      <c r="H12" s="76"/>
      <c r="I12" s="77">
        <v>1.9780195715440988E-2</v>
      </c>
      <c r="J12" s="77">
        <v>2.4851734302232493E-2</v>
      </c>
    </row>
    <row r="13" spans="1:10" x14ac:dyDescent="0.2">
      <c r="A13" s="74" t="s">
        <v>42</v>
      </c>
      <c r="B13" s="124">
        <v>362664.63940429688</v>
      </c>
      <c r="C13" s="75">
        <v>0.30690256995109189</v>
      </c>
      <c r="D13" s="124">
        <v>361745.98110198975</v>
      </c>
      <c r="E13" s="75">
        <v>0.29479025782166868</v>
      </c>
      <c r="F13" s="124">
        <v>360205.03954315186</v>
      </c>
      <c r="G13" s="75">
        <v>0.2848345214210859</v>
      </c>
      <c r="H13" s="76"/>
      <c r="I13" s="77">
        <v>-2.5330793314068119E-3</v>
      </c>
      <c r="J13" s="77">
        <v>-6.7820228219246624E-3</v>
      </c>
    </row>
    <row r="14" spans="1:10" x14ac:dyDescent="0.2">
      <c r="A14" s="74" t="s">
        <v>17</v>
      </c>
      <c r="B14" s="124">
        <v>144472.76985168457</v>
      </c>
      <c r="C14" s="75">
        <v>0.12225913292309051</v>
      </c>
      <c r="D14" s="124">
        <v>160940.51985168457</v>
      </c>
      <c r="E14" s="75">
        <v>0.13115196800943954</v>
      </c>
      <c r="F14" s="124">
        <v>177355.35955810547</v>
      </c>
      <c r="G14" s="75">
        <v>0.14024492557146956</v>
      </c>
      <c r="H14" s="76"/>
      <c r="I14" s="77">
        <v>0.11398514762958968</v>
      </c>
      <c r="J14" s="77">
        <v>0.22760406504407782</v>
      </c>
    </row>
    <row r="15" spans="1:10" x14ac:dyDescent="0.2">
      <c r="A15" s="74" t="s">
        <v>18</v>
      </c>
      <c r="B15" s="124">
        <v>223819.74911499023</v>
      </c>
      <c r="C15" s="75">
        <v>0.18940599315673254</v>
      </c>
      <c r="D15" s="124">
        <v>219409.32028198242</v>
      </c>
      <c r="E15" s="75">
        <v>0.17879875236586812</v>
      </c>
      <c r="F15" s="124">
        <v>214758.77008056641</v>
      </c>
      <c r="G15" s="75">
        <v>0.16982192024426418</v>
      </c>
      <c r="H15" s="76"/>
      <c r="I15" s="77">
        <v>-1.9705271096260139E-2</v>
      </c>
      <c r="J15" s="77">
        <v>-4.048337588730222E-2</v>
      </c>
    </row>
    <row r="16" spans="1:10" x14ac:dyDescent="0.2">
      <c r="A16" s="74" t="s">
        <v>19</v>
      </c>
      <c r="B16" s="124">
        <v>106688.4299621582</v>
      </c>
      <c r="C16" s="75">
        <v>9.0284383371966218E-2</v>
      </c>
      <c r="D16" s="124">
        <v>119467.45977783203</v>
      </c>
      <c r="E16" s="75">
        <v>9.7355174926677918E-2</v>
      </c>
      <c r="F16" s="124">
        <v>127629.5403137207</v>
      </c>
      <c r="G16" s="75">
        <v>0.10092390456435237</v>
      </c>
      <c r="H16" s="76"/>
      <c r="I16" s="77">
        <v>0.11977896591229695</v>
      </c>
      <c r="J16" s="77">
        <v>0.19628286177789098</v>
      </c>
    </row>
    <row r="17" spans="1:10" x14ac:dyDescent="0.2">
      <c r="A17" s="74" t="s">
        <v>20</v>
      </c>
      <c r="B17" s="124">
        <v>55883.949867248535</v>
      </c>
      <c r="C17" s="75">
        <v>4.7291425658283655E-2</v>
      </c>
      <c r="D17" s="124">
        <v>70683.030059814453</v>
      </c>
      <c r="E17" s="75">
        <v>5.7600276833690164E-2</v>
      </c>
      <c r="F17" s="124">
        <v>84091.939743041992</v>
      </c>
      <c r="G17" s="75">
        <v>6.6496258471172007E-2</v>
      </c>
      <c r="H17" s="76"/>
      <c r="I17" s="77">
        <v>0.26481807795835666</v>
      </c>
      <c r="J17" s="77">
        <v>0.50476013135794984</v>
      </c>
    </row>
    <row r="18" spans="1:10" x14ac:dyDescent="0.2">
      <c r="A18" s="74" t="s">
        <v>21</v>
      </c>
      <c r="B18" s="124">
        <v>28695.920051574707</v>
      </c>
      <c r="C18" s="75">
        <v>2.4283733935034975E-2</v>
      </c>
      <c r="D18" s="124">
        <v>30283.800048828125</v>
      </c>
      <c r="E18" s="75">
        <v>2.4678558133578672E-2</v>
      </c>
      <c r="F18" s="124">
        <v>34655.119964599609</v>
      </c>
      <c r="G18" s="75">
        <v>2.7403765706405465E-2</v>
      </c>
      <c r="H18" s="76"/>
      <c r="I18" s="77">
        <v>5.533469546888712E-2</v>
      </c>
      <c r="J18" s="77">
        <v>0.2076671492781737</v>
      </c>
    </row>
    <row r="19" spans="1:10" ht="15.75" x14ac:dyDescent="0.25">
      <c r="A19" s="79"/>
      <c r="B19" s="125"/>
      <c r="C19" s="78"/>
      <c r="D19" s="125"/>
      <c r="E19" s="78"/>
      <c r="F19" s="125"/>
      <c r="G19" s="78"/>
      <c r="H19" s="76"/>
      <c r="I19" s="77"/>
      <c r="J19" s="77"/>
    </row>
    <row r="20" spans="1:10" x14ac:dyDescent="0.2">
      <c r="A20" s="74" t="s">
        <v>136</v>
      </c>
      <c r="B20" s="125">
        <v>922225.45825195313</v>
      </c>
      <c r="C20" s="75">
        <v>0.78042723899619981</v>
      </c>
      <c r="D20" s="125">
        <v>962530.11112213135</v>
      </c>
      <c r="E20" s="75">
        <v>0.7843749880909231</v>
      </c>
      <c r="F20" s="125">
        <v>998695.76920318604</v>
      </c>
      <c r="G20" s="75">
        <v>0.78972529597874952</v>
      </c>
      <c r="H20" s="76"/>
      <c r="I20" s="77">
        <v>4.3703687107677892E-2</v>
      </c>
      <c r="J20" s="77">
        <v>8.2919323324883887E-2</v>
      </c>
    </row>
    <row r="21" spans="1:10" x14ac:dyDescent="0.2">
      <c r="A21" s="80" t="s">
        <v>137</v>
      </c>
      <c r="B21" s="125">
        <v>730957.15837097168</v>
      </c>
      <c r="C21" s="75">
        <v>0.61856769603091499</v>
      </c>
      <c r="D21" s="125">
        <v>742095.82123565674</v>
      </c>
      <c r="E21" s="75">
        <v>0.60474097819697636</v>
      </c>
      <c r="F21" s="125">
        <v>752319.16918182373</v>
      </c>
      <c r="G21" s="75">
        <v>0.59490136723681963</v>
      </c>
      <c r="H21" s="76"/>
      <c r="I21" s="77">
        <v>1.52384619770452E-2</v>
      </c>
      <c r="J21" s="77">
        <v>2.9224709774318281E-2</v>
      </c>
    </row>
    <row r="22" spans="1:10" x14ac:dyDescent="0.2">
      <c r="A22" s="81" t="s">
        <v>138</v>
      </c>
      <c r="B22" s="125">
        <v>191268.29988098145</v>
      </c>
      <c r="C22" s="75">
        <v>0.16185954296528485</v>
      </c>
      <c r="D22" s="125">
        <v>220434.28988647461</v>
      </c>
      <c r="E22" s="75">
        <v>0.17963400989394676</v>
      </c>
      <c r="F22" s="125">
        <v>246376.6000213623</v>
      </c>
      <c r="G22" s="75">
        <v>0.19482392874192983</v>
      </c>
      <c r="H22" s="76"/>
      <c r="I22" s="77">
        <v>0.15248731767701174</v>
      </c>
      <c r="J22" s="77">
        <v>0.28812040560130736</v>
      </c>
    </row>
    <row r="23" spans="1:10" x14ac:dyDescent="0.2">
      <c r="A23" s="81"/>
      <c r="B23" s="125"/>
      <c r="C23" s="75"/>
      <c r="D23" s="125"/>
      <c r="E23" s="75"/>
      <c r="F23" s="125"/>
      <c r="G23" s="75"/>
      <c r="H23" s="76"/>
      <c r="I23" s="77"/>
      <c r="J23" s="77"/>
    </row>
    <row r="24" spans="1:10" s="70" customFormat="1" ht="15.75" x14ac:dyDescent="0.25">
      <c r="A24" s="82" t="s">
        <v>43</v>
      </c>
      <c r="B24" s="126">
        <v>1181693.0678100586</v>
      </c>
      <c r="C24" s="83">
        <v>1</v>
      </c>
      <c r="D24" s="126">
        <v>1227130.0407791138</v>
      </c>
      <c r="E24" s="83">
        <v>0.99999999999999989</v>
      </c>
      <c r="F24" s="126">
        <v>1264611.5988540649</v>
      </c>
      <c r="G24" s="83">
        <v>1.0000000000000002</v>
      </c>
      <c r="H24" s="84"/>
      <c r="I24" s="85">
        <v>3.8450740049833787E-2</v>
      </c>
      <c r="J24" s="85">
        <v>7.0169262478346359E-2</v>
      </c>
    </row>
    <row r="25" spans="1:10" ht="5.0999999999999996" customHeight="1" thickBot="1" x14ac:dyDescent="0.25">
      <c r="A25" s="86"/>
      <c r="B25" s="86"/>
      <c r="C25" s="86"/>
      <c r="D25" s="86"/>
      <c r="E25" s="86"/>
      <c r="F25" s="86"/>
      <c r="G25" s="86"/>
      <c r="H25" s="86"/>
      <c r="I25" s="86"/>
      <c r="J25" s="86"/>
    </row>
    <row r="26" spans="1:10" x14ac:dyDescent="0.2">
      <c r="A26" s="67"/>
      <c r="B26" s="67"/>
      <c r="C26" s="67"/>
      <c r="D26" s="67"/>
      <c r="E26" s="67"/>
      <c r="F26" s="67"/>
      <c r="G26" s="67"/>
      <c r="H26" s="67"/>
      <c r="I26" s="67"/>
      <c r="J26" s="67"/>
    </row>
    <row r="27" spans="1:10" x14ac:dyDescent="0.2">
      <c r="A27" s="87"/>
      <c r="B27" s="87"/>
      <c r="C27" s="87"/>
      <c r="D27" s="87"/>
      <c r="E27" s="87"/>
      <c r="F27" s="87"/>
      <c r="G27" s="87"/>
      <c r="H27" s="87"/>
      <c r="I27" s="87"/>
      <c r="J27" s="87"/>
    </row>
  </sheetData>
  <pageMargins left="0.7" right="0.7"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GridLines="0" zoomScaleNormal="100" workbookViewId="0">
      <selection activeCell="L11" sqref="L11"/>
    </sheetView>
  </sheetViews>
  <sheetFormatPr defaultColWidth="9.140625" defaultRowHeight="15" x14ac:dyDescent="0.2"/>
  <cols>
    <col min="1" max="1" width="28.7109375" style="38" customWidth="1"/>
    <col min="2" max="4" width="11.7109375" style="38" customWidth="1"/>
    <col min="5" max="5" width="1.7109375" style="38" customWidth="1"/>
    <col min="6" max="7" width="18.7109375" style="113" customWidth="1"/>
    <col min="8" max="8" width="12.28515625" style="38" customWidth="1"/>
    <col min="9" max="11" width="10.5703125" style="38" customWidth="1"/>
    <col min="12" max="16384" width="9.140625" style="38"/>
  </cols>
  <sheetData>
    <row r="1" spans="1:8" ht="15.75" x14ac:dyDescent="0.25">
      <c r="A1" s="60" t="s">
        <v>90</v>
      </c>
    </row>
    <row r="2" spans="1:8" ht="15.75" x14ac:dyDescent="0.25">
      <c r="A2" s="60" t="s">
        <v>145</v>
      </c>
      <c r="B2" s="37"/>
      <c r="C2" s="37"/>
      <c r="D2" s="37"/>
      <c r="E2" s="37"/>
      <c r="F2" s="109"/>
      <c r="G2" s="109"/>
      <c r="H2" s="36"/>
    </row>
    <row r="3" spans="1:8" ht="15.75" thickBot="1" x14ac:dyDescent="0.25">
      <c r="A3" s="90"/>
      <c r="B3" s="90"/>
      <c r="C3" s="90"/>
      <c r="D3" s="90"/>
      <c r="E3" s="90"/>
      <c r="F3" s="114"/>
      <c r="G3" s="114"/>
    </row>
    <row r="4" spans="1:8" ht="39.950000000000003" customHeight="1" thickBot="1" x14ac:dyDescent="0.25">
      <c r="A4" s="115"/>
      <c r="B4" s="174">
        <v>2018</v>
      </c>
      <c r="C4" s="175">
        <v>2025</v>
      </c>
      <c r="D4" s="175">
        <v>2030</v>
      </c>
      <c r="E4" s="100"/>
      <c r="F4" s="55" t="s">
        <v>146</v>
      </c>
      <c r="G4" s="55" t="s">
        <v>147</v>
      </c>
    </row>
    <row r="5" spans="1:8" ht="15.75" x14ac:dyDescent="0.2">
      <c r="A5" s="49"/>
      <c r="B5" s="179"/>
      <c r="C5" s="179"/>
      <c r="D5" s="179"/>
      <c r="F5" s="116"/>
      <c r="G5" s="116"/>
    </row>
    <row r="6" spans="1:8" x14ac:dyDescent="0.2">
      <c r="A6" s="220" t="s">
        <v>113</v>
      </c>
      <c r="B6" s="179">
        <v>3873</v>
      </c>
      <c r="C6" s="179">
        <v>4189.0446973661928</v>
      </c>
      <c r="D6" s="179">
        <v>4447.4402909562532</v>
      </c>
      <c r="E6" s="37"/>
      <c r="F6" s="180">
        <v>8.1602039082414812E-2</v>
      </c>
      <c r="G6" s="180">
        <v>0.14831920757971928</v>
      </c>
    </row>
    <row r="7" spans="1:8" ht="15.75" thickBot="1" x14ac:dyDescent="0.25">
      <c r="A7" s="90"/>
      <c r="B7" s="91"/>
      <c r="C7" s="91"/>
      <c r="D7" s="91"/>
      <c r="E7" s="90"/>
      <c r="F7" s="117"/>
      <c r="G7" s="117"/>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10</vt:i4>
      </vt:variant>
    </vt:vector>
  </HeadingPairs>
  <TitlesOfParts>
    <vt:vector size="25" baseType="lpstr">
      <vt:lpstr>BWFH1</vt:lpstr>
      <vt:lpstr>BWFH2</vt:lpstr>
      <vt:lpstr>BWFH3</vt:lpstr>
      <vt:lpstr>BWFH4</vt:lpstr>
      <vt:lpstr>BWFH5</vt:lpstr>
      <vt:lpstr>BWFH6</vt:lpstr>
      <vt:lpstr>BWFH7</vt:lpstr>
      <vt:lpstr>BWFH8</vt:lpstr>
      <vt:lpstr>BWFH9</vt:lpstr>
      <vt:lpstr>BWFH10</vt:lpstr>
      <vt:lpstr>BWFH11</vt:lpstr>
      <vt:lpstr>BWFH12</vt:lpstr>
      <vt:lpstr>BWFH13</vt:lpstr>
      <vt:lpstr>BWFH14</vt:lpstr>
      <vt:lpstr>BWFH15</vt:lpstr>
      <vt:lpstr>BWFH1!Print_Area</vt:lpstr>
      <vt:lpstr>BWFH10!Print_Area</vt:lpstr>
      <vt:lpstr>BWFH12!Print_Area</vt:lpstr>
      <vt:lpstr>BWFH13!Print_Area</vt:lpstr>
      <vt:lpstr>BWFH2!Print_Area</vt:lpstr>
      <vt:lpstr>BWFH3!Print_Area</vt:lpstr>
      <vt:lpstr>BWFH4!Print_Area</vt:lpstr>
      <vt:lpstr>BWFH5!Print_Area</vt:lpstr>
      <vt:lpstr>BWFH7!Print_Area</vt:lpstr>
      <vt:lpstr>BWFH8!Print_Area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2021-12-10T22:10:02Z</dcterms:created>
  <dcterms:modified xsi:type="dcterms:W3CDTF">2021-12-14T17:48:16Z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fd51a4-5314-4c60-bce6-0affc34d9cd7_Enabled">
    <vt:lpwstr>true</vt:lpwstr>
  </property>
  <property fmtid="{D5CDD505-2E9C-101B-9397-08002B2CF9AE}" pid="3" name="MSIP_Label_dffd51a4-5314-4c60-bce6-0affc34d9cd7_SetDate">
    <vt:lpwstr>2021-12-10T22:10:05Z</vt:lpwstr>
  </property>
  <property fmtid="{D5CDD505-2E9C-101B-9397-08002B2CF9AE}" pid="4" name="MSIP_Label_dffd51a4-5314-4c60-bce6-0affc34d9cd7_Method">
    <vt:lpwstr>Standard</vt:lpwstr>
  </property>
  <property fmtid="{D5CDD505-2E9C-101B-9397-08002B2CF9AE}" pid="5" name="MSIP_Label_dffd51a4-5314-4c60-bce6-0affc34d9cd7_Name">
    <vt:lpwstr>dffd51a4-5314-4c60-bce6-0affc34d9cd7</vt:lpwstr>
  </property>
  <property fmtid="{D5CDD505-2E9C-101B-9397-08002B2CF9AE}" pid="6" name="MSIP_Label_dffd51a4-5314-4c60-bce6-0affc34d9cd7_SiteId">
    <vt:lpwstr>4a156c19-bc94-41ac-aacf-954686490869</vt:lpwstr>
  </property>
  <property fmtid="{D5CDD505-2E9C-101B-9397-08002B2CF9AE}" pid="7" name="MSIP_Label_dffd51a4-5314-4c60-bce6-0affc34d9cd7_ActionId">
    <vt:lpwstr>d53c5b5a-b465-4ff5-92d5-72e58246cf05</vt:lpwstr>
  </property>
  <property fmtid="{D5CDD505-2E9C-101B-9397-08002B2CF9AE}" pid="8" name="MSIP_Label_dffd51a4-5314-4c60-bce6-0affc34d9cd7_ContentBits">
    <vt:lpwstr>0</vt:lpwstr>
  </property>
  <property fmtid="{D5CDD505-2E9C-101B-9397-08002B2CF9AE}" pid="9" name="_MarkAsFinal">
    <vt:bool>true</vt:bool>
  </property>
</Properties>
</file>