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assgov.sharepoint.com/sites/EOL-ER-DataStats/Shared Documents/Tableau/Equity Dashboards/Veterans/2026 Deliverables/"/>
    </mc:Choice>
  </mc:AlternateContent>
  <xr:revisionPtr revIDLastSave="60" documentId="13_ncr:1_{E4D62481-2840-414E-8D97-DCCE1A1D196E}" xr6:coauthVersionLast="47" xr6:coauthVersionMax="47" xr10:uidLastSave="{891A06DA-2265-437C-9988-0CCDD7EE8C00}"/>
  <bookViews>
    <workbookView xWindow="-110" yWindow="-110" windowWidth="19420" windowHeight="10300" tabRatio="937" xr2:uid="{00000000-000D-0000-FFFF-FFFF00000000}"/>
  </bookViews>
  <sheets>
    <sheet name="About" sheetId="1" r:id="rId1"/>
    <sheet name="LaborMarketOutcomes" sheetId="2" r:id="rId2"/>
    <sheet name="EducationalAttainment" sheetId="3" r:id="rId3"/>
    <sheet name="PovertyLevels" sheetId="4" r:id="rId4"/>
    <sheet name="DisabilityRates" sheetId="5" r:id="rId5"/>
    <sheet name="WorkingAgeVeteransTrends" sheetId="6" r:id="rId6"/>
    <sheet name="EmployerTypes" sheetId="7" r:id="rId7"/>
    <sheet name="Sectors" sheetId="8" r:id="rId8"/>
    <sheet name="Occupations" sheetId="9" r:id="rId9"/>
    <sheet name="GeographicDistribution" sheetId="10" r:id="rId10"/>
    <sheet name="OutcomesByServicePeriod" sheetId="11" r:id="rId11"/>
    <sheet name="OutcomesByAgeBracket" sheetId="12" r:id="rId12"/>
    <sheet name="BirthplaceAndResidence" sheetId="13" r:id="rId13"/>
    <sheet name="RaceAndEthnicity" sheetId="14" r:id="rId14"/>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6" i="1"/>
  <c r="A15" i="1"/>
  <c r="A14" i="1"/>
  <c r="A13" i="1"/>
  <c r="A10" i="1"/>
  <c r="A9" i="1"/>
  <c r="A8" i="1"/>
  <c r="A7" i="1"/>
  <c r="A6" i="1"/>
  <c r="A5" i="1"/>
</calcChain>
</file>

<file path=xl/sharedStrings.xml><?xml version="1.0" encoding="utf-8"?>
<sst xmlns="http://schemas.openxmlformats.org/spreadsheetml/2006/main" count="741" uniqueCount="155">
  <si>
    <t>About</t>
  </si>
  <si>
    <t xml:space="preserve">This spreadsheet contains alternative tables of data for the Department of Economic Research (DER's) Veterans Equity Dashboard. The data is compiled by DER staff and sourced from the U.S. Census American Community Survey (ACS) and the ACS Public Use Microdata Sample (PUMS). Table of Contents below. </t>
  </si>
  <si>
    <t xml:space="preserve">For more information, visit the Veteran's Equity Dashboard webpage. </t>
  </si>
  <si>
    <t>Table of Contents</t>
  </si>
  <si>
    <t>Sectors</t>
  </si>
  <si>
    <t>Occupations</t>
  </si>
  <si>
    <t>End of worksheet</t>
  </si>
  <si>
    <t>Labor Market Outcomes</t>
  </si>
  <si>
    <t>Group</t>
  </si>
  <si>
    <t>Measure</t>
  </si>
  <si>
    <t>Value</t>
  </si>
  <si>
    <t>Veteran</t>
  </si>
  <si>
    <t>Working age population</t>
  </si>
  <si>
    <t>Labor force</t>
  </si>
  <si>
    <t>Employed</t>
  </si>
  <si>
    <t>Unemployed</t>
  </si>
  <si>
    <t>Labor Force Participation Rate</t>
  </si>
  <si>
    <t>Unemployment Rate</t>
  </si>
  <si>
    <t>Non-Veteran</t>
  </si>
  <si>
    <t>Educational Attainment</t>
  </si>
  <si>
    <t>Education Level</t>
  </si>
  <si>
    <t>Population</t>
  </si>
  <si>
    <t>Share (%)</t>
  </si>
  <si>
    <t>High School</t>
  </si>
  <si>
    <t>Bachelors</t>
  </si>
  <si>
    <t>Associate's</t>
  </si>
  <si>
    <t>Poverty Levels</t>
  </si>
  <si>
    <t>Poverty Level</t>
  </si>
  <si>
    <t>Above Poverty Line</t>
  </si>
  <si>
    <t>Below Poverty Line</t>
  </si>
  <si>
    <t>Disability Rates</t>
  </si>
  <si>
    <t>Disability Status</t>
  </si>
  <si>
    <t>Disability</t>
  </si>
  <si>
    <t>No disability</t>
  </si>
  <si>
    <t>Service connected disability</t>
  </si>
  <si>
    <t>Working-Age Veterans Trends</t>
  </si>
  <si>
    <t>Year</t>
  </si>
  <si>
    <t>Male Population</t>
  </si>
  <si>
    <t>Female Population</t>
  </si>
  <si>
    <t>Total Population</t>
  </si>
  <si>
    <t>N/A</t>
  </si>
  <si>
    <t>Employer Types</t>
  </si>
  <si>
    <t>Employer Type</t>
  </si>
  <si>
    <t>Federal Government</t>
  </si>
  <si>
    <t>Local Government</t>
  </si>
  <si>
    <t>Private Sector</t>
  </si>
  <si>
    <t>Self-Employed</t>
  </si>
  <si>
    <t>State Government</t>
  </si>
  <si>
    <t>Sector</t>
  </si>
  <si>
    <t>Sex</t>
  </si>
  <si>
    <t>Employment</t>
  </si>
  <si>
    <t>Median Earnings</t>
  </si>
  <si>
    <t>Public Administration</t>
  </si>
  <si>
    <t>All</t>
  </si>
  <si>
    <t>Agriculture, Forestry, Fishing and Hunting</t>
  </si>
  <si>
    <t>Construction</t>
  </si>
  <si>
    <t>Educational Services</t>
  </si>
  <si>
    <t>Arts, Entertainment, and Recreation</t>
  </si>
  <si>
    <t>Mining, Quarrying, and Oil and Gas Extraction</t>
  </si>
  <si>
    <t>Finance and Insurance</t>
  </si>
  <si>
    <t>Information</t>
  </si>
  <si>
    <t>Health Care</t>
  </si>
  <si>
    <t>Manufacturing</t>
  </si>
  <si>
    <t>Professional, Scientific, and Technical Services</t>
  </si>
  <si>
    <t>Retail Trade</t>
  </si>
  <si>
    <t>Social Assistance</t>
  </si>
  <si>
    <t>Other Services</t>
  </si>
  <si>
    <t>Transportation and Warehousing</t>
  </si>
  <si>
    <t>Utilities</t>
  </si>
  <si>
    <t>Wholesale Trade</t>
  </si>
  <si>
    <t>Men</t>
  </si>
  <si>
    <t>Occupation</t>
  </si>
  <si>
    <t>Business and Financial Operations</t>
  </si>
  <si>
    <t>Cleaning and Maintenance</t>
  </si>
  <si>
    <t>Computer and Mathematical</t>
  </si>
  <si>
    <t>Computer and Mathematical Occupations</t>
  </si>
  <si>
    <t>Construction and Extraction</t>
  </si>
  <si>
    <t>Food Preparation and Serving Related</t>
  </si>
  <si>
    <t>Education, Training, and Library</t>
  </si>
  <si>
    <t>Architecture and Engineering</t>
  </si>
  <si>
    <t>Entertainment and Sports</t>
  </si>
  <si>
    <t>Extraction Workers</t>
  </si>
  <si>
    <t>Farming, Fishing, and Forestry</t>
  </si>
  <si>
    <t>Financial Specialists</t>
  </si>
  <si>
    <t>Healthcare Support</t>
  </si>
  <si>
    <t>Legal</t>
  </si>
  <si>
    <t>Healthcare Practitioners and Technical</t>
  </si>
  <si>
    <t>Management</t>
  </si>
  <si>
    <t>Office and Administrative Support</t>
  </si>
  <si>
    <t>Production</t>
  </si>
  <si>
    <t>Personal Care and Service</t>
  </si>
  <si>
    <t>Protective Service Workers</t>
  </si>
  <si>
    <t>Repair and Maintenance</t>
  </si>
  <si>
    <t>Sales and Related</t>
  </si>
  <si>
    <t>Life, Physical, and Social Science</t>
  </si>
  <si>
    <t>Transportation and Material Moving</t>
  </si>
  <si>
    <t>Geographic Distribution</t>
  </si>
  <si>
    <t>GEOID</t>
  </si>
  <si>
    <t>Region</t>
  </si>
  <si>
    <t>Veteran Population</t>
  </si>
  <si>
    <t>Local Share (%)</t>
  </si>
  <si>
    <t>Statewide Share (%)</t>
  </si>
  <si>
    <t>25001</t>
  </si>
  <si>
    <t>Barnstable County, Massachusetts</t>
  </si>
  <si>
    <t>25017</t>
  </si>
  <si>
    <t>Middlesex County, Massachusetts</t>
  </si>
  <si>
    <t>25025</t>
  </si>
  <si>
    <t>Suffolk County, Massachusetts</t>
  </si>
  <si>
    <t>25021</t>
  </si>
  <si>
    <t>Norfolk County, Massachusetts</t>
  </si>
  <si>
    <t>25013</t>
  </si>
  <si>
    <t>Hampden County, Massachusetts</t>
  </si>
  <si>
    <t>25015</t>
  </si>
  <si>
    <t>Hampshire County, Massachusetts</t>
  </si>
  <si>
    <t>25011</t>
  </si>
  <si>
    <t>Franklin County, Massachusetts</t>
  </si>
  <si>
    <t>25023</t>
  </si>
  <si>
    <t>Plymouth County, Massachusetts</t>
  </si>
  <si>
    <t>25005</t>
  </si>
  <si>
    <t>Bristol County, Massachusetts</t>
  </si>
  <si>
    <t>25027</t>
  </si>
  <si>
    <t>Worcester County, Massachusetts</t>
  </si>
  <si>
    <t>25009</t>
  </si>
  <si>
    <t>Essex County, Massachusetts</t>
  </si>
  <si>
    <t>25019</t>
  </si>
  <si>
    <t>Nantucket County, Massachusetts</t>
  </si>
  <si>
    <t>25007</t>
  </si>
  <si>
    <t>Dukes County, Massachusetts</t>
  </si>
  <si>
    <t>25003</t>
  </si>
  <si>
    <t>Berkshire County, Massachusetts</t>
  </si>
  <si>
    <t>Outcomes by Service Period</t>
  </si>
  <si>
    <t>Service Period</t>
  </si>
  <si>
    <t>Total</t>
  </si>
  <si>
    <t>Served Persian Gulf to Aug 2001</t>
  </si>
  <si>
    <t>Served Sept 2001 or later</t>
  </si>
  <si>
    <t>Served prior to Persian Gulf</t>
  </si>
  <si>
    <t>Outcomes by Age Bracket</t>
  </si>
  <si>
    <t>Age Bracket</t>
  </si>
  <si>
    <t>Age 18-34</t>
  </si>
  <si>
    <t>Age 35-54</t>
  </si>
  <si>
    <t>Age 55-64</t>
  </si>
  <si>
    <t>Total: Age 18-64</t>
  </si>
  <si>
    <t>Birthplace &amp; Residence</t>
  </si>
  <si>
    <t>Stayed</t>
  </si>
  <si>
    <t>Out</t>
  </si>
  <si>
    <t>In</t>
  </si>
  <si>
    <t>MA born living elsewhere (%)</t>
  </si>
  <si>
    <t>Non-MA born living in MA (%)</t>
  </si>
  <si>
    <t>Race &amp; Ethnicity</t>
  </si>
  <si>
    <t>Race/Ethnicity</t>
  </si>
  <si>
    <t>All others</t>
  </si>
  <si>
    <t>Asian</t>
  </si>
  <si>
    <t>Black</t>
  </si>
  <si>
    <t>Hispanic or Latino</t>
  </si>
  <si>
    <t>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</si>
</sst>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rgb="FF000000"/>
      <name val="Calibri"/>
      <family val="2"/>
      <scheme val="minor"/>
    </font>
    <font>
      <b/>
      <sz val="14"/>
      <color rgb="FF000000"/>
      <name val="Calibri"/>
    </font>
    <font>
      <sz val="11"/>
      <color rgb="FF000000"/>
      <name val="Calibri"/>
    </font>
    <font>
      <u/>
      <sz val="11"/>
      <color theme="10"/>
      <name val="Calibri"/>
      <family val="2"/>
      <scheme val="minor"/>
    </font>
    <font>
      <u/>
      <sz val="11"/>
      <color rgb="FF00367D"/>
      <name val="Calibri"/>
      <family val="2"/>
      <scheme val="minor"/>
    </font>
    <font>
      <u/>
      <sz val="11"/>
      <color rgb="FF00367D"/>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8">
    <xf numFmtId="0" fontId="0" fillId="0" borderId="0" xfId="0"/>
    <xf numFmtId="0" fontId="1" fillId="0" borderId="0" xfId="1"/>
    <xf numFmtId="164" fontId="2" fillId="0" borderId="0" xfId="0" applyNumberFormat="1" applyFont="1"/>
    <xf numFmtId="165" fontId="2" fillId="0" borderId="0" xfId="0" applyNumberFormat="1" applyFont="1"/>
    <xf numFmtId="0" fontId="3" fillId="0" borderId="0" xfId="2" applyAlignment="1">
      <alignment wrapText="1"/>
    </xf>
    <xf numFmtId="0" fontId="0" fillId="0" borderId="0" xfId="0" applyAlignment="1">
      <alignment wrapText="1"/>
    </xf>
    <xf numFmtId="0" fontId="4" fillId="0" borderId="0" xfId="2" applyFont="1"/>
    <xf numFmtId="0" fontId="5" fillId="0" borderId="0" xfId="0" applyFont="1"/>
  </cellXfs>
  <cellStyles count="3">
    <cellStyle name="H1" xfId="1" xr:uid="{00000000-0005-0000-0000-000001000000}"/>
    <cellStyle name="Hyperlink" xfId="2" builtinId="8"/>
    <cellStyle name="Normal" xfId="0" builtinId="0"/>
  </cellStyles>
  <dxfs count="2">
    <dxf>
      <font>
        <strike val="0"/>
        <outline val="0"/>
        <shadow val="0"/>
        <u/>
        <vertAlign val="baseline"/>
        <sz val="11"/>
        <color rgb="FF00368C"/>
        <name val="Calibri"/>
        <scheme val="none"/>
      </font>
    </dxf>
    <dxf>
      <font>
        <strike val="0"/>
        <outline val="0"/>
        <shadow val="0"/>
        <u/>
        <vertAlign val="baseline"/>
        <sz val="11"/>
        <color rgb="FF00368C"/>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bout" displayName="about" ref="A4:A17" totalsRowShown="0" dataDxfId="1">
  <autoFilter ref="A4:A17" xr:uid="{00000000-0009-0000-0100-000003000000}"/>
  <tableColumns count="1">
    <tableColumn id="1" xr3:uid="{00000000-0010-0000-0000-000001000000}" name="Table of Contents" dataDxfId="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geographicdistribution" displayName="geographicdistribution" ref="A2:F16" totalsRowShown="0">
  <autoFilter ref="A2:F16" xr:uid="{00000000-0009-0000-0100-00000C000000}"/>
  <tableColumns count="6">
    <tableColumn id="1" xr3:uid="{00000000-0010-0000-0900-000001000000}" name="GEOID"/>
    <tableColumn id="2" xr3:uid="{00000000-0010-0000-0900-000002000000}" name="Region"/>
    <tableColumn id="3" xr3:uid="{00000000-0010-0000-0900-000003000000}" name="Total Population"/>
    <tableColumn id="4" xr3:uid="{00000000-0010-0000-0900-000004000000}" name="Veteran Population"/>
    <tableColumn id="5" xr3:uid="{00000000-0010-0000-0900-000005000000}" name="Local Share (%)"/>
    <tableColumn id="6" xr3:uid="{00000000-0010-0000-0900-000006000000}" name="Statewide Share (%)"/>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Outcomesbyserviceperiod" displayName="Outcomesbyserviceperiod" ref="A2:F7" totalsRowShown="0">
  <autoFilter ref="A2:F7" xr:uid="{00000000-0009-0000-0100-00000D000000}"/>
  <tableColumns count="6">
    <tableColumn id="1" xr3:uid="{00000000-0010-0000-0A00-000001000000}" name="Service Period"/>
    <tableColumn id="2" xr3:uid="{00000000-0010-0000-0A00-000002000000}" name="Group"/>
    <tableColumn id="3" xr3:uid="{00000000-0010-0000-0A00-000003000000}" name="Total"/>
    <tableColumn id="4" xr3:uid="{00000000-0010-0000-0A00-000004000000}" name="Unemployment Rate"/>
    <tableColumn id="5" xr3:uid="{00000000-0010-0000-0A00-000005000000}" name="Labor Force Participation Rate"/>
    <tableColumn id="6" xr3:uid="{00000000-0010-0000-0A00-000006000000}" name="Median Earning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outcomesbyagebracket" displayName="outcomesbyagebracket" ref="A2:F10" totalsRowShown="0">
  <autoFilter ref="A2:F10" xr:uid="{00000000-0009-0000-0100-00000E000000}"/>
  <tableColumns count="6">
    <tableColumn id="1" xr3:uid="{00000000-0010-0000-0B00-000001000000}" name="Age Bracket"/>
    <tableColumn id="2" xr3:uid="{00000000-0010-0000-0B00-000002000000}" name="Group"/>
    <tableColumn id="3" xr3:uid="{00000000-0010-0000-0B00-000003000000}" name="Total"/>
    <tableColumn id="4" xr3:uid="{00000000-0010-0000-0B00-000004000000}" name="Unemployment Rate"/>
    <tableColumn id="5" xr3:uid="{00000000-0010-0000-0B00-000005000000}" name="Labor Force Participation Rate"/>
    <tableColumn id="6" xr3:uid="{00000000-0010-0000-0B00-000006000000}" name="Median Earnings"/>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birthplaceresidence" displayName="birthplaceresidence" ref="A2:F4" totalsRowShown="0">
  <autoFilter ref="A2:F4" xr:uid="{00000000-0009-0000-0100-00000F000000}"/>
  <tableColumns count="6">
    <tableColumn id="1" xr3:uid="{00000000-0010-0000-0C00-000001000000}" name="Group"/>
    <tableColumn id="2" xr3:uid="{00000000-0010-0000-0C00-000002000000}" name="Stayed"/>
    <tableColumn id="3" xr3:uid="{00000000-0010-0000-0C00-000003000000}" name="Out"/>
    <tableColumn id="4" xr3:uid="{00000000-0010-0000-0C00-000004000000}" name="In"/>
    <tableColumn id="5" xr3:uid="{00000000-0010-0000-0C00-000005000000}" name="MA born living elsewhere (%)"/>
    <tableColumn id="6" xr3:uid="{00000000-0010-0000-0C00-000006000000}" name="Non-MA born living in MA (%)"/>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raceethnicity" displayName="raceethnicity" ref="A2:D12" totalsRowShown="0">
  <autoFilter ref="A2:D12" xr:uid="{00000000-0009-0000-0100-000010000000}"/>
  <tableColumns count="4">
    <tableColumn id="1" xr3:uid="{00000000-0010-0000-0D00-000001000000}" name="Group"/>
    <tableColumn id="2" xr3:uid="{00000000-0010-0000-0D00-000002000000}" name="Race/Ethnicity"/>
    <tableColumn id="3" xr3:uid="{00000000-0010-0000-0D00-000003000000}" name="Total"/>
    <tableColumn id="4" xr3:uid="{00000000-0010-0000-0D00-000004000000}" name="Share (%)"/>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labormarketoutcomes" displayName="labormarketoutcomes" ref="A2:C14" totalsRowShown="0">
  <autoFilter ref="A2:C14" xr:uid="{00000000-0009-0000-0100-000004000000}"/>
  <tableColumns count="3">
    <tableColumn id="1" xr3:uid="{00000000-0010-0000-0100-000001000000}" name="Group"/>
    <tableColumn id="2" xr3:uid="{00000000-0010-0000-0100-000002000000}" name="Measure"/>
    <tableColumn id="3" xr3:uid="{00000000-0010-0000-0100-000003000000}" name="Valu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educationalattainment" displayName="educationalattainment" ref="A2:D8" totalsRowShown="0">
  <autoFilter ref="A2:D8" xr:uid="{00000000-0009-0000-0100-000005000000}"/>
  <tableColumns count="4">
    <tableColumn id="1" xr3:uid="{00000000-0010-0000-0200-000001000000}" name="Group"/>
    <tableColumn id="2" xr3:uid="{00000000-0010-0000-0200-000002000000}" name="Education Level"/>
    <tableColumn id="3" xr3:uid="{00000000-0010-0000-0200-000003000000}" name="Population"/>
    <tableColumn id="4" xr3:uid="{00000000-0010-0000-0200-000004000000}" name="Share (%)"/>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povertylevels" displayName="povertylevels" ref="A2:D6" totalsRowShown="0">
  <autoFilter ref="A2:D6" xr:uid="{00000000-0009-0000-0100-000006000000}"/>
  <tableColumns count="4">
    <tableColumn id="1" xr3:uid="{00000000-0010-0000-0300-000001000000}" name="Group"/>
    <tableColumn id="2" xr3:uid="{00000000-0010-0000-0300-000002000000}" name="Poverty Level"/>
    <tableColumn id="3" xr3:uid="{00000000-0010-0000-0300-000003000000}" name="Population"/>
    <tableColumn id="4" xr3:uid="{00000000-0010-0000-0300-000004000000}" name="Share (%)"/>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disabilityrates" displayName="disabilityrates" ref="A2:D7" totalsRowShown="0">
  <autoFilter ref="A2:D7" xr:uid="{00000000-0009-0000-0100-000007000000}"/>
  <tableColumns count="4">
    <tableColumn id="1" xr3:uid="{00000000-0010-0000-0400-000001000000}" name="Group"/>
    <tableColumn id="2" xr3:uid="{00000000-0010-0000-0400-000002000000}" name="Disability Status"/>
    <tableColumn id="3" xr3:uid="{00000000-0010-0000-0400-000003000000}" name="Population"/>
    <tableColumn id="4" xr3:uid="{00000000-0010-0000-0400-000004000000}" name="Share (%)"/>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workingageveteranstrends" displayName="workingageveteranstrends" ref="A2:D17" totalsRowShown="0">
  <autoFilter ref="A2:D17" xr:uid="{00000000-0009-0000-0100-000008000000}"/>
  <tableColumns count="4">
    <tableColumn id="1" xr3:uid="{00000000-0010-0000-0500-000001000000}" name="Year"/>
    <tableColumn id="2" xr3:uid="{00000000-0010-0000-0500-000002000000}" name="Male Population"/>
    <tableColumn id="3" xr3:uid="{00000000-0010-0000-0500-000003000000}" name="Female Population"/>
    <tableColumn id="4" xr3:uid="{00000000-0010-0000-0500-000004000000}" name="Total Populatio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employertypes" displayName="employertypes" ref="A2:D12" totalsRowShown="0">
  <autoFilter ref="A2:D12" xr:uid="{00000000-0009-0000-0100-000009000000}"/>
  <tableColumns count="4">
    <tableColumn id="1" xr3:uid="{00000000-0010-0000-0600-000001000000}" name="Group"/>
    <tableColumn id="2" xr3:uid="{00000000-0010-0000-0600-000002000000}" name="Employer Type"/>
    <tableColumn id="3" xr3:uid="{00000000-0010-0000-0600-000003000000}" name="Population"/>
    <tableColumn id="4" xr3:uid="{00000000-0010-0000-0600-000004000000}" name="Share (%)"/>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sectors" displayName="sectors" ref="A2:F70" totalsRowShown="0">
  <autoFilter ref="A2:F70" xr:uid="{00000000-0009-0000-0100-00000A000000}"/>
  <tableColumns count="6">
    <tableColumn id="1" xr3:uid="{00000000-0010-0000-0700-000001000000}" name="Sector"/>
    <tableColumn id="2" xr3:uid="{00000000-0010-0000-0700-000002000000}" name="Group"/>
    <tableColumn id="3" xr3:uid="{00000000-0010-0000-0700-000003000000}" name="Sex"/>
    <tableColumn id="4" xr3:uid="{00000000-0010-0000-0700-000004000000}" name="Employment"/>
    <tableColumn id="5" xr3:uid="{00000000-0010-0000-0700-000005000000}" name="Median Earnings"/>
    <tableColumn id="6" xr3:uid="{00000000-0010-0000-0700-000006000000}" name="Share (%)"/>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occupations" displayName="occupations" ref="A2:F98" totalsRowShown="0">
  <autoFilter ref="A2:F98" xr:uid="{00000000-0009-0000-0100-00000B000000}"/>
  <tableColumns count="6">
    <tableColumn id="1" xr3:uid="{00000000-0010-0000-0800-000001000000}" name="Occupation"/>
    <tableColumn id="2" xr3:uid="{00000000-0010-0000-0800-000002000000}" name="Group"/>
    <tableColumn id="3" xr3:uid="{00000000-0010-0000-0800-000003000000}" name="Sex"/>
    <tableColumn id="4" xr3:uid="{00000000-0010-0000-0800-000004000000}" name="Employment"/>
    <tableColumn id="5" xr3:uid="{00000000-0010-0000-0800-000005000000}" name="Median Earnings"/>
    <tableColumn id="6" xr3:uid="{00000000-0010-0000-0800-000006000000}" name="Share (%)"/>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mass.gov/info-details/veterans-equity-dashboard"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workbookViewId="0">
      <selection activeCell="C14" sqref="C14"/>
    </sheetView>
  </sheetViews>
  <sheetFormatPr defaultColWidth="10.81640625" defaultRowHeight="14.5" x14ac:dyDescent="0.35"/>
  <cols>
    <col min="1" max="1" width="78.26953125" customWidth="1"/>
  </cols>
  <sheetData>
    <row r="1" spans="1:1" ht="18.5" x14ac:dyDescent="0.45">
      <c r="A1" s="1" t="s">
        <v>0</v>
      </c>
    </row>
    <row r="2" spans="1:1" ht="58.5" customHeight="1" x14ac:dyDescent="0.35">
      <c r="A2" s="5" t="s">
        <v>1</v>
      </c>
    </row>
    <row r="3" spans="1:1" ht="26.5" customHeight="1" x14ac:dyDescent="0.35">
      <c r="A3" s="4" t="s">
        <v>2</v>
      </c>
    </row>
    <row r="4" spans="1:1" x14ac:dyDescent="0.35">
      <c r="A4" t="s">
        <v>3</v>
      </c>
    </row>
    <row r="5" spans="1:1" x14ac:dyDescent="0.35">
      <c r="A5" s="6" t="str">
        <f>HYPERLINK("#'LaborMarketOutcomes'!A1", "LaborMarketOutcomes")</f>
        <v>LaborMarketOutcomes</v>
      </c>
    </row>
    <row r="6" spans="1:1" x14ac:dyDescent="0.35">
      <c r="A6" s="6" t="str">
        <f>HYPERLINK("#'EducationalAttainment'!A1", "EducationalAttainment")</f>
        <v>EducationalAttainment</v>
      </c>
    </row>
    <row r="7" spans="1:1" x14ac:dyDescent="0.35">
      <c r="A7" s="6" t="str">
        <f>HYPERLINK("#'PovertyLevels'!A1", "PovertyLevels")</f>
        <v>PovertyLevels</v>
      </c>
    </row>
    <row r="8" spans="1:1" x14ac:dyDescent="0.35">
      <c r="A8" s="6" t="str">
        <f>HYPERLINK("#'DisabilityRates'!A1", "DisabilityRates")</f>
        <v>DisabilityRates</v>
      </c>
    </row>
    <row r="9" spans="1:1" x14ac:dyDescent="0.35">
      <c r="A9" s="6" t="str">
        <f>HYPERLINK("#'WorkingAgeVeteransTrends'!A1", "WorkingAgeVeteransTrends")</f>
        <v>WorkingAgeVeteransTrends</v>
      </c>
    </row>
    <row r="10" spans="1:1" x14ac:dyDescent="0.35">
      <c r="A10" s="6" t="str">
        <f>HYPERLINK("#'EmployerTypes'!A1", "EmployerTypes")</f>
        <v>EmployerTypes</v>
      </c>
    </row>
    <row r="11" spans="1:1" x14ac:dyDescent="0.35">
      <c r="A11" s="7" t="s">
        <v>4</v>
      </c>
    </row>
    <row r="12" spans="1:1" x14ac:dyDescent="0.35">
      <c r="A12" s="7" t="s">
        <v>5</v>
      </c>
    </row>
    <row r="13" spans="1:1" x14ac:dyDescent="0.35">
      <c r="A13" s="6" t="str">
        <f>HYPERLINK("#'GeographicDistribution'!A1", "GeographicDistribution")</f>
        <v>GeographicDistribution</v>
      </c>
    </row>
    <row r="14" spans="1:1" x14ac:dyDescent="0.35">
      <c r="A14" s="6" t="str">
        <f>HYPERLINK("#'OutcomesByServicePeriod'!A1", "OutcomesByServicePeriod")</f>
        <v>OutcomesByServicePeriod</v>
      </c>
    </row>
    <row r="15" spans="1:1" x14ac:dyDescent="0.35">
      <c r="A15" s="6" t="str">
        <f>HYPERLINK("#'OutcomesByAgeBracket'!A1", "OutcomesByAgeBracket")</f>
        <v>OutcomesByAgeBracket</v>
      </c>
    </row>
    <row r="16" spans="1:1" x14ac:dyDescent="0.35">
      <c r="A16" s="6" t="str">
        <f>HYPERLINK("#'BirthplaceAndResidence'!A1", "BirthplaceAndResidence")</f>
        <v>BirthplaceAndResidence</v>
      </c>
    </row>
    <row r="17" spans="1:1" x14ac:dyDescent="0.35">
      <c r="A17" s="6" t="str">
        <f>HYPERLINK("#'RaceAndEthnicity'!A1", "RaceAndEthnicity")</f>
        <v>RaceAndEthnicity</v>
      </c>
    </row>
    <row r="18" spans="1:1" x14ac:dyDescent="0.35">
      <c r="A18" t="s">
        <v>6</v>
      </c>
    </row>
  </sheetData>
  <hyperlinks>
    <hyperlink ref="A11" location="'Sectors'!A1" display="Sectors" xr:uid="{00000000-0004-0000-0000-000006000000}"/>
    <hyperlink ref="A12" location="'Occupations'!A1" display="Occupations" xr:uid="{00000000-0004-0000-0000-000007000000}"/>
    <hyperlink ref="A13" location="'Geographic Distribution'!A1" display="Geographic Distribution" xr:uid="{00000000-0004-0000-0000-000008000000}"/>
    <hyperlink ref="A3" r:id="rId1" xr:uid="{B44959E0-9EAC-40DE-9169-D6959ADD217B}"/>
    <hyperlink ref="A14:A17" location="'Geographic Distribution'!A1" display="Geographic Distribution" xr:uid="{5FF04E5B-FA03-4327-BD23-F696ECD70661}"/>
  </hyperlinks>
  <pageMargins left="0.7" right="0.7" top="0.75" bottom="0.75" header="0.3" footer="0.3"/>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workbookViewId="0">
      <selection activeCell="H11" sqref="H11"/>
    </sheetView>
  </sheetViews>
  <sheetFormatPr defaultColWidth="10.81640625" defaultRowHeight="14.5" x14ac:dyDescent="0.35"/>
  <sheetData>
    <row r="1" spans="1:6" ht="18.5" x14ac:dyDescent="0.45">
      <c r="A1" s="1" t="s">
        <v>96</v>
      </c>
    </row>
    <row r="2" spans="1:6" x14ac:dyDescent="0.35">
      <c r="A2" t="s">
        <v>97</v>
      </c>
      <c r="B2" t="s">
        <v>98</v>
      </c>
      <c r="C2" t="s">
        <v>39</v>
      </c>
      <c r="D2" t="s">
        <v>99</v>
      </c>
      <c r="E2" t="s">
        <v>100</v>
      </c>
      <c r="F2" t="s">
        <v>101</v>
      </c>
    </row>
    <row r="3" spans="1:6" x14ac:dyDescent="0.35">
      <c r="A3" t="s">
        <v>102</v>
      </c>
      <c r="B3" t="s">
        <v>103</v>
      </c>
      <c r="C3">
        <v>121480</v>
      </c>
      <c r="D3">
        <v>4078</v>
      </c>
      <c r="E3" s="2">
        <v>3.4000000000000002E-2</v>
      </c>
      <c r="F3" s="2">
        <v>3.9E-2</v>
      </c>
    </row>
    <row r="4" spans="1:6" x14ac:dyDescent="0.35">
      <c r="A4" t="s">
        <v>104</v>
      </c>
      <c r="B4" t="s">
        <v>105</v>
      </c>
      <c r="C4">
        <v>1050785</v>
      </c>
      <c r="D4">
        <v>17720</v>
      </c>
      <c r="E4" s="2">
        <v>1.7000000000000001E-2</v>
      </c>
      <c r="F4" s="2">
        <v>0.17100000000000001</v>
      </c>
    </row>
    <row r="5" spans="1:6" x14ac:dyDescent="0.35">
      <c r="A5" t="s">
        <v>106</v>
      </c>
      <c r="B5" t="s">
        <v>107</v>
      </c>
      <c r="C5">
        <v>554566</v>
      </c>
      <c r="D5">
        <v>7450</v>
      </c>
      <c r="E5" s="2">
        <v>1.2999999999999999E-2</v>
      </c>
      <c r="F5" s="2">
        <v>7.1999999999999995E-2</v>
      </c>
    </row>
    <row r="6" spans="1:6" x14ac:dyDescent="0.35">
      <c r="A6" t="s">
        <v>108</v>
      </c>
      <c r="B6" t="s">
        <v>109</v>
      </c>
      <c r="C6">
        <v>450776</v>
      </c>
      <c r="D6">
        <v>8218</v>
      </c>
      <c r="E6" s="2">
        <v>1.7999999999999999E-2</v>
      </c>
      <c r="F6" s="2">
        <v>7.9000000000000001E-2</v>
      </c>
    </row>
    <row r="7" spans="1:6" x14ac:dyDescent="0.35">
      <c r="A7" t="s">
        <v>110</v>
      </c>
      <c r="B7" t="s">
        <v>111</v>
      </c>
      <c r="C7">
        <v>281095</v>
      </c>
      <c r="D7">
        <v>9389</v>
      </c>
      <c r="E7" s="2">
        <v>3.3000000000000002E-2</v>
      </c>
      <c r="F7" s="2">
        <v>9.0999999999999998E-2</v>
      </c>
    </row>
    <row r="8" spans="1:6" x14ac:dyDescent="0.35">
      <c r="A8" t="s">
        <v>112</v>
      </c>
      <c r="B8" t="s">
        <v>113</v>
      </c>
      <c r="C8">
        <v>107453</v>
      </c>
      <c r="D8">
        <v>2888</v>
      </c>
      <c r="E8" s="2">
        <v>2.7E-2</v>
      </c>
      <c r="F8" s="2">
        <v>2.8000000000000001E-2</v>
      </c>
    </row>
    <row r="9" spans="1:6" x14ac:dyDescent="0.35">
      <c r="A9" t="s">
        <v>114</v>
      </c>
      <c r="B9" t="s">
        <v>115</v>
      </c>
      <c r="C9">
        <v>41668</v>
      </c>
      <c r="D9">
        <v>1224</v>
      </c>
      <c r="E9" s="2">
        <v>2.9000000000000001E-2</v>
      </c>
      <c r="F9" s="2">
        <v>1.2E-2</v>
      </c>
    </row>
    <row r="10" spans="1:6" x14ac:dyDescent="0.35">
      <c r="A10" t="s">
        <v>116</v>
      </c>
      <c r="B10" t="s">
        <v>117</v>
      </c>
      <c r="C10">
        <v>317927</v>
      </c>
      <c r="D10">
        <v>10678</v>
      </c>
      <c r="E10" s="2">
        <v>3.4000000000000002E-2</v>
      </c>
      <c r="F10" s="2">
        <v>0.10299999999999999</v>
      </c>
    </row>
    <row r="11" spans="1:6" x14ac:dyDescent="0.35">
      <c r="A11" t="s">
        <v>118</v>
      </c>
      <c r="B11" t="s">
        <v>119</v>
      </c>
      <c r="C11">
        <v>358885</v>
      </c>
      <c r="D11">
        <v>10534</v>
      </c>
      <c r="E11" s="2">
        <v>2.9000000000000001E-2</v>
      </c>
      <c r="F11" s="2">
        <v>0.10199999999999999</v>
      </c>
    </row>
    <row r="12" spans="1:6" x14ac:dyDescent="0.35">
      <c r="A12" t="s">
        <v>120</v>
      </c>
      <c r="B12" t="s">
        <v>121</v>
      </c>
      <c r="C12">
        <v>540414</v>
      </c>
      <c r="D12">
        <v>16673</v>
      </c>
      <c r="E12" s="2">
        <v>3.1E-2</v>
      </c>
      <c r="F12" s="2">
        <v>0.161</v>
      </c>
    </row>
    <row r="13" spans="1:6" x14ac:dyDescent="0.35">
      <c r="A13" t="s">
        <v>122</v>
      </c>
      <c r="B13" t="s">
        <v>123</v>
      </c>
      <c r="C13">
        <v>493250</v>
      </c>
      <c r="D13">
        <v>11594</v>
      </c>
      <c r="E13" s="2">
        <v>2.4E-2</v>
      </c>
      <c r="F13" s="2">
        <v>0.112</v>
      </c>
    </row>
    <row r="14" spans="1:6" x14ac:dyDescent="0.35">
      <c r="A14" t="s">
        <v>124</v>
      </c>
      <c r="B14" t="s">
        <v>125</v>
      </c>
      <c r="C14">
        <v>9168</v>
      </c>
      <c r="D14">
        <v>227</v>
      </c>
      <c r="E14" s="2">
        <v>2.5000000000000001E-2</v>
      </c>
      <c r="F14" s="2">
        <v>2E-3</v>
      </c>
    </row>
    <row r="15" spans="1:6" x14ac:dyDescent="0.35">
      <c r="A15" t="s">
        <v>126</v>
      </c>
      <c r="B15" t="s">
        <v>127</v>
      </c>
      <c r="C15">
        <v>11878</v>
      </c>
      <c r="D15">
        <v>300</v>
      </c>
      <c r="E15" s="2">
        <v>2.5000000000000001E-2</v>
      </c>
      <c r="F15" s="2">
        <v>3.0000000000000001E-3</v>
      </c>
    </row>
    <row r="16" spans="1:6" x14ac:dyDescent="0.35">
      <c r="A16" t="s">
        <v>128</v>
      </c>
      <c r="B16" t="s">
        <v>129</v>
      </c>
      <c r="C16">
        <v>76351</v>
      </c>
      <c r="D16">
        <v>2512</v>
      </c>
      <c r="E16" s="2">
        <v>3.3000000000000002E-2</v>
      </c>
      <c r="F16" s="2">
        <v>2.4E-2</v>
      </c>
    </row>
    <row r="17" spans="1:1" x14ac:dyDescent="0.35">
      <c r="A17" t="s">
        <v>6</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G7" sqref="G7"/>
    </sheetView>
  </sheetViews>
  <sheetFormatPr defaultColWidth="10.81640625" defaultRowHeight="14.5" x14ac:dyDescent="0.35"/>
  <sheetData>
    <row r="1" spans="1:6" ht="18.5" x14ac:dyDescent="0.45">
      <c r="A1" s="1" t="s">
        <v>130</v>
      </c>
    </row>
    <row r="2" spans="1:6" x14ac:dyDescent="0.35">
      <c r="A2" t="s">
        <v>131</v>
      </c>
      <c r="B2" t="s">
        <v>8</v>
      </c>
      <c r="C2" t="s">
        <v>132</v>
      </c>
      <c r="D2" t="s">
        <v>17</v>
      </c>
      <c r="E2" t="s">
        <v>16</v>
      </c>
      <c r="F2" t="s">
        <v>51</v>
      </c>
    </row>
    <row r="3" spans="1:6" x14ac:dyDescent="0.35">
      <c r="A3" t="s">
        <v>18</v>
      </c>
      <c r="B3" t="s">
        <v>18</v>
      </c>
      <c r="C3">
        <v>4284786</v>
      </c>
      <c r="D3" s="2">
        <v>5.1048711731882503E-2</v>
      </c>
      <c r="E3" s="2">
        <v>0.80471696836201401</v>
      </c>
      <c r="F3" s="3">
        <v>60328.421999999999</v>
      </c>
    </row>
    <row r="4" spans="1:6" x14ac:dyDescent="0.35">
      <c r="A4" t="s">
        <v>133</v>
      </c>
      <c r="B4" t="s">
        <v>11</v>
      </c>
      <c r="C4">
        <v>24363</v>
      </c>
      <c r="D4" s="2">
        <v>3.0915183839146598E-2</v>
      </c>
      <c r="E4" s="2">
        <v>0.86963838607724797</v>
      </c>
      <c r="F4" s="3">
        <v>95317.326000000001</v>
      </c>
    </row>
    <row r="5" spans="1:6" x14ac:dyDescent="0.35">
      <c r="A5" t="s">
        <v>134</v>
      </c>
      <c r="B5" t="s">
        <v>11</v>
      </c>
      <c r="C5">
        <v>46528</v>
      </c>
      <c r="D5" s="2">
        <v>3.99105923258413E-2</v>
      </c>
      <c r="E5" s="2">
        <v>0.86539288170563999</v>
      </c>
      <c r="F5" s="3">
        <v>79431.104999999996</v>
      </c>
    </row>
    <row r="6" spans="1:6" x14ac:dyDescent="0.35">
      <c r="A6" t="s">
        <v>135</v>
      </c>
      <c r="B6" t="s">
        <v>11</v>
      </c>
      <c r="C6">
        <v>61361</v>
      </c>
      <c r="D6" s="2">
        <v>3.39165604255506E-2</v>
      </c>
      <c r="E6" s="2">
        <v>0.74141555711282403</v>
      </c>
      <c r="F6" s="3">
        <v>72413.429999999993</v>
      </c>
    </row>
    <row r="7" spans="1:6" x14ac:dyDescent="0.35">
      <c r="A7" t="s">
        <v>40</v>
      </c>
      <c r="B7" t="s">
        <v>11</v>
      </c>
      <c r="C7">
        <v>101711</v>
      </c>
      <c r="D7" s="2">
        <v>3.6535254163544501E-2</v>
      </c>
      <c r="E7" s="2">
        <v>0.81350099792549502</v>
      </c>
      <c r="F7" s="3">
        <v>81875.138999999996</v>
      </c>
    </row>
    <row r="8" spans="1:6" x14ac:dyDescent="0.35">
      <c r="A8" t="s">
        <v>6</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workbookViewId="0">
      <selection activeCell="C6" sqref="C6"/>
    </sheetView>
  </sheetViews>
  <sheetFormatPr defaultColWidth="10.81640625" defaultRowHeight="14.5" x14ac:dyDescent="0.35"/>
  <sheetData>
    <row r="1" spans="1:6" ht="18.5" x14ac:dyDescent="0.45">
      <c r="A1" s="1" t="s">
        <v>136</v>
      </c>
    </row>
    <row r="2" spans="1:6" x14ac:dyDescent="0.35">
      <c r="A2" t="s">
        <v>137</v>
      </c>
      <c r="B2" t="s">
        <v>8</v>
      </c>
      <c r="C2" t="s">
        <v>132</v>
      </c>
      <c r="D2" t="s">
        <v>17</v>
      </c>
      <c r="E2" t="s">
        <v>16</v>
      </c>
      <c r="F2" t="s">
        <v>51</v>
      </c>
    </row>
    <row r="3" spans="1:6" x14ac:dyDescent="0.35">
      <c r="A3" t="s">
        <v>138</v>
      </c>
      <c r="B3" t="s">
        <v>18</v>
      </c>
      <c r="C3">
        <v>1660434</v>
      </c>
      <c r="D3" s="2">
        <v>6.6588232774249606E-2</v>
      </c>
      <c r="E3" s="2">
        <v>0.78729898327786596</v>
      </c>
      <c r="F3" s="3">
        <v>40610</v>
      </c>
    </row>
    <row r="4" spans="1:6" x14ac:dyDescent="0.35">
      <c r="A4" t="s">
        <v>139</v>
      </c>
      <c r="B4" t="s">
        <v>18</v>
      </c>
      <c r="C4">
        <v>1739437</v>
      </c>
      <c r="D4" s="2">
        <v>4.1906518999508702E-2</v>
      </c>
      <c r="E4" s="2">
        <v>0.86128097769565704</v>
      </c>
      <c r="F4" s="3">
        <v>60978.648300000001</v>
      </c>
    </row>
    <row r="5" spans="1:6" x14ac:dyDescent="0.35">
      <c r="A5" t="s">
        <v>140</v>
      </c>
      <c r="B5" t="s">
        <v>18</v>
      </c>
      <c r="C5">
        <v>915456</v>
      </c>
      <c r="D5" s="2">
        <v>4.0444363132496199E-2</v>
      </c>
      <c r="E5" s="2">
        <v>0.72842605215324396</v>
      </c>
      <c r="F5" s="3">
        <v>77560.664999999994</v>
      </c>
    </row>
    <row r="6" spans="1:6" x14ac:dyDescent="0.35">
      <c r="A6" t="s">
        <v>138</v>
      </c>
      <c r="B6" t="s">
        <v>11</v>
      </c>
      <c r="C6">
        <v>17486</v>
      </c>
      <c r="D6" s="2">
        <v>6.2066731454486601E-2</v>
      </c>
      <c r="E6" s="2">
        <v>0.88270616493194598</v>
      </c>
      <c r="F6" s="3">
        <v>91651.274999999994</v>
      </c>
    </row>
    <row r="7" spans="1:6" x14ac:dyDescent="0.35">
      <c r="A7" t="s">
        <v>139</v>
      </c>
      <c r="B7" t="s">
        <v>11</v>
      </c>
      <c r="C7">
        <v>43035</v>
      </c>
      <c r="D7" s="2">
        <v>3.13035229638218E-2</v>
      </c>
      <c r="E7" s="2">
        <v>0.88186359939584102</v>
      </c>
      <c r="F7" s="3">
        <v>72617.544999999998</v>
      </c>
    </row>
    <row r="8" spans="1:6" x14ac:dyDescent="0.35">
      <c r="A8" t="s">
        <v>140</v>
      </c>
      <c r="B8" t="s">
        <v>11</v>
      </c>
      <c r="C8">
        <v>41190</v>
      </c>
      <c r="D8" s="2">
        <v>2.9874642321842199E-2</v>
      </c>
      <c r="E8" s="2">
        <v>0.71269725661568295</v>
      </c>
      <c r="F8" s="3">
        <v>80204.75</v>
      </c>
    </row>
    <row r="9" spans="1:6" x14ac:dyDescent="0.35">
      <c r="A9" t="s">
        <v>141</v>
      </c>
      <c r="B9" t="s">
        <v>18</v>
      </c>
      <c r="C9">
        <v>4315327</v>
      </c>
      <c r="D9" s="2">
        <v>5.0918080641798202E-2</v>
      </c>
      <c r="E9" s="2">
        <v>0.80463056449719805</v>
      </c>
      <c r="F9" s="3">
        <v>60855.290999999997</v>
      </c>
    </row>
    <row r="10" spans="1:6" x14ac:dyDescent="0.35">
      <c r="A10" t="s">
        <v>141</v>
      </c>
      <c r="B10" t="s">
        <v>11</v>
      </c>
      <c r="C10">
        <v>101711</v>
      </c>
      <c r="D10" s="2">
        <v>3.6535254163544501E-2</v>
      </c>
      <c r="E10" s="2">
        <v>0.81350099792549502</v>
      </c>
      <c r="F10" s="3">
        <v>81875.138999999996</v>
      </c>
    </row>
    <row r="11" spans="1:6" x14ac:dyDescent="0.35">
      <c r="A11" t="s">
        <v>6</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
  <sheetViews>
    <sheetView workbookViewId="0">
      <selection activeCell="B4" sqref="B4"/>
    </sheetView>
  </sheetViews>
  <sheetFormatPr defaultColWidth="10.81640625" defaultRowHeight="14.5" x14ac:dyDescent="0.35"/>
  <sheetData>
    <row r="1" spans="1:6" ht="18.5" x14ac:dyDescent="0.45">
      <c r="A1" s="1" t="s">
        <v>142</v>
      </c>
    </row>
    <row r="2" spans="1:6" x14ac:dyDescent="0.35">
      <c r="A2" t="s">
        <v>8</v>
      </c>
      <c r="B2" t="s">
        <v>143</v>
      </c>
      <c r="C2" t="s">
        <v>144</v>
      </c>
      <c r="D2" t="s">
        <v>145</v>
      </c>
      <c r="E2" t="s">
        <v>146</v>
      </c>
      <c r="F2" t="s">
        <v>147</v>
      </c>
    </row>
    <row r="3" spans="1:6" x14ac:dyDescent="0.35">
      <c r="A3" t="s">
        <v>18</v>
      </c>
      <c r="B3">
        <v>2237908</v>
      </c>
      <c r="C3">
        <v>1472499</v>
      </c>
      <c r="D3">
        <v>2077419</v>
      </c>
      <c r="E3" s="2">
        <v>0.39700000000000002</v>
      </c>
      <c r="F3" s="2">
        <v>0.48099999999999998</v>
      </c>
    </row>
    <row r="4" spans="1:6" x14ac:dyDescent="0.35">
      <c r="A4" t="s">
        <v>11</v>
      </c>
      <c r="B4">
        <v>62843</v>
      </c>
      <c r="C4">
        <v>111567</v>
      </c>
      <c r="D4">
        <v>44847</v>
      </c>
      <c r="E4" s="2">
        <v>0.64</v>
      </c>
      <c r="F4" s="2">
        <v>0.41599999999999998</v>
      </c>
    </row>
    <row r="5" spans="1:6" x14ac:dyDescent="0.35">
      <c r="A5" t="s">
        <v>6</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workbookViewId="0">
      <selection activeCell="E10" sqref="E10"/>
    </sheetView>
  </sheetViews>
  <sheetFormatPr defaultColWidth="10.81640625" defaultRowHeight="14.5" x14ac:dyDescent="0.35"/>
  <sheetData>
    <row r="1" spans="1:4" ht="18.5" x14ac:dyDescent="0.45">
      <c r="A1" s="1" t="s">
        <v>148</v>
      </c>
    </row>
    <row r="2" spans="1:4" x14ac:dyDescent="0.35">
      <c r="A2" t="s">
        <v>8</v>
      </c>
      <c r="B2" t="s">
        <v>149</v>
      </c>
      <c r="C2" t="s">
        <v>132</v>
      </c>
      <c r="D2" t="s">
        <v>22</v>
      </c>
    </row>
    <row r="3" spans="1:4" x14ac:dyDescent="0.35">
      <c r="A3" t="s">
        <v>18</v>
      </c>
      <c r="B3" t="s">
        <v>150</v>
      </c>
      <c r="C3">
        <v>53501</v>
      </c>
      <c r="D3" s="2">
        <v>1.2999999999999999E-2</v>
      </c>
    </row>
    <row r="4" spans="1:4" x14ac:dyDescent="0.35">
      <c r="A4" t="s">
        <v>18</v>
      </c>
      <c r="B4" t="s">
        <v>151</v>
      </c>
      <c r="C4">
        <v>363898</v>
      </c>
      <c r="D4" s="2">
        <v>8.5999999999999993E-2</v>
      </c>
    </row>
    <row r="5" spans="1:4" x14ac:dyDescent="0.35">
      <c r="A5" t="s">
        <v>18</v>
      </c>
      <c r="B5" t="s">
        <v>152</v>
      </c>
      <c r="C5">
        <v>322710</v>
      </c>
      <c r="D5" s="2">
        <v>7.5999999999999998E-2</v>
      </c>
    </row>
    <row r="6" spans="1:4" x14ac:dyDescent="0.35">
      <c r="A6" t="s">
        <v>18</v>
      </c>
      <c r="B6" t="s">
        <v>153</v>
      </c>
      <c r="C6">
        <v>574480</v>
      </c>
      <c r="D6" s="2">
        <v>0.13600000000000001</v>
      </c>
    </row>
    <row r="7" spans="1:4" x14ac:dyDescent="0.35">
      <c r="A7" t="s">
        <v>18</v>
      </c>
      <c r="B7" t="s">
        <v>154</v>
      </c>
      <c r="C7">
        <v>2919012</v>
      </c>
      <c r="D7" s="2">
        <v>0.68899999999999995</v>
      </c>
    </row>
    <row r="8" spans="1:4" x14ac:dyDescent="0.35">
      <c r="A8" t="s">
        <v>11</v>
      </c>
      <c r="B8" t="s">
        <v>150</v>
      </c>
      <c r="C8">
        <v>1094</v>
      </c>
      <c r="D8" s="2">
        <v>1.0999999999999999E-2</v>
      </c>
    </row>
    <row r="9" spans="1:4" x14ac:dyDescent="0.35">
      <c r="A9" t="s">
        <v>11</v>
      </c>
      <c r="B9" t="s">
        <v>151</v>
      </c>
      <c r="C9">
        <v>2407</v>
      </c>
      <c r="D9" s="2">
        <v>2.5000000000000001E-2</v>
      </c>
    </row>
    <row r="10" spans="1:4" x14ac:dyDescent="0.35">
      <c r="A10" t="s">
        <v>11</v>
      </c>
      <c r="B10" t="s">
        <v>152</v>
      </c>
      <c r="C10">
        <v>6217</v>
      </c>
      <c r="D10" s="2">
        <v>6.4000000000000001E-2</v>
      </c>
    </row>
    <row r="11" spans="1:4" x14ac:dyDescent="0.35">
      <c r="A11" t="s">
        <v>11</v>
      </c>
      <c r="B11" t="s">
        <v>153</v>
      </c>
      <c r="C11">
        <v>8765</v>
      </c>
      <c r="D11" s="2">
        <v>9.0999999999999998E-2</v>
      </c>
    </row>
    <row r="12" spans="1:4" x14ac:dyDescent="0.35">
      <c r="A12" t="s">
        <v>11</v>
      </c>
      <c r="B12" t="s">
        <v>154</v>
      </c>
      <c r="C12">
        <v>78286</v>
      </c>
      <c r="D12" s="2">
        <v>0.80900000000000005</v>
      </c>
    </row>
    <row r="13" spans="1:4" x14ac:dyDescent="0.35">
      <c r="A13" t="s">
        <v>6</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B10" sqref="B10"/>
    </sheetView>
  </sheetViews>
  <sheetFormatPr defaultColWidth="10.81640625" defaultRowHeight="14.5" x14ac:dyDescent="0.35"/>
  <sheetData>
    <row r="1" spans="1:3" ht="18.5" x14ac:dyDescent="0.45">
      <c r="A1" s="1" t="s">
        <v>7</v>
      </c>
    </row>
    <row r="2" spans="1:3" x14ac:dyDescent="0.35">
      <c r="A2" t="s">
        <v>8</v>
      </c>
      <c r="B2" t="s">
        <v>9</v>
      </c>
      <c r="C2" t="s">
        <v>10</v>
      </c>
    </row>
    <row r="3" spans="1:3" x14ac:dyDescent="0.35">
      <c r="A3" t="s">
        <v>11</v>
      </c>
      <c r="B3" t="s">
        <v>12</v>
      </c>
      <c r="C3">
        <v>96097</v>
      </c>
    </row>
    <row r="4" spans="1:3" x14ac:dyDescent="0.35">
      <c r="A4" t="s">
        <v>11</v>
      </c>
      <c r="B4" t="s">
        <v>13</v>
      </c>
      <c r="C4">
        <v>78528</v>
      </c>
    </row>
    <row r="5" spans="1:3" x14ac:dyDescent="0.35">
      <c r="A5" t="s">
        <v>11</v>
      </c>
      <c r="B5" t="s">
        <v>14</v>
      </c>
      <c r="C5">
        <v>76772</v>
      </c>
    </row>
    <row r="6" spans="1:3" x14ac:dyDescent="0.35">
      <c r="A6" t="s">
        <v>11</v>
      </c>
      <c r="B6" t="s">
        <v>15</v>
      </c>
      <c r="C6">
        <v>1756</v>
      </c>
    </row>
    <row r="7" spans="1:3" x14ac:dyDescent="0.35">
      <c r="A7" t="s">
        <v>11</v>
      </c>
      <c r="B7" t="s">
        <v>16</v>
      </c>
      <c r="C7" s="2">
        <v>0.81699999999999995</v>
      </c>
    </row>
    <row r="8" spans="1:3" x14ac:dyDescent="0.35">
      <c r="A8" t="s">
        <v>11</v>
      </c>
      <c r="B8" t="s">
        <v>17</v>
      </c>
      <c r="C8" s="2">
        <v>2.1999999999999999E-2</v>
      </c>
    </row>
    <row r="9" spans="1:3" x14ac:dyDescent="0.35">
      <c r="A9" t="s">
        <v>18</v>
      </c>
      <c r="B9" t="s">
        <v>12</v>
      </c>
      <c r="C9">
        <v>4343320</v>
      </c>
    </row>
    <row r="10" spans="1:3" x14ac:dyDescent="0.35">
      <c r="A10" t="s">
        <v>18</v>
      </c>
      <c r="B10" t="s">
        <v>13</v>
      </c>
      <c r="C10">
        <v>3537727</v>
      </c>
    </row>
    <row r="11" spans="1:3" x14ac:dyDescent="0.35">
      <c r="A11" t="s">
        <v>18</v>
      </c>
      <c r="B11" t="s">
        <v>14</v>
      </c>
      <c r="C11">
        <v>3392501</v>
      </c>
    </row>
    <row r="12" spans="1:3" x14ac:dyDescent="0.35">
      <c r="A12" t="s">
        <v>18</v>
      </c>
      <c r="B12" t="s">
        <v>15</v>
      </c>
      <c r="C12">
        <v>145226</v>
      </c>
    </row>
    <row r="13" spans="1:3" x14ac:dyDescent="0.35">
      <c r="A13" t="s">
        <v>18</v>
      </c>
      <c r="B13" t="s">
        <v>16</v>
      </c>
      <c r="C13" s="2">
        <v>0.81499999999999995</v>
      </c>
    </row>
    <row r="14" spans="1:3" x14ac:dyDescent="0.35">
      <c r="A14" t="s">
        <v>18</v>
      </c>
      <c r="B14" t="s">
        <v>17</v>
      </c>
      <c r="C14" s="2">
        <v>4.1000000000000002E-2</v>
      </c>
    </row>
    <row r="15" spans="1:3" x14ac:dyDescent="0.35">
      <c r="A15" t="s">
        <v>6</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D5" sqref="D5"/>
    </sheetView>
  </sheetViews>
  <sheetFormatPr defaultColWidth="10.81640625" defaultRowHeight="14.5" x14ac:dyDescent="0.35"/>
  <sheetData>
    <row r="1" spans="1:4" ht="18.5" x14ac:dyDescent="0.45">
      <c r="A1" s="1" t="s">
        <v>19</v>
      </c>
    </row>
    <row r="2" spans="1:4" x14ac:dyDescent="0.35">
      <c r="A2" t="s">
        <v>8</v>
      </c>
      <c r="B2" t="s">
        <v>20</v>
      </c>
      <c r="C2" t="s">
        <v>21</v>
      </c>
      <c r="D2" t="s">
        <v>22</v>
      </c>
    </row>
    <row r="3" spans="1:4" x14ac:dyDescent="0.35">
      <c r="A3" t="s">
        <v>11</v>
      </c>
      <c r="B3" t="s">
        <v>23</v>
      </c>
      <c r="C3">
        <v>77043</v>
      </c>
      <c r="D3" s="2">
        <v>0.34</v>
      </c>
    </row>
    <row r="4" spans="1:4" x14ac:dyDescent="0.35">
      <c r="A4" t="s">
        <v>11</v>
      </c>
      <c r="B4" t="s">
        <v>24</v>
      </c>
      <c r="C4">
        <v>84333</v>
      </c>
      <c r="D4" s="2">
        <v>0.37</v>
      </c>
    </row>
    <row r="5" spans="1:4" x14ac:dyDescent="0.35">
      <c r="A5" t="s">
        <v>11</v>
      </c>
      <c r="B5" t="s">
        <v>25</v>
      </c>
      <c r="C5">
        <v>63653</v>
      </c>
      <c r="D5" s="2">
        <v>0.28000000000000003</v>
      </c>
    </row>
    <row r="6" spans="1:4" x14ac:dyDescent="0.35">
      <c r="A6" t="s">
        <v>18</v>
      </c>
      <c r="B6" t="s">
        <v>23</v>
      </c>
      <c r="C6">
        <v>1486720</v>
      </c>
      <c r="D6" s="2">
        <v>0.31</v>
      </c>
    </row>
    <row r="7" spans="1:4" x14ac:dyDescent="0.35">
      <c r="A7" t="s">
        <v>18</v>
      </c>
      <c r="B7" t="s">
        <v>24</v>
      </c>
      <c r="C7">
        <v>2362376</v>
      </c>
      <c r="D7" s="2">
        <v>0.49</v>
      </c>
    </row>
    <row r="8" spans="1:4" x14ac:dyDescent="0.35">
      <c r="A8" t="s">
        <v>18</v>
      </c>
      <c r="B8" t="s">
        <v>25</v>
      </c>
      <c r="C8">
        <v>994818</v>
      </c>
      <c r="D8" s="2">
        <v>0.21</v>
      </c>
    </row>
    <row r="9" spans="1:4" x14ac:dyDescent="0.35">
      <c r="A9" t="s">
        <v>6</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workbookViewId="0">
      <selection activeCell="C5" sqref="C5"/>
    </sheetView>
  </sheetViews>
  <sheetFormatPr defaultColWidth="10.81640625" defaultRowHeight="14.5" x14ac:dyDescent="0.35"/>
  <sheetData>
    <row r="1" spans="1:4" ht="18.5" x14ac:dyDescent="0.45">
      <c r="A1" s="1" t="s">
        <v>26</v>
      </c>
    </row>
    <row r="2" spans="1:4" x14ac:dyDescent="0.35">
      <c r="A2" t="s">
        <v>8</v>
      </c>
      <c r="B2" t="s">
        <v>27</v>
      </c>
      <c r="C2" t="s">
        <v>21</v>
      </c>
      <c r="D2" t="s">
        <v>22</v>
      </c>
    </row>
    <row r="3" spans="1:4" x14ac:dyDescent="0.35">
      <c r="A3" t="s">
        <v>18</v>
      </c>
      <c r="B3" t="s">
        <v>28</v>
      </c>
      <c r="C3">
        <v>3748561</v>
      </c>
      <c r="D3" s="2">
        <v>0.92200000000000004</v>
      </c>
    </row>
    <row r="4" spans="1:4" x14ac:dyDescent="0.35">
      <c r="A4" t="s">
        <v>18</v>
      </c>
      <c r="B4" t="s">
        <v>29</v>
      </c>
      <c r="C4">
        <v>317961</v>
      </c>
      <c r="D4" s="2">
        <v>7.8E-2</v>
      </c>
    </row>
    <row r="5" spans="1:4" x14ac:dyDescent="0.35">
      <c r="A5" t="s">
        <v>11</v>
      </c>
      <c r="B5" t="s">
        <v>28</v>
      </c>
      <c r="C5">
        <v>100218</v>
      </c>
      <c r="D5" s="2">
        <v>0.95</v>
      </c>
    </row>
    <row r="6" spans="1:4" x14ac:dyDescent="0.35">
      <c r="A6" t="s">
        <v>11</v>
      </c>
      <c r="B6" t="s">
        <v>29</v>
      </c>
      <c r="C6">
        <v>5243</v>
      </c>
      <c r="D6" s="2">
        <v>0.05</v>
      </c>
    </row>
    <row r="7" spans="1:4" x14ac:dyDescent="0.35">
      <c r="A7" t="s">
        <v>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workbookViewId="0">
      <selection activeCell="E5" sqref="E5"/>
    </sheetView>
  </sheetViews>
  <sheetFormatPr defaultColWidth="10.81640625" defaultRowHeight="14.5" x14ac:dyDescent="0.35"/>
  <sheetData>
    <row r="1" spans="1:4" ht="18.5" x14ac:dyDescent="0.45">
      <c r="A1" s="1" t="s">
        <v>30</v>
      </c>
    </row>
    <row r="2" spans="1:4" x14ac:dyDescent="0.35">
      <c r="A2" t="s">
        <v>8</v>
      </c>
      <c r="B2" t="s">
        <v>31</v>
      </c>
      <c r="C2" t="s">
        <v>21</v>
      </c>
      <c r="D2" t="s">
        <v>22</v>
      </c>
    </row>
    <row r="3" spans="1:4" x14ac:dyDescent="0.35">
      <c r="A3" t="s">
        <v>18</v>
      </c>
      <c r="B3" t="s">
        <v>32</v>
      </c>
      <c r="C3">
        <v>384411</v>
      </c>
      <c r="D3" s="2">
        <v>9.5000000000000001E-2</v>
      </c>
    </row>
    <row r="4" spans="1:4" x14ac:dyDescent="0.35">
      <c r="A4" t="s">
        <v>18</v>
      </c>
      <c r="B4" t="s">
        <v>33</v>
      </c>
      <c r="C4">
        <v>3680713</v>
      </c>
      <c r="D4" s="2">
        <v>0.90500000000000003</v>
      </c>
    </row>
    <row r="5" spans="1:4" x14ac:dyDescent="0.35">
      <c r="A5" t="s">
        <v>11</v>
      </c>
      <c r="B5" t="s">
        <v>32</v>
      </c>
      <c r="C5">
        <v>9430</v>
      </c>
      <c r="D5" s="2">
        <v>8.8999999999999996E-2</v>
      </c>
    </row>
    <row r="6" spans="1:4" x14ac:dyDescent="0.35">
      <c r="A6" t="s">
        <v>11</v>
      </c>
      <c r="B6" t="s">
        <v>33</v>
      </c>
      <c r="C6">
        <v>72376</v>
      </c>
      <c r="D6" s="2">
        <v>0.68600000000000005</v>
      </c>
    </row>
    <row r="7" spans="1:4" x14ac:dyDescent="0.35">
      <c r="A7" t="s">
        <v>11</v>
      </c>
      <c r="B7" t="s">
        <v>34</v>
      </c>
      <c r="C7">
        <v>23655</v>
      </c>
      <c r="D7" s="2">
        <v>0.224</v>
      </c>
    </row>
    <row r="8" spans="1:4" x14ac:dyDescent="0.35">
      <c r="A8" t="s">
        <v>6</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workbookViewId="0">
      <selection activeCell="C10" sqref="C10"/>
    </sheetView>
  </sheetViews>
  <sheetFormatPr defaultColWidth="10.81640625" defaultRowHeight="14.5" x14ac:dyDescent="0.35"/>
  <sheetData>
    <row r="1" spans="1:4" ht="18.5" x14ac:dyDescent="0.45">
      <c r="A1" s="1" t="s">
        <v>35</v>
      </c>
    </row>
    <row r="2" spans="1:4" x14ac:dyDescent="0.35">
      <c r="A2" t="s">
        <v>36</v>
      </c>
      <c r="B2" t="s">
        <v>37</v>
      </c>
      <c r="C2" t="s">
        <v>38</v>
      </c>
      <c r="D2" t="s">
        <v>39</v>
      </c>
    </row>
    <row r="3" spans="1:4" x14ac:dyDescent="0.35">
      <c r="A3">
        <v>2024</v>
      </c>
      <c r="B3">
        <v>83557</v>
      </c>
      <c r="C3">
        <v>12540</v>
      </c>
      <c r="D3">
        <v>96097</v>
      </c>
    </row>
    <row r="4" spans="1:4" x14ac:dyDescent="0.35">
      <c r="A4">
        <v>2023</v>
      </c>
      <c r="B4">
        <v>86958</v>
      </c>
      <c r="C4">
        <v>12071</v>
      </c>
      <c r="D4">
        <v>99029</v>
      </c>
    </row>
    <row r="5" spans="1:4" x14ac:dyDescent="0.35">
      <c r="A5">
        <v>2022</v>
      </c>
      <c r="B5">
        <v>87913</v>
      </c>
      <c r="C5">
        <v>14015</v>
      </c>
      <c r="D5">
        <v>101928</v>
      </c>
    </row>
    <row r="6" spans="1:4" x14ac:dyDescent="0.35">
      <c r="A6">
        <v>2021</v>
      </c>
      <c r="B6">
        <v>85325</v>
      </c>
      <c r="C6">
        <v>12385</v>
      </c>
      <c r="D6">
        <v>97710</v>
      </c>
    </row>
    <row r="7" spans="1:4" x14ac:dyDescent="0.35">
      <c r="A7">
        <v>2020</v>
      </c>
      <c r="B7" t="s">
        <v>40</v>
      </c>
      <c r="C7" t="s">
        <v>40</v>
      </c>
      <c r="D7" t="s">
        <v>40</v>
      </c>
    </row>
    <row r="8" spans="1:4" x14ac:dyDescent="0.35">
      <c r="A8">
        <v>2019</v>
      </c>
      <c r="B8">
        <v>103238</v>
      </c>
      <c r="C8">
        <v>14392</v>
      </c>
      <c r="D8">
        <v>117630</v>
      </c>
    </row>
    <row r="9" spans="1:4" x14ac:dyDescent="0.35">
      <c r="A9">
        <v>2018</v>
      </c>
      <c r="B9">
        <v>109374</v>
      </c>
      <c r="C9">
        <v>14910</v>
      </c>
      <c r="D9">
        <v>124284</v>
      </c>
    </row>
    <row r="10" spans="1:4" x14ac:dyDescent="0.35">
      <c r="A10">
        <v>2017</v>
      </c>
      <c r="B10">
        <v>114787</v>
      </c>
      <c r="C10">
        <v>15602</v>
      </c>
      <c r="D10">
        <v>130389</v>
      </c>
    </row>
    <row r="11" spans="1:4" x14ac:dyDescent="0.35">
      <c r="A11">
        <v>2016</v>
      </c>
      <c r="B11">
        <v>117905</v>
      </c>
      <c r="C11">
        <v>13208</v>
      </c>
      <c r="D11">
        <v>131113</v>
      </c>
    </row>
    <row r="12" spans="1:4" x14ac:dyDescent="0.35">
      <c r="A12">
        <v>2015</v>
      </c>
      <c r="B12">
        <v>130520</v>
      </c>
      <c r="C12">
        <v>12053</v>
      </c>
      <c r="D12">
        <v>142573</v>
      </c>
    </row>
    <row r="13" spans="1:4" x14ac:dyDescent="0.35">
      <c r="A13">
        <v>2014</v>
      </c>
      <c r="B13">
        <v>131209</v>
      </c>
      <c r="C13">
        <v>14731</v>
      </c>
      <c r="D13">
        <v>145940</v>
      </c>
    </row>
    <row r="14" spans="1:4" x14ac:dyDescent="0.35">
      <c r="A14">
        <v>2013</v>
      </c>
      <c r="B14">
        <v>136040</v>
      </c>
      <c r="C14">
        <v>13071</v>
      </c>
      <c r="D14">
        <v>149111</v>
      </c>
    </row>
    <row r="15" spans="1:4" x14ac:dyDescent="0.35">
      <c r="A15">
        <v>2012</v>
      </c>
      <c r="B15">
        <v>158785</v>
      </c>
      <c r="C15">
        <v>16480</v>
      </c>
      <c r="D15">
        <v>175265</v>
      </c>
    </row>
    <row r="16" spans="1:4" x14ac:dyDescent="0.35">
      <c r="A16">
        <v>2011</v>
      </c>
      <c r="B16">
        <v>172660</v>
      </c>
      <c r="C16">
        <v>14425</v>
      </c>
      <c r="D16">
        <v>187085</v>
      </c>
    </row>
    <row r="17" spans="1:4" x14ac:dyDescent="0.35">
      <c r="A17">
        <v>2010</v>
      </c>
      <c r="B17">
        <v>180724</v>
      </c>
      <c r="C17">
        <v>15800</v>
      </c>
      <c r="D17">
        <v>196524</v>
      </c>
    </row>
    <row r="18" spans="1:4" x14ac:dyDescent="0.35">
      <c r="A18" t="s">
        <v>6</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C8" sqref="C8"/>
    </sheetView>
  </sheetViews>
  <sheetFormatPr defaultColWidth="10.81640625" defaultRowHeight="14.5" x14ac:dyDescent="0.35"/>
  <sheetData>
    <row r="1" spans="1:4" ht="18.5" x14ac:dyDescent="0.45">
      <c r="A1" s="1" t="s">
        <v>41</v>
      </c>
    </row>
    <row r="2" spans="1:4" x14ac:dyDescent="0.35">
      <c r="A2" t="s">
        <v>8</v>
      </c>
      <c r="B2" t="s">
        <v>42</v>
      </c>
      <c r="C2" t="s">
        <v>21</v>
      </c>
      <c r="D2" t="s">
        <v>22</v>
      </c>
    </row>
    <row r="3" spans="1:4" x14ac:dyDescent="0.35">
      <c r="A3" t="s">
        <v>18</v>
      </c>
      <c r="B3" t="s">
        <v>43</v>
      </c>
      <c r="C3">
        <v>55828</v>
      </c>
      <c r="D3" s="2">
        <v>1.6E-2</v>
      </c>
    </row>
    <row r="4" spans="1:4" x14ac:dyDescent="0.35">
      <c r="A4" t="s">
        <v>18</v>
      </c>
      <c r="B4" t="s">
        <v>44</v>
      </c>
      <c r="C4">
        <v>255564</v>
      </c>
      <c r="D4" s="2">
        <v>7.1999999999999995E-2</v>
      </c>
    </row>
    <row r="5" spans="1:4" x14ac:dyDescent="0.35">
      <c r="A5" t="s">
        <v>18</v>
      </c>
      <c r="B5" t="s">
        <v>45</v>
      </c>
      <c r="C5">
        <v>2789849</v>
      </c>
      <c r="D5" s="2">
        <v>0.78500000000000003</v>
      </c>
    </row>
    <row r="6" spans="1:4" x14ac:dyDescent="0.35">
      <c r="A6" t="s">
        <v>18</v>
      </c>
      <c r="B6" t="s">
        <v>46</v>
      </c>
      <c r="C6">
        <v>318440</v>
      </c>
      <c r="D6" s="2">
        <v>0.09</v>
      </c>
    </row>
    <row r="7" spans="1:4" x14ac:dyDescent="0.35">
      <c r="A7" t="s">
        <v>18</v>
      </c>
      <c r="B7" t="s">
        <v>47</v>
      </c>
      <c r="C7">
        <v>135096</v>
      </c>
      <c r="D7" s="2">
        <v>3.7999999999999999E-2</v>
      </c>
    </row>
    <row r="8" spans="1:4" x14ac:dyDescent="0.35">
      <c r="A8" t="s">
        <v>11</v>
      </c>
      <c r="B8" t="s">
        <v>43</v>
      </c>
      <c r="C8">
        <v>7266</v>
      </c>
      <c r="D8" s="2">
        <v>7.0999999999999994E-2</v>
      </c>
    </row>
    <row r="9" spans="1:4" x14ac:dyDescent="0.35">
      <c r="A9" t="s">
        <v>11</v>
      </c>
      <c r="B9" t="s">
        <v>44</v>
      </c>
      <c r="C9">
        <v>9882</v>
      </c>
      <c r="D9" s="2">
        <v>9.6000000000000002E-2</v>
      </c>
    </row>
    <row r="10" spans="1:4" x14ac:dyDescent="0.35">
      <c r="A10" t="s">
        <v>11</v>
      </c>
      <c r="B10" t="s">
        <v>45</v>
      </c>
      <c r="C10">
        <v>69534</v>
      </c>
      <c r="D10" s="2">
        <v>0.67500000000000004</v>
      </c>
    </row>
    <row r="11" spans="1:4" x14ac:dyDescent="0.35">
      <c r="A11" t="s">
        <v>11</v>
      </c>
      <c r="B11" t="s">
        <v>46</v>
      </c>
      <c r="C11">
        <v>11420</v>
      </c>
      <c r="D11" s="2">
        <v>0.111</v>
      </c>
    </row>
    <row r="12" spans="1:4" x14ac:dyDescent="0.35">
      <c r="A12" t="s">
        <v>11</v>
      </c>
      <c r="B12" t="s">
        <v>47</v>
      </c>
      <c r="C12">
        <v>4844</v>
      </c>
      <c r="D12" s="2">
        <v>4.7E-2</v>
      </c>
    </row>
    <row r="13" spans="1:4" x14ac:dyDescent="0.35">
      <c r="A13" t="s">
        <v>6</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1"/>
  <sheetViews>
    <sheetView workbookViewId="0">
      <selection activeCell="F9" sqref="F9"/>
    </sheetView>
  </sheetViews>
  <sheetFormatPr defaultColWidth="10.81640625" defaultRowHeight="14.5" x14ac:dyDescent="0.35"/>
  <sheetData>
    <row r="1" spans="1:6" ht="18.5" x14ac:dyDescent="0.45">
      <c r="A1" s="1" t="s">
        <v>4</v>
      </c>
    </row>
    <row r="2" spans="1:6" x14ac:dyDescent="0.35">
      <c r="A2" t="s">
        <v>48</v>
      </c>
      <c r="B2" t="s">
        <v>8</v>
      </c>
      <c r="C2" t="s">
        <v>49</v>
      </c>
      <c r="D2" t="s">
        <v>50</v>
      </c>
      <c r="E2" t="s">
        <v>51</v>
      </c>
      <c r="F2" t="s">
        <v>22</v>
      </c>
    </row>
    <row r="3" spans="1:6" x14ac:dyDescent="0.35">
      <c r="A3" t="s">
        <v>52</v>
      </c>
      <c r="B3" t="s">
        <v>18</v>
      </c>
      <c r="C3" t="s">
        <v>53</v>
      </c>
      <c r="D3">
        <v>132619</v>
      </c>
      <c r="E3" s="3">
        <v>80340.006125</v>
      </c>
      <c r="F3" s="2">
        <v>3.6999999999999998E-2</v>
      </c>
    </row>
    <row r="4" spans="1:6" x14ac:dyDescent="0.35">
      <c r="A4" t="s">
        <v>52</v>
      </c>
      <c r="B4" t="s">
        <v>11</v>
      </c>
      <c r="C4" t="s">
        <v>53</v>
      </c>
      <c r="D4">
        <v>13229</v>
      </c>
      <c r="E4" s="3">
        <v>75225.258174999995</v>
      </c>
      <c r="F4" s="2">
        <v>0.129</v>
      </c>
    </row>
    <row r="5" spans="1:6" x14ac:dyDescent="0.35">
      <c r="A5" t="s">
        <v>54</v>
      </c>
      <c r="B5" t="s">
        <v>18</v>
      </c>
      <c r="C5" t="s">
        <v>53</v>
      </c>
      <c r="D5">
        <v>13920</v>
      </c>
      <c r="E5" s="3">
        <v>37568.6714333333</v>
      </c>
      <c r="F5" s="2">
        <v>4.0000000000000001E-3</v>
      </c>
    </row>
    <row r="6" spans="1:6" x14ac:dyDescent="0.35">
      <c r="A6" t="s">
        <v>54</v>
      </c>
      <c r="B6" t="s">
        <v>11</v>
      </c>
      <c r="C6" t="s">
        <v>53</v>
      </c>
      <c r="D6">
        <v>543</v>
      </c>
      <c r="E6" s="3">
        <v>32445.919399999999</v>
      </c>
      <c r="F6" s="2">
        <v>5.0000000000000001E-3</v>
      </c>
    </row>
    <row r="7" spans="1:6" x14ac:dyDescent="0.35">
      <c r="A7" t="s">
        <v>55</v>
      </c>
      <c r="B7" t="s">
        <v>18</v>
      </c>
      <c r="C7" t="s">
        <v>53</v>
      </c>
      <c r="D7">
        <v>218012</v>
      </c>
      <c r="E7" s="3">
        <v>57275.567999999999</v>
      </c>
      <c r="F7" s="2">
        <v>6.0999999999999999E-2</v>
      </c>
    </row>
    <row r="8" spans="1:6" x14ac:dyDescent="0.35">
      <c r="A8" t="s">
        <v>55</v>
      </c>
      <c r="B8" t="s">
        <v>11</v>
      </c>
      <c r="C8" t="s">
        <v>53</v>
      </c>
      <c r="D8">
        <v>9596</v>
      </c>
      <c r="E8" s="3">
        <v>67210.934999999998</v>
      </c>
      <c r="F8" s="2">
        <v>9.2999999999999999E-2</v>
      </c>
    </row>
    <row r="9" spans="1:6" x14ac:dyDescent="0.35">
      <c r="A9" t="s">
        <v>56</v>
      </c>
      <c r="B9" t="s">
        <v>18</v>
      </c>
      <c r="C9" t="s">
        <v>53</v>
      </c>
      <c r="D9">
        <v>430222</v>
      </c>
      <c r="E9" s="3">
        <v>56965.984250000001</v>
      </c>
      <c r="F9" s="2">
        <v>0.121</v>
      </c>
    </row>
    <row r="10" spans="1:6" x14ac:dyDescent="0.35">
      <c r="A10" t="s">
        <v>56</v>
      </c>
      <c r="B10" t="s">
        <v>11</v>
      </c>
      <c r="C10" t="s">
        <v>53</v>
      </c>
      <c r="D10">
        <v>6437</v>
      </c>
      <c r="E10" s="3">
        <v>59951.467499999999</v>
      </c>
      <c r="F10" s="2">
        <v>6.3E-2</v>
      </c>
    </row>
    <row r="11" spans="1:6" x14ac:dyDescent="0.35">
      <c r="A11" t="s">
        <v>57</v>
      </c>
      <c r="B11" t="s">
        <v>18</v>
      </c>
      <c r="C11" t="s">
        <v>53</v>
      </c>
      <c r="D11">
        <v>248392</v>
      </c>
      <c r="E11" s="3">
        <v>28509.6061181818</v>
      </c>
      <c r="F11" s="2">
        <v>7.0000000000000007E-2</v>
      </c>
    </row>
    <row r="12" spans="1:6" x14ac:dyDescent="0.35">
      <c r="A12" t="s">
        <v>57</v>
      </c>
      <c r="B12" t="s">
        <v>11</v>
      </c>
      <c r="C12" t="s">
        <v>53</v>
      </c>
      <c r="D12">
        <v>4402</v>
      </c>
      <c r="E12" s="3">
        <v>33509.104181818198</v>
      </c>
      <c r="F12" s="2">
        <v>4.2999999999999997E-2</v>
      </c>
    </row>
    <row r="13" spans="1:6" x14ac:dyDescent="0.35">
      <c r="A13" t="s">
        <v>58</v>
      </c>
      <c r="B13" t="s">
        <v>18</v>
      </c>
      <c r="C13" t="s">
        <v>53</v>
      </c>
      <c r="D13">
        <v>1375</v>
      </c>
      <c r="E13" s="3">
        <v>103164.6502</v>
      </c>
      <c r="F13" s="2">
        <v>0</v>
      </c>
    </row>
    <row r="14" spans="1:6" x14ac:dyDescent="0.35">
      <c r="A14" t="s">
        <v>58</v>
      </c>
      <c r="B14" t="s">
        <v>11</v>
      </c>
      <c r="C14" t="s">
        <v>53</v>
      </c>
      <c r="D14">
        <v>129</v>
      </c>
      <c r="E14" s="3">
        <v>104582.632</v>
      </c>
      <c r="F14" s="2">
        <v>1E-3</v>
      </c>
    </row>
    <row r="15" spans="1:6" x14ac:dyDescent="0.35">
      <c r="A15" t="s">
        <v>59</v>
      </c>
      <c r="B15" t="s">
        <v>18</v>
      </c>
      <c r="C15" t="s">
        <v>53</v>
      </c>
      <c r="D15">
        <v>264635</v>
      </c>
      <c r="E15" s="3">
        <v>82262.356954545496</v>
      </c>
      <c r="F15" s="2">
        <v>7.3999999999999996E-2</v>
      </c>
    </row>
    <row r="16" spans="1:6" x14ac:dyDescent="0.35">
      <c r="A16" t="s">
        <v>59</v>
      </c>
      <c r="B16" t="s">
        <v>11</v>
      </c>
      <c r="C16" t="s">
        <v>53</v>
      </c>
      <c r="D16">
        <v>6475</v>
      </c>
      <c r="E16" s="3">
        <v>77139.6233454545</v>
      </c>
      <c r="F16" s="2">
        <v>6.3E-2</v>
      </c>
    </row>
    <row r="17" spans="1:6" x14ac:dyDescent="0.35">
      <c r="A17" t="s">
        <v>60</v>
      </c>
      <c r="B17" t="s">
        <v>18</v>
      </c>
      <c r="C17" t="s">
        <v>53</v>
      </c>
      <c r="D17">
        <v>69808</v>
      </c>
      <c r="E17" s="3">
        <v>96243.630545454595</v>
      </c>
      <c r="F17" s="2">
        <v>0.02</v>
      </c>
    </row>
    <row r="18" spans="1:6" x14ac:dyDescent="0.35">
      <c r="A18" t="s">
        <v>60</v>
      </c>
      <c r="B18" t="s">
        <v>11</v>
      </c>
      <c r="C18" t="s">
        <v>53</v>
      </c>
      <c r="D18">
        <v>1810</v>
      </c>
      <c r="E18" s="3">
        <v>218414.39629999999</v>
      </c>
      <c r="F18" s="2">
        <v>1.7999999999999999E-2</v>
      </c>
    </row>
    <row r="19" spans="1:6" x14ac:dyDescent="0.35">
      <c r="A19" t="s">
        <v>61</v>
      </c>
      <c r="B19" t="s">
        <v>18</v>
      </c>
      <c r="C19" t="s">
        <v>53</v>
      </c>
      <c r="D19">
        <v>480011</v>
      </c>
      <c r="E19" s="3">
        <v>50047.865474999999</v>
      </c>
      <c r="F19" s="2">
        <v>0.13500000000000001</v>
      </c>
    </row>
    <row r="20" spans="1:6" x14ac:dyDescent="0.35">
      <c r="A20" t="s">
        <v>61</v>
      </c>
      <c r="B20" t="s">
        <v>11</v>
      </c>
      <c r="C20" t="s">
        <v>53</v>
      </c>
      <c r="D20">
        <v>8465</v>
      </c>
      <c r="E20" s="3">
        <v>68621.566666666695</v>
      </c>
      <c r="F20" s="2">
        <v>8.2000000000000003E-2</v>
      </c>
    </row>
    <row r="21" spans="1:6" x14ac:dyDescent="0.35">
      <c r="A21" t="s">
        <v>62</v>
      </c>
      <c r="B21" t="s">
        <v>18</v>
      </c>
      <c r="C21" t="s">
        <v>53</v>
      </c>
      <c r="D21">
        <v>322795</v>
      </c>
      <c r="E21" s="3">
        <v>68456.017055696197</v>
      </c>
      <c r="F21" s="2">
        <v>9.0999999999999998E-2</v>
      </c>
    </row>
    <row r="22" spans="1:6" x14ac:dyDescent="0.35">
      <c r="A22" t="s">
        <v>62</v>
      </c>
      <c r="B22" t="s">
        <v>11</v>
      </c>
      <c r="C22" t="s">
        <v>53</v>
      </c>
      <c r="D22">
        <v>11880</v>
      </c>
      <c r="E22" s="3">
        <v>78137.934953968201</v>
      </c>
      <c r="F22" s="2">
        <v>0.115</v>
      </c>
    </row>
    <row r="23" spans="1:6" x14ac:dyDescent="0.35">
      <c r="A23" t="s">
        <v>63</v>
      </c>
      <c r="B23" t="s">
        <v>18</v>
      </c>
      <c r="C23" t="s">
        <v>53</v>
      </c>
      <c r="D23">
        <v>563483</v>
      </c>
      <c r="E23" s="3">
        <v>70896.389763157902</v>
      </c>
      <c r="F23" s="2">
        <v>0.159</v>
      </c>
    </row>
    <row r="24" spans="1:6" x14ac:dyDescent="0.35">
      <c r="A24" t="s">
        <v>63</v>
      </c>
      <c r="B24" t="s">
        <v>11</v>
      </c>
      <c r="C24" t="s">
        <v>53</v>
      </c>
      <c r="D24">
        <v>15517</v>
      </c>
      <c r="E24" s="3">
        <v>72298.729972105299</v>
      </c>
      <c r="F24" s="2">
        <v>0.151</v>
      </c>
    </row>
    <row r="25" spans="1:6" x14ac:dyDescent="0.35">
      <c r="A25" t="s">
        <v>64</v>
      </c>
      <c r="B25" t="s">
        <v>18</v>
      </c>
      <c r="C25" t="s">
        <v>53</v>
      </c>
      <c r="D25">
        <v>339556</v>
      </c>
      <c r="E25" s="3">
        <v>37608.554077419401</v>
      </c>
      <c r="F25" s="2">
        <v>9.6000000000000002E-2</v>
      </c>
    </row>
    <row r="26" spans="1:6" x14ac:dyDescent="0.35">
      <c r="A26" t="s">
        <v>64</v>
      </c>
      <c r="B26" t="s">
        <v>11</v>
      </c>
      <c r="C26" t="s">
        <v>53</v>
      </c>
      <c r="D26">
        <v>8681</v>
      </c>
      <c r="E26" s="3">
        <v>43264.0395133333</v>
      </c>
      <c r="F26" s="2">
        <v>8.4000000000000005E-2</v>
      </c>
    </row>
    <row r="27" spans="1:6" x14ac:dyDescent="0.35">
      <c r="A27" t="s">
        <v>65</v>
      </c>
      <c r="B27" t="s">
        <v>18</v>
      </c>
      <c r="C27" t="s">
        <v>53</v>
      </c>
      <c r="D27">
        <v>106482</v>
      </c>
      <c r="E27" s="3">
        <v>41098.874000000003</v>
      </c>
      <c r="F27" s="2">
        <v>0.03</v>
      </c>
    </row>
    <row r="28" spans="1:6" x14ac:dyDescent="0.35">
      <c r="A28" t="s">
        <v>65</v>
      </c>
      <c r="B28" t="s">
        <v>11</v>
      </c>
      <c r="C28" t="s">
        <v>53</v>
      </c>
      <c r="D28">
        <v>1568</v>
      </c>
      <c r="E28" s="3">
        <v>53991.919000000002</v>
      </c>
      <c r="F28" s="2">
        <v>1.4999999999999999E-2</v>
      </c>
    </row>
    <row r="29" spans="1:6" x14ac:dyDescent="0.35">
      <c r="A29" t="s">
        <v>66</v>
      </c>
      <c r="B29" t="s">
        <v>18</v>
      </c>
      <c r="C29" t="s">
        <v>53</v>
      </c>
      <c r="D29">
        <v>152877</v>
      </c>
      <c r="E29" s="3">
        <v>39612.326762500001</v>
      </c>
      <c r="F29" s="2">
        <v>4.2999999999999997E-2</v>
      </c>
    </row>
    <row r="30" spans="1:6" x14ac:dyDescent="0.35">
      <c r="A30" t="s">
        <v>66</v>
      </c>
      <c r="B30" t="s">
        <v>11</v>
      </c>
      <c r="C30" t="s">
        <v>53</v>
      </c>
      <c r="D30">
        <v>4071</v>
      </c>
      <c r="E30" s="3">
        <v>37128.330620000001</v>
      </c>
      <c r="F30" s="2">
        <v>0.04</v>
      </c>
    </row>
    <row r="31" spans="1:6" x14ac:dyDescent="0.35">
      <c r="A31" t="s">
        <v>67</v>
      </c>
      <c r="B31" t="s">
        <v>18</v>
      </c>
      <c r="C31" t="s">
        <v>53</v>
      </c>
      <c r="D31">
        <v>121361</v>
      </c>
      <c r="E31" s="3">
        <v>60131.322333333301</v>
      </c>
      <c r="F31" s="2">
        <v>3.4000000000000002E-2</v>
      </c>
    </row>
    <row r="32" spans="1:6" x14ac:dyDescent="0.35">
      <c r="A32" t="s">
        <v>67</v>
      </c>
      <c r="B32" t="s">
        <v>11</v>
      </c>
      <c r="C32" t="s">
        <v>53</v>
      </c>
      <c r="D32">
        <v>6163</v>
      </c>
      <c r="E32" s="3">
        <v>64619.319345454503</v>
      </c>
      <c r="F32" s="2">
        <v>0.06</v>
      </c>
    </row>
    <row r="33" spans="1:6" x14ac:dyDescent="0.35">
      <c r="A33" t="s">
        <v>68</v>
      </c>
      <c r="B33" t="s">
        <v>18</v>
      </c>
      <c r="C33" t="s">
        <v>53</v>
      </c>
      <c r="D33">
        <v>25416</v>
      </c>
      <c r="E33" s="3">
        <v>93941.450833333307</v>
      </c>
      <c r="F33" s="2">
        <v>7.0000000000000001E-3</v>
      </c>
    </row>
    <row r="34" spans="1:6" x14ac:dyDescent="0.35">
      <c r="A34" t="s">
        <v>68</v>
      </c>
      <c r="B34" t="s">
        <v>11</v>
      </c>
      <c r="C34" t="s">
        <v>53</v>
      </c>
      <c r="D34">
        <v>1251</v>
      </c>
      <c r="E34" s="3">
        <v>104749.4234</v>
      </c>
      <c r="F34" s="2">
        <v>1.2E-2</v>
      </c>
    </row>
    <row r="35" spans="1:6" x14ac:dyDescent="0.35">
      <c r="A35" t="s">
        <v>69</v>
      </c>
      <c r="B35" t="s">
        <v>18</v>
      </c>
      <c r="C35" t="s">
        <v>53</v>
      </c>
      <c r="D35">
        <v>63813</v>
      </c>
      <c r="E35" s="3">
        <v>67733.246538095205</v>
      </c>
      <c r="F35" s="2">
        <v>1.7999999999999999E-2</v>
      </c>
    </row>
    <row r="36" spans="1:6" x14ac:dyDescent="0.35">
      <c r="A36" t="s">
        <v>69</v>
      </c>
      <c r="B36" t="s">
        <v>11</v>
      </c>
      <c r="C36" t="s">
        <v>53</v>
      </c>
      <c r="D36">
        <v>2729</v>
      </c>
      <c r="E36" s="3">
        <v>80881.168166666699</v>
      </c>
      <c r="F36" s="2">
        <v>2.7E-2</v>
      </c>
    </row>
    <row r="37" spans="1:6" x14ac:dyDescent="0.35">
      <c r="A37" t="s">
        <v>52</v>
      </c>
      <c r="B37" t="s">
        <v>18</v>
      </c>
      <c r="C37" t="s">
        <v>70</v>
      </c>
      <c r="D37">
        <v>70642</v>
      </c>
      <c r="E37" s="3">
        <v>85941.659750000006</v>
      </c>
      <c r="F37" s="2">
        <v>0.04</v>
      </c>
    </row>
    <row r="38" spans="1:6" x14ac:dyDescent="0.35">
      <c r="A38" t="s">
        <v>52</v>
      </c>
      <c r="B38" t="s">
        <v>11</v>
      </c>
      <c r="C38" t="s">
        <v>70</v>
      </c>
      <c r="D38">
        <v>12028</v>
      </c>
      <c r="E38" s="3">
        <v>76480.328999999998</v>
      </c>
      <c r="F38" s="2">
        <v>0.13</v>
      </c>
    </row>
    <row r="39" spans="1:6" x14ac:dyDescent="0.35">
      <c r="A39" t="s">
        <v>54</v>
      </c>
      <c r="B39" t="s">
        <v>18</v>
      </c>
      <c r="C39" t="s">
        <v>70</v>
      </c>
      <c r="D39">
        <v>8772</v>
      </c>
      <c r="E39" s="3">
        <v>42411.0539333333</v>
      </c>
      <c r="F39" s="2">
        <v>5.0000000000000001E-3</v>
      </c>
    </row>
    <row r="40" spans="1:6" x14ac:dyDescent="0.35">
      <c r="A40" t="s">
        <v>54</v>
      </c>
      <c r="B40" t="s">
        <v>11</v>
      </c>
      <c r="C40" t="s">
        <v>70</v>
      </c>
      <c r="D40">
        <v>503</v>
      </c>
      <c r="E40" s="3">
        <v>35042.235399999998</v>
      </c>
      <c r="F40" s="2">
        <v>5.0000000000000001E-3</v>
      </c>
    </row>
    <row r="41" spans="1:6" x14ac:dyDescent="0.35">
      <c r="A41" t="s">
        <v>55</v>
      </c>
      <c r="B41" t="s">
        <v>18</v>
      </c>
      <c r="C41" t="s">
        <v>70</v>
      </c>
      <c r="D41">
        <v>194212</v>
      </c>
      <c r="E41" s="3">
        <v>57720.85</v>
      </c>
      <c r="F41" s="2">
        <v>0.11</v>
      </c>
    </row>
    <row r="42" spans="1:6" x14ac:dyDescent="0.35">
      <c r="A42" t="s">
        <v>55</v>
      </c>
      <c r="B42" t="s">
        <v>11</v>
      </c>
      <c r="C42" t="s">
        <v>70</v>
      </c>
      <c r="D42">
        <v>9409</v>
      </c>
      <c r="E42" s="3">
        <v>67210.934999999998</v>
      </c>
      <c r="F42" s="2">
        <v>0.10199999999999999</v>
      </c>
    </row>
    <row r="43" spans="1:6" x14ac:dyDescent="0.35">
      <c r="A43" t="s">
        <v>56</v>
      </c>
      <c r="B43" t="s">
        <v>18</v>
      </c>
      <c r="C43" t="s">
        <v>70</v>
      </c>
      <c r="D43">
        <v>143169</v>
      </c>
      <c r="E43" s="3">
        <v>62640.57</v>
      </c>
      <c r="F43" s="2">
        <v>8.1000000000000003E-2</v>
      </c>
    </row>
    <row r="44" spans="1:6" x14ac:dyDescent="0.35">
      <c r="A44" t="s">
        <v>56</v>
      </c>
      <c r="B44" t="s">
        <v>11</v>
      </c>
      <c r="C44" t="s">
        <v>70</v>
      </c>
      <c r="D44">
        <v>4906</v>
      </c>
      <c r="E44" s="3">
        <v>60223.695500000002</v>
      </c>
      <c r="F44" s="2">
        <v>5.2999999999999999E-2</v>
      </c>
    </row>
    <row r="45" spans="1:6" x14ac:dyDescent="0.35">
      <c r="A45" t="s">
        <v>57</v>
      </c>
      <c r="B45" t="s">
        <v>18</v>
      </c>
      <c r="C45" t="s">
        <v>70</v>
      </c>
      <c r="D45">
        <v>119898</v>
      </c>
      <c r="E45" s="3">
        <v>32315.676336363598</v>
      </c>
      <c r="F45" s="2">
        <v>6.8000000000000005E-2</v>
      </c>
    </row>
    <row r="46" spans="1:6" x14ac:dyDescent="0.35">
      <c r="A46" t="s">
        <v>57</v>
      </c>
      <c r="B46" t="s">
        <v>11</v>
      </c>
      <c r="C46" t="s">
        <v>70</v>
      </c>
      <c r="D46">
        <v>4038</v>
      </c>
      <c r="E46" s="3">
        <v>35273.679129999997</v>
      </c>
      <c r="F46" s="2">
        <v>4.3999999999999997E-2</v>
      </c>
    </row>
    <row r="47" spans="1:6" x14ac:dyDescent="0.35">
      <c r="A47" t="s">
        <v>58</v>
      </c>
      <c r="B47" t="s">
        <v>18</v>
      </c>
      <c r="C47" t="s">
        <v>70</v>
      </c>
      <c r="D47">
        <v>1237</v>
      </c>
      <c r="E47" s="3">
        <v>103746.8484</v>
      </c>
      <c r="F47" s="2">
        <v>1E-3</v>
      </c>
    </row>
    <row r="48" spans="1:6" x14ac:dyDescent="0.35">
      <c r="A48" t="s">
        <v>58</v>
      </c>
      <c r="B48" t="s">
        <v>11</v>
      </c>
      <c r="C48" t="s">
        <v>70</v>
      </c>
      <c r="D48">
        <v>129</v>
      </c>
      <c r="E48" s="3">
        <v>104582.632</v>
      </c>
      <c r="F48" s="2">
        <v>1E-3</v>
      </c>
    </row>
    <row r="49" spans="1:6" x14ac:dyDescent="0.35">
      <c r="A49" t="s">
        <v>59</v>
      </c>
      <c r="B49" t="s">
        <v>18</v>
      </c>
      <c r="C49" t="s">
        <v>70</v>
      </c>
      <c r="D49">
        <v>134362</v>
      </c>
      <c r="E49" s="3">
        <v>95437.500709090906</v>
      </c>
      <c r="F49" s="2">
        <v>7.5999999999999998E-2</v>
      </c>
    </row>
    <row r="50" spans="1:6" x14ac:dyDescent="0.35">
      <c r="A50" t="s">
        <v>59</v>
      </c>
      <c r="B50" t="s">
        <v>11</v>
      </c>
      <c r="C50" t="s">
        <v>70</v>
      </c>
      <c r="D50">
        <v>5869</v>
      </c>
      <c r="E50" s="3">
        <v>82281.751090909107</v>
      </c>
      <c r="F50" s="2">
        <v>6.4000000000000001E-2</v>
      </c>
    </row>
    <row r="51" spans="1:6" x14ac:dyDescent="0.35">
      <c r="A51" t="s">
        <v>60</v>
      </c>
      <c r="B51" t="s">
        <v>18</v>
      </c>
      <c r="C51" t="s">
        <v>70</v>
      </c>
      <c r="D51">
        <v>39794</v>
      </c>
      <c r="E51" s="3">
        <v>103923.688272727</v>
      </c>
      <c r="F51" s="2">
        <v>2.1999999999999999E-2</v>
      </c>
    </row>
    <row r="52" spans="1:6" x14ac:dyDescent="0.35">
      <c r="A52" t="s">
        <v>60</v>
      </c>
      <c r="B52" t="s">
        <v>11</v>
      </c>
      <c r="C52" t="s">
        <v>70</v>
      </c>
      <c r="D52">
        <v>1569</v>
      </c>
      <c r="E52" s="3">
        <v>222197.17980000001</v>
      </c>
      <c r="F52" s="2">
        <v>1.7000000000000001E-2</v>
      </c>
    </row>
    <row r="53" spans="1:6" x14ac:dyDescent="0.35">
      <c r="A53" t="s">
        <v>61</v>
      </c>
      <c r="B53" t="s">
        <v>18</v>
      </c>
      <c r="C53" t="s">
        <v>70</v>
      </c>
      <c r="D53">
        <v>115535</v>
      </c>
      <c r="E53" s="3">
        <v>68357.9666</v>
      </c>
      <c r="F53" s="2">
        <v>6.5000000000000002E-2</v>
      </c>
    </row>
    <row r="54" spans="1:6" x14ac:dyDescent="0.35">
      <c r="A54" t="s">
        <v>61</v>
      </c>
      <c r="B54" t="s">
        <v>11</v>
      </c>
      <c r="C54" t="s">
        <v>70</v>
      </c>
      <c r="D54">
        <v>5859</v>
      </c>
      <c r="E54" s="3">
        <v>73897.614333333302</v>
      </c>
      <c r="F54" s="2">
        <v>6.3E-2</v>
      </c>
    </row>
    <row r="55" spans="1:6" x14ac:dyDescent="0.35">
      <c r="A55" t="s">
        <v>62</v>
      </c>
      <c r="B55" t="s">
        <v>18</v>
      </c>
      <c r="C55" t="s">
        <v>70</v>
      </c>
      <c r="D55">
        <v>211658</v>
      </c>
      <c r="E55" s="3">
        <v>83065.189351898705</v>
      </c>
      <c r="F55" s="2">
        <v>0.11899999999999999</v>
      </c>
    </row>
    <row r="56" spans="1:6" x14ac:dyDescent="0.35">
      <c r="A56" t="s">
        <v>62</v>
      </c>
      <c r="B56" t="s">
        <v>11</v>
      </c>
      <c r="C56" t="s">
        <v>70</v>
      </c>
      <c r="D56">
        <v>11226</v>
      </c>
      <c r="E56" s="3">
        <v>78816.601888709702</v>
      </c>
      <c r="F56" s="2">
        <v>0.122</v>
      </c>
    </row>
    <row r="57" spans="1:6" x14ac:dyDescent="0.35">
      <c r="A57" t="s">
        <v>63</v>
      </c>
      <c r="B57" t="s">
        <v>18</v>
      </c>
      <c r="C57" t="s">
        <v>70</v>
      </c>
      <c r="D57">
        <v>317450</v>
      </c>
      <c r="E57" s="3">
        <v>82298.376210526301</v>
      </c>
      <c r="F57" s="2">
        <v>0.17899999999999999</v>
      </c>
    </row>
    <row r="58" spans="1:6" x14ac:dyDescent="0.35">
      <c r="A58" t="s">
        <v>63</v>
      </c>
      <c r="B58" t="s">
        <v>11</v>
      </c>
      <c r="C58" t="s">
        <v>70</v>
      </c>
      <c r="D58">
        <v>14285</v>
      </c>
      <c r="E58" s="3">
        <v>73034.290761578901</v>
      </c>
      <c r="F58" s="2">
        <v>0.155</v>
      </c>
    </row>
    <row r="59" spans="1:6" x14ac:dyDescent="0.35">
      <c r="A59" t="s">
        <v>64</v>
      </c>
      <c r="B59" t="s">
        <v>18</v>
      </c>
      <c r="C59" t="s">
        <v>70</v>
      </c>
      <c r="D59">
        <v>183050</v>
      </c>
      <c r="E59" s="3">
        <v>42490.451132258102</v>
      </c>
      <c r="F59" s="2">
        <v>0.10299999999999999</v>
      </c>
    </row>
    <row r="60" spans="1:6" x14ac:dyDescent="0.35">
      <c r="A60" t="s">
        <v>64</v>
      </c>
      <c r="B60" t="s">
        <v>11</v>
      </c>
      <c r="C60" t="s">
        <v>70</v>
      </c>
      <c r="D60">
        <v>8208</v>
      </c>
      <c r="E60" s="3">
        <v>44367.53097</v>
      </c>
      <c r="F60" s="2">
        <v>8.8999999999999996E-2</v>
      </c>
    </row>
    <row r="61" spans="1:6" x14ac:dyDescent="0.35">
      <c r="A61" t="s">
        <v>65</v>
      </c>
      <c r="B61" t="s">
        <v>18</v>
      </c>
      <c r="C61" t="s">
        <v>70</v>
      </c>
      <c r="D61">
        <v>19239</v>
      </c>
      <c r="E61" s="3">
        <v>35472.066149999999</v>
      </c>
      <c r="F61" s="2">
        <v>1.0999999999999999E-2</v>
      </c>
    </row>
    <row r="62" spans="1:6" x14ac:dyDescent="0.35">
      <c r="A62" t="s">
        <v>65</v>
      </c>
      <c r="B62" t="s">
        <v>11</v>
      </c>
      <c r="C62" t="s">
        <v>70</v>
      </c>
      <c r="D62">
        <v>1136</v>
      </c>
      <c r="E62" s="3">
        <v>36140.211024999997</v>
      </c>
      <c r="F62" s="2">
        <v>1.2E-2</v>
      </c>
    </row>
    <row r="63" spans="1:6" x14ac:dyDescent="0.35">
      <c r="A63" t="s">
        <v>66</v>
      </c>
      <c r="B63" t="s">
        <v>18</v>
      </c>
      <c r="C63" t="s">
        <v>70</v>
      </c>
      <c r="D63">
        <v>60813</v>
      </c>
      <c r="E63" s="3">
        <v>44438.021000000001</v>
      </c>
      <c r="F63" s="2">
        <v>3.4000000000000002E-2</v>
      </c>
    </row>
    <row r="64" spans="1:6" x14ac:dyDescent="0.35">
      <c r="A64" t="s">
        <v>66</v>
      </c>
      <c r="B64" t="s">
        <v>11</v>
      </c>
      <c r="C64" t="s">
        <v>70</v>
      </c>
      <c r="D64">
        <v>3775</v>
      </c>
      <c r="E64" s="3">
        <v>39039.144366666696</v>
      </c>
      <c r="F64" s="2">
        <v>4.1000000000000002E-2</v>
      </c>
    </row>
    <row r="65" spans="1:6" x14ac:dyDescent="0.35">
      <c r="A65" t="s">
        <v>67</v>
      </c>
      <c r="B65" t="s">
        <v>18</v>
      </c>
      <c r="C65" t="s">
        <v>70</v>
      </c>
      <c r="D65">
        <v>90097</v>
      </c>
      <c r="E65" s="3">
        <v>57225.021091666698</v>
      </c>
      <c r="F65" s="2">
        <v>5.0999999999999997E-2</v>
      </c>
    </row>
    <row r="66" spans="1:6" x14ac:dyDescent="0.35">
      <c r="A66" t="s">
        <v>67</v>
      </c>
      <c r="B66" t="s">
        <v>11</v>
      </c>
      <c r="C66" t="s">
        <v>70</v>
      </c>
      <c r="D66">
        <v>5649</v>
      </c>
      <c r="E66" s="3">
        <v>69814.454881818194</v>
      </c>
      <c r="F66" s="2">
        <v>6.0999999999999999E-2</v>
      </c>
    </row>
    <row r="67" spans="1:6" x14ac:dyDescent="0.35">
      <c r="A67" t="s">
        <v>68</v>
      </c>
      <c r="B67" t="s">
        <v>18</v>
      </c>
      <c r="C67" t="s">
        <v>70</v>
      </c>
      <c r="D67">
        <v>19305</v>
      </c>
      <c r="E67" s="3">
        <v>93977.050833333298</v>
      </c>
      <c r="F67" s="2">
        <v>1.0999999999999999E-2</v>
      </c>
    </row>
    <row r="68" spans="1:6" x14ac:dyDescent="0.35">
      <c r="A68" t="s">
        <v>68</v>
      </c>
      <c r="B68" t="s">
        <v>11</v>
      </c>
      <c r="C68" t="s">
        <v>70</v>
      </c>
      <c r="D68">
        <v>1150</v>
      </c>
      <c r="E68" s="3">
        <v>107315.8906</v>
      </c>
      <c r="F68" s="2">
        <v>1.2E-2</v>
      </c>
    </row>
    <row r="69" spans="1:6" x14ac:dyDescent="0.35">
      <c r="A69" t="s">
        <v>69</v>
      </c>
      <c r="B69" t="s">
        <v>18</v>
      </c>
      <c r="C69" t="s">
        <v>70</v>
      </c>
      <c r="D69">
        <v>43357</v>
      </c>
      <c r="E69" s="3">
        <v>73099.477523809503</v>
      </c>
      <c r="F69" s="2">
        <v>2.4E-2</v>
      </c>
    </row>
    <row r="70" spans="1:6" x14ac:dyDescent="0.35">
      <c r="A70" t="s">
        <v>69</v>
      </c>
      <c r="B70" t="s">
        <v>11</v>
      </c>
      <c r="C70" t="s">
        <v>70</v>
      </c>
      <c r="D70">
        <v>2620</v>
      </c>
      <c r="E70" s="3">
        <v>84118.782699999996</v>
      </c>
      <c r="F70" s="2">
        <v>2.8000000000000001E-2</v>
      </c>
    </row>
    <row r="71" spans="1:6" x14ac:dyDescent="0.35">
      <c r="A71" t="s">
        <v>6</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9"/>
  <sheetViews>
    <sheetView workbookViewId="0">
      <selection activeCell="B14" sqref="B14"/>
    </sheetView>
  </sheetViews>
  <sheetFormatPr defaultColWidth="10.81640625" defaultRowHeight="14.5" x14ac:dyDescent="0.35"/>
  <sheetData>
    <row r="1" spans="1:6" ht="18.5" x14ac:dyDescent="0.45">
      <c r="A1" s="1" t="s">
        <v>5</v>
      </c>
    </row>
    <row r="2" spans="1:6" x14ac:dyDescent="0.35">
      <c r="A2" t="s">
        <v>71</v>
      </c>
      <c r="B2" t="s">
        <v>8</v>
      </c>
      <c r="C2" t="s">
        <v>49</v>
      </c>
      <c r="D2" t="s">
        <v>50</v>
      </c>
      <c r="E2" t="s">
        <v>51</v>
      </c>
      <c r="F2" t="s">
        <v>22</v>
      </c>
    </row>
    <row r="3" spans="1:6" x14ac:dyDescent="0.35">
      <c r="A3" t="s">
        <v>72</v>
      </c>
      <c r="B3" t="s">
        <v>18</v>
      </c>
      <c r="C3" t="s">
        <v>53</v>
      </c>
      <c r="D3">
        <v>163092</v>
      </c>
      <c r="E3" s="3">
        <v>89202.9703352941</v>
      </c>
      <c r="F3" s="2">
        <v>4.5999999999999999E-2</v>
      </c>
    </row>
    <row r="4" spans="1:6" x14ac:dyDescent="0.35">
      <c r="A4" t="s">
        <v>72</v>
      </c>
      <c r="B4" t="s">
        <v>11</v>
      </c>
      <c r="C4" t="s">
        <v>53</v>
      </c>
      <c r="D4">
        <v>5169</v>
      </c>
      <c r="E4" s="3">
        <v>93698.603400000007</v>
      </c>
      <c r="F4" s="2">
        <v>0.05</v>
      </c>
    </row>
    <row r="5" spans="1:6" x14ac:dyDescent="0.35">
      <c r="A5" t="s">
        <v>73</v>
      </c>
      <c r="B5" t="s">
        <v>18</v>
      </c>
      <c r="C5" t="s">
        <v>53</v>
      </c>
      <c r="D5">
        <v>107709</v>
      </c>
      <c r="E5" s="3">
        <v>36985.309000000001</v>
      </c>
      <c r="F5" s="2">
        <v>0.03</v>
      </c>
    </row>
    <row r="6" spans="1:6" x14ac:dyDescent="0.35">
      <c r="A6" t="s">
        <v>73</v>
      </c>
      <c r="B6" t="s">
        <v>11</v>
      </c>
      <c r="C6" t="s">
        <v>53</v>
      </c>
      <c r="D6">
        <v>3102</v>
      </c>
      <c r="E6" s="3">
        <v>44485.719571428599</v>
      </c>
      <c r="F6" s="2">
        <v>0.03</v>
      </c>
    </row>
    <row r="7" spans="1:6" x14ac:dyDescent="0.35">
      <c r="A7" t="s">
        <v>74</v>
      </c>
      <c r="B7" t="s">
        <v>18</v>
      </c>
      <c r="C7" t="s">
        <v>53</v>
      </c>
      <c r="D7">
        <v>173608</v>
      </c>
      <c r="E7" s="3">
        <v>109767.96462499999</v>
      </c>
      <c r="F7" s="2">
        <v>4.9000000000000002E-2</v>
      </c>
    </row>
    <row r="8" spans="1:6" x14ac:dyDescent="0.35">
      <c r="A8" t="s">
        <v>74</v>
      </c>
      <c r="B8" t="s">
        <v>11</v>
      </c>
      <c r="C8" t="s">
        <v>53</v>
      </c>
      <c r="D8">
        <v>5319</v>
      </c>
      <c r="E8" s="3">
        <v>124344.523357143</v>
      </c>
      <c r="F8" s="2">
        <v>5.1999999999999998E-2</v>
      </c>
    </row>
    <row r="9" spans="1:6" x14ac:dyDescent="0.35">
      <c r="A9" t="s">
        <v>75</v>
      </c>
      <c r="B9" t="s">
        <v>18</v>
      </c>
      <c r="C9" t="s">
        <v>53</v>
      </c>
      <c r="D9">
        <v>79289</v>
      </c>
      <c r="E9" s="3">
        <v>56417.579862500002</v>
      </c>
      <c r="F9" s="2">
        <v>2.1999999999999999E-2</v>
      </c>
    </row>
    <row r="10" spans="1:6" x14ac:dyDescent="0.35">
      <c r="A10" t="s">
        <v>75</v>
      </c>
      <c r="B10" t="s">
        <v>11</v>
      </c>
      <c r="C10" t="s">
        <v>53</v>
      </c>
      <c r="D10">
        <v>1584</v>
      </c>
      <c r="E10" s="3">
        <v>65906.243499999997</v>
      </c>
      <c r="F10" s="2">
        <v>1.4999999999999999E-2</v>
      </c>
    </row>
    <row r="11" spans="1:6" x14ac:dyDescent="0.35">
      <c r="A11" t="s">
        <v>76</v>
      </c>
      <c r="B11" t="s">
        <v>18</v>
      </c>
      <c r="C11" t="s">
        <v>53</v>
      </c>
      <c r="D11">
        <v>155654</v>
      </c>
      <c r="E11" s="3">
        <v>63507.118425000001</v>
      </c>
      <c r="F11" s="2">
        <v>4.3999999999999997E-2</v>
      </c>
    </row>
    <row r="12" spans="1:6" x14ac:dyDescent="0.35">
      <c r="A12" t="s">
        <v>76</v>
      </c>
      <c r="B12" t="s">
        <v>11</v>
      </c>
      <c r="C12" t="s">
        <v>53</v>
      </c>
      <c r="D12">
        <v>6889</v>
      </c>
      <c r="E12" s="3">
        <v>60864.084927272699</v>
      </c>
      <c r="F12" s="2">
        <v>6.7000000000000004E-2</v>
      </c>
    </row>
    <row r="13" spans="1:6" x14ac:dyDescent="0.35">
      <c r="A13" t="s">
        <v>77</v>
      </c>
      <c r="B13" t="s">
        <v>18</v>
      </c>
      <c r="C13" t="s">
        <v>53</v>
      </c>
      <c r="D13">
        <v>151477</v>
      </c>
      <c r="E13" s="3">
        <v>20818.742466666699</v>
      </c>
      <c r="F13" s="2">
        <v>4.2999999999999997E-2</v>
      </c>
    </row>
    <row r="14" spans="1:6" x14ac:dyDescent="0.35">
      <c r="A14" t="s">
        <v>77</v>
      </c>
      <c r="B14" t="s">
        <v>11</v>
      </c>
      <c r="C14" t="s">
        <v>53</v>
      </c>
      <c r="D14">
        <v>1633</v>
      </c>
      <c r="E14" s="3">
        <v>41211.132009090899</v>
      </c>
      <c r="F14" s="2">
        <v>1.6E-2</v>
      </c>
    </row>
    <row r="15" spans="1:6" x14ac:dyDescent="0.35">
      <c r="A15" t="s">
        <v>78</v>
      </c>
      <c r="B15" t="s">
        <v>18</v>
      </c>
      <c r="C15" t="s">
        <v>53</v>
      </c>
      <c r="D15">
        <v>275159</v>
      </c>
      <c r="E15" s="3">
        <v>51372.9921666667</v>
      </c>
      <c r="F15" s="2">
        <v>7.6999999999999999E-2</v>
      </c>
    </row>
    <row r="16" spans="1:6" x14ac:dyDescent="0.35">
      <c r="A16" t="s">
        <v>78</v>
      </c>
      <c r="B16" t="s">
        <v>11</v>
      </c>
      <c r="C16" t="s">
        <v>53</v>
      </c>
      <c r="D16">
        <v>3235</v>
      </c>
      <c r="E16" s="3">
        <v>64328.194745454501</v>
      </c>
      <c r="F16" s="2">
        <v>3.1E-2</v>
      </c>
    </row>
    <row r="17" spans="1:6" x14ac:dyDescent="0.35">
      <c r="A17" t="s">
        <v>79</v>
      </c>
      <c r="B17" t="s">
        <v>18</v>
      </c>
      <c r="C17" t="s">
        <v>53</v>
      </c>
      <c r="D17">
        <v>97285</v>
      </c>
      <c r="E17" s="3">
        <v>99123.1848571429</v>
      </c>
      <c r="F17" s="2">
        <v>2.7E-2</v>
      </c>
    </row>
    <row r="18" spans="1:6" x14ac:dyDescent="0.35">
      <c r="A18" t="s">
        <v>79</v>
      </c>
      <c r="B18" t="s">
        <v>11</v>
      </c>
      <c r="C18" t="s">
        <v>53</v>
      </c>
      <c r="D18">
        <v>4300</v>
      </c>
      <c r="E18" s="3">
        <v>98319.632312500005</v>
      </c>
      <c r="F18" s="2">
        <v>4.2000000000000003E-2</v>
      </c>
    </row>
    <row r="19" spans="1:6" x14ac:dyDescent="0.35">
      <c r="A19" t="s">
        <v>80</v>
      </c>
      <c r="B19" t="s">
        <v>18</v>
      </c>
      <c r="C19" t="s">
        <v>53</v>
      </c>
      <c r="D19">
        <v>79685</v>
      </c>
      <c r="E19" s="3">
        <v>44014.513903333303</v>
      </c>
      <c r="F19" s="2">
        <v>2.1999999999999999E-2</v>
      </c>
    </row>
    <row r="20" spans="1:6" x14ac:dyDescent="0.35">
      <c r="A20" t="s">
        <v>80</v>
      </c>
      <c r="B20" t="s">
        <v>11</v>
      </c>
      <c r="C20" t="s">
        <v>53</v>
      </c>
      <c r="D20">
        <v>1443</v>
      </c>
      <c r="E20" s="3">
        <v>39215.891672105303</v>
      </c>
      <c r="F20" s="2">
        <v>1.4E-2</v>
      </c>
    </row>
    <row r="21" spans="1:6" x14ac:dyDescent="0.35">
      <c r="A21" t="s">
        <v>81</v>
      </c>
      <c r="B21" t="s">
        <v>18</v>
      </c>
      <c r="C21" t="s">
        <v>53</v>
      </c>
      <c r="D21">
        <v>426</v>
      </c>
      <c r="E21" s="3">
        <v>83161.845000000001</v>
      </c>
      <c r="F21" s="2">
        <v>0</v>
      </c>
    </row>
    <row r="22" spans="1:6" x14ac:dyDescent="0.35">
      <c r="A22" t="s">
        <v>81</v>
      </c>
      <c r="B22" t="s">
        <v>11</v>
      </c>
      <c r="C22" t="s">
        <v>53</v>
      </c>
      <c r="D22">
        <v>9</v>
      </c>
      <c r="E22" s="3">
        <v>101425.485</v>
      </c>
      <c r="F22" s="2">
        <v>0</v>
      </c>
    </row>
    <row r="23" spans="1:6" x14ac:dyDescent="0.35">
      <c r="A23" t="s">
        <v>82</v>
      </c>
      <c r="B23" t="s">
        <v>18</v>
      </c>
      <c r="C23" t="s">
        <v>53</v>
      </c>
      <c r="D23">
        <v>7501</v>
      </c>
      <c r="E23" s="3">
        <v>34772.5047142857</v>
      </c>
      <c r="F23" s="2">
        <v>2E-3</v>
      </c>
    </row>
    <row r="24" spans="1:6" x14ac:dyDescent="0.35">
      <c r="A24" t="s">
        <v>82</v>
      </c>
      <c r="B24" t="s">
        <v>11</v>
      </c>
      <c r="C24" t="s">
        <v>53</v>
      </c>
      <c r="D24">
        <v>266</v>
      </c>
      <c r="E24" s="3">
        <v>38335.899749999997</v>
      </c>
      <c r="F24" s="2">
        <v>3.0000000000000001E-3</v>
      </c>
    </row>
    <row r="25" spans="1:6" x14ac:dyDescent="0.35">
      <c r="A25" t="s">
        <v>83</v>
      </c>
      <c r="B25" t="s">
        <v>18</v>
      </c>
      <c r="C25" t="s">
        <v>53</v>
      </c>
      <c r="D25">
        <v>95568</v>
      </c>
      <c r="E25" s="3">
        <v>94745.83425</v>
      </c>
      <c r="F25" s="2">
        <v>2.7E-2</v>
      </c>
    </row>
    <row r="26" spans="1:6" x14ac:dyDescent="0.35">
      <c r="A26" t="s">
        <v>83</v>
      </c>
      <c r="B26" t="s">
        <v>11</v>
      </c>
      <c r="C26" t="s">
        <v>53</v>
      </c>
      <c r="D26">
        <v>2653</v>
      </c>
      <c r="E26" s="3">
        <v>85247.019818181798</v>
      </c>
      <c r="F26" s="2">
        <v>2.5999999999999999E-2</v>
      </c>
    </row>
    <row r="27" spans="1:6" x14ac:dyDescent="0.35">
      <c r="A27" t="s">
        <v>84</v>
      </c>
      <c r="B27" t="s">
        <v>18</v>
      </c>
      <c r="C27" t="s">
        <v>53</v>
      </c>
      <c r="D27">
        <v>120866</v>
      </c>
      <c r="E27" s="3">
        <v>36222.828978571401</v>
      </c>
      <c r="F27" s="2">
        <v>3.4000000000000002E-2</v>
      </c>
    </row>
    <row r="28" spans="1:6" x14ac:dyDescent="0.35">
      <c r="A28" t="s">
        <v>84</v>
      </c>
      <c r="B28" t="s">
        <v>11</v>
      </c>
      <c r="C28" t="s">
        <v>53</v>
      </c>
      <c r="D28">
        <v>1137</v>
      </c>
      <c r="E28" s="3">
        <v>36664.544690000002</v>
      </c>
      <c r="F28" s="2">
        <v>1.0999999999999999E-2</v>
      </c>
    </row>
    <row r="29" spans="1:6" x14ac:dyDescent="0.35">
      <c r="A29" t="s">
        <v>85</v>
      </c>
      <c r="B29" t="s">
        <v>18</v>
      </c>
      <c r="C29" t="s">
        <v>53</v>
      </c>
      <c r="D29">
        <v>54839</v>
      </c>
      <c r="E29" s="3">
        <v>74972.271999999997</v>
      </c>
      <c r="F29" s="2">
        <v>1.4999999999999999E-2</v>
      </c>
    </row>
    <row r="30" spans="1:6" x14ac:dyDescent="0.35">
      <c r="A30" t="s">
        <v>85</v>
      </c>
      <c r="B30" t="s">
        <v>11</v>
      </c>
      <c r="C30" t="s">
        <v>53</v>
      </c>
      <c r="D30">
        <v>1791</v>
      </c>
      <c r="E30" s="3">
        <v>42422.913399999998</v>
      </c>
      <c r="F30" s="2">
        <v>1.7000000000000001E-2</v>
      </c>
    </row>
    <row r="31" spans="1:6" x14ac:dyDescent="0.35">
      <c r="A31" t="s">
        <v>86</v>
      </c>
      <c r="B31" t="s">
        <v>18</v>
      </c>
      <c r="C31" t="s">
        <v>53</v>
      </c>
      <c r="D31">
        <v>249651</v>
      </c>
      <c r="E31" s="3">
        <v>88878.086511904796</v>
      </c>
      <c r="F31" s="2">
        <v>7.0000000000000007E-2</v>
      </c>
    </row>
    <row r="32" spans="1:6" x14ac:dyDescent="0.35">
      <c r="A32" t="s">
        <v>86</v>
      </c>
      <c r="B32" t="s">
        <v>11</v>
      </c>
      <c r="C32" t="s">
        <v>53</v>
      </c>
      <c r="D32">
        <v>4845</v>
      </c>
      <c r="E32" s="3">
        <v>137671.84265625</v>
      </c>
      <c r="F32" s="2">
        <v>4.7E-2</v>
      </c>
    </row>
    <row r="33" spans="1:6" x14ac:dyDescent="0.35">
      <c r="A33" t="s">
        <v>87</v>
      </c>
      <c r="B33" t="s">
        <v>18</v>
      </c>
      <c r="C33" t="s">
        <v>53</v>
      </c>
      <c r="D33">
        <v>478947</v>
      </c>
      <c r="E33" s="3">
        <v>99694.862896551698</v>
      </c>
      <c r="F33" s="2">
        <v>0.13500000000000001</v>
      </c>
    </row>
    <row r="34" spans="1:6" x14ac:dyDescent="0.35">
      <c r="A34" t="s">
        <v>87</v>
      </c>
      <c r="B34" t="s">
        <v>11</v>
      </c>
      <c r="C34" t="s">
        <v>53</v>
      </c>
      <c r="D34">
        <v>14690</v>
      </c>
      <c r="E34" s="3">
        <v>126549.039692308</v>
      </c>
      <c r="F34" s="2">
        <v>0.14299999999999999</v>
      </c>
    </row>
    <row r="35" spans="1:6" x14ac:dyDescent="0.35">
      <c r="A35" t="s">
        <v>88</v>
      </c>
      <c r="B35" t="s">
        <v>18</v>
      </c>
      <c r="C35" t="s">
        <v>53</v>
      </c>
      <c r="D35">
        <v>331719</v>
      </c>
      <c r="E35" s="3">
        <v>52329.617138000001</v>
      </c>
      <c r="F35" s="2">
        <v>9.2999999999999999E-2</v>
      </c>
    </row>
    <row r="36" spans="1:6" x14ac:dyDescent="0.35">
      <c r="A36" t="s">
        <v>88</v>
      </c>
      <c r="B36" t="s">
        <v>11</v>
      </c>
      <c r="C36" t="s">
        <v>53</v>
      </c>
      <c r="D36">
        <v>6096</v>
      </c>
      <c r="E36" s="3">
        <v>60283.533608108097</v>
      </c>
      <c r="F36" s="2">
        <v>5.8999999999999997E-2</v>
      </c>
    </row>
    <row r="37" spans="1:6" x14ac:dyDescent="0.35">
      <c r="A37" t="s">
        <v>89</v>
      </c>
      <c r="B37" t="s">
        <v>18</v>
      </c>
      <c r="C37" t="s">
        <v>53</v>
      </c>
      <c r="D37">
        <v>133585</v>
      </c>
      <c r="E37" s="3">
        <v>46138.389801666701</v>
      </c>
      <c r="F37" s="2">
        <v>3.7999999999999999E-2</v>
      </c>
    </row>
    <row r="38" spans="1:6" x14ac:dyDescent="0.35">
      <c r="A38" t="s">
        <v>89</v>
      </c>
      <c r="B38" t="s">
        <v>11</v>
      </c>
      <c r="C38" t="s">
        <v>53</v>
      </c>
      <c r="D38">
        <v>5164</v>
      </c>
      <c r="E38" s="3">
        <v>51394.850364999998</v>
      </c>
      <c r="F38" s="2">
        <v>0.05</v>
      </c>
    </row>
    <row r="39" spans="1:6" x14ac:dyDescent="0.35">
      <c r="A39" t="s">
        <v>90</v>
      </c>
      <c r="B39" t="s">
        <v>18</v>
      </c>
      <c r="C39" t="s">
        <v>53</v>
      </c>
      <c r="D39">
        <v>94165</v>
      </c>
      <c r="E39" s="3">
        <v>24826.527320000001</v>
      </c>
      <c r="F39" s="2">
        <v>2.5999999999999999E-2</v>
      </c>
    </row>
    <row r="40" spans="1:6" x14ac:dyDescent="0.35">
      <c r="A40" t="s">
        <v>90</v>
      </c>
      <c r="B40" t="s">
        <v>11</v>
      </c>
      <c r="C40" t="s">
        <v>53</v>
      </c>
      <c r="D40">
        <v>1184</v>
      </c>
      <c r="E40" s="3">
        <v>21745.368833333301</v>
      </c>
      <c r="F40" s="2">
        <v>1.2E-2</v>
      </c>
    </row>
    <row r="41" spans="1:6" x14ac:dyDescent="0.35">
      <c r="A41" t="s">
        <v>91</v>
      </c>
      <c r="B41" t="s">
        <v>18</v>
      </c>
      <c r="C41" t="s">
        <v>53</v>
      </c>
      <c r="D41">
        <v>63908</v>
      </c>
      <c r="E41" s="3">
        <v>76610.160499999998</v>
      </c>
      <c r="F41" s="2">
        <v>1.7999999999999999E-2</v>
      </c>
    </row>
    <row r="42" spans="1:6" x14ac:dyDescent="0.35">
      <c r="A42" t="s">
        <v>91</v>
      </c>
      <c r="B42" t="s">
        <v>11</v>
      </c>
      <c r="C42" t="s">
        <v>53</v>
      </c>
      <c r="D42">
        <v>9200</v>
      </c>
      <c r="E42" s="3">
        <v>74050.143543750004</v>
      </c>
      <c r="F42" s="2">
        <v>8.8999999999999996E-2</v>
      </c>
    </row>
    <row r="43" spans="1:6" x14ac:dyDescent="0.35">
      <c r="A43" t="s">
        <v>92</v>
      </c>
      <c r="B43" t="s">
        <v>18</v>
      </c>
      <c r="C43" t="s">
        <v>53</v>
      </c>
      <c r="D43">
        <v>73542</v>
      </c>
      <c r="E43" s="3">
        <v>65152.293303225801</v>
      </c>
      <c r="F43" s="2">
        <v>2.1000000000000001E-2</v>
      </c>
    </row>
    <row r="44" spans="1:6" x14ac:dyDescent="0.35">
      <c r="A44" t="s">
        <v>92</v>
      </c>
      <c r="B44" t="s">
        <v>11</v>
      </c>
      <c r="C44" t="s">
        <v>53</v>
      </c>
      <c r="D44">
        <v>5717</v>
      </c>
      <c r="E44" s="3">
        <v>76102.591192592605</v>
      </c>
      <c r="F44" s="2">
        <v>5.6000000000000001E-2</v>
      </c>
    </row>
    <row r="45" spans="1:6" x14ac:dyDescent="0.35">
      <c r="A45" t="s">
        <v>93</v>
      </c>
      <c r="B45" t="s">
        <v>18</v>
      </c>
      <c r="C45" t="s">
        <v>53</v>
      </c>
      <c r="D45">
        <v>289246</v>
      </c>
      <c r="E45" s="3">
        <v>58854.870944444403</v>
      </c>
      <c r="F45" s="2">
        <v>8.1000000000000003E-2</v>
      </c>
    </row>
    <row r="46" spans="1:6" x14ac:dyDescent="0.35">
      <c r="A46" t="s">
        <v>93</v>
      </c>
      <c r="B46" t="s">
        <v>11</v>
      </c>
      <c r="C46" t="s">
        <v>53</v>
      </c>
      <c r="D46">
        <v>7573</v>
      </c>
      <c r="E46" s="3">
        <v>72132.367488235293</v>
      </c>
      <c r="F46" s="2">
        <v>7.3999999999999996E-2</v>
      </c>
    </row>
    <row r="47" spans="1:6" x14ac:dyDescent="0.35">
      <c r="A47" t="s">
        <v>94</v>
      </c>
      <c r="B47" t="s">
        <v>18</v>
      </c>
      <c r="C47" t="s">
        <v>53</v>
      </c>
      <c r="D47">
        <v>96446</v>
      </c>
      <c r="E47" s="3">
        <v>78327.099227272702</v>
      </c>
      <c r="F47" s="2">
        <v>2.7E-2</v>
      </c>
    </row>
    <row r="48" spans="1:6" x14ac:dyDescent="0.35">
      <c r="A48" t="s">
        <v>94</v>
      </c>
      <c r="B48" t="s">
        <v>11</v>
      </c>
      <c r="C48" t="s">
        <v>53</v>
      </c>
      <c r="D48">
        <v>1373</v>
      </c>
      <c r="E48" s="3">
        <v>96735.644235294094</v>
      </c>
      <c r="F48" s="2">
        <v>1.2999999999999999E-2</v>
      </c>
    </row>
    <row r="49" spans="1:6" x14ac:dyDescent="0.35">
      <c r="A49" t="s">
        <v>95</v>
      </c>
      <c r="B49" t="s">
        <v>18</v>
      </c>
      <c r="C49" t="s">
        <v>53</v>
      </c>
      <c r="D49">
        <v>181410</v>
      </c>
      <c r="E49" s="3">
        <v>51493.329087500002</v>
      </c>
      <c r="F49" s="2">
        <v>5.0999999999999997E-2</v>
      </c>
    </row>
    <row r="50" spans="1:6" x14ac:dyDescent="0.35">
      <c r="A50" t="s">
        <v>95</v>
      </c>
      <c r="B50" t="s">
        <v>11</v>
      </c>
      <c r="C50" t="s">
        <v>53</v>
      </c>
      <c r="D50">
        <v>8574</v>
      </c>
      <c r="E50" s="3">
        <v>47225.838403846203</v>
      </c>
      <c r="F50" s="2">
        <v>8.3000000000000004E-2</v>
      </c>
    </row>
    <row r="51" spans="1:6" x14ac:dyDescent="0.35">
      <c r="A51" t="s">
        <v>72</v>
      </c>
      <c r="B51" t="s">
        <v>18</v>
      </c>
      <c r="C51" t="s">
        <v>70</v>
      </c>
      <c r="D51">
        <v>69040</v>
      </c>
      <c r="E51" s="3">
        <v>109261.85605882401</v>
      </c>
      <c r="F51" s="2">
        <v>3.9E-2</v>
      </c>
    </row>
    <row r="52" spans="1:6" x14ac:dyDescent="0.35">
      <c r="A52" t="s">
        <v>72</v>
      </c>
      <c r="B52" t="s">
        <v>11</v>
      </c>
      <c r="C52" t="s">
        <v>70</v>
      </c>
      <c r="D52">
        <v>4254</v>
      </c>
      <c r="E52" s="3">
        <v>91489.709600000002</v>
      </c>
      <c r="F52" s="2">
        <v>4.5999999999999999E-2</v>
      </c>
    </row>
    <row r="53" spans="1:6" x14ac:dyDescent="0.35">
      <c r="A53" t="s">
        <v>73</v>
      </c>
      <c r="B53" t="s">
        <v>18</v>
      </c>
      <c r="C53" t="s">
        <v>70</v>
      </c>
      <c r="D53">
        <v>63146</v>
      </c>
      <c r="E53" s="3">
        <v>40155.493499999997</v>
      </c>
      <c r="F53" s="2">
        <v>3.5999999999999997E-2</v>
      </c>
    </row>
    <row r="54" spans="1:6" x14ac:dyDescent="0.35">
      <c r="A54" t="s">
        <v>73</v>
      </c>
      <c r="B54" t="s">
        <v>11</v>
      </c>
      <c r="C54" t="s">
        <v>70</v>
      </c>
      <c r="D54">
        <v>3031</v>
      </c>
      <c r="E54" s="3">
        <v>44094.251828571403</v>
      </c>
      <c r="F54" s="2">
        <v>3.3000000000000002E-2</v>
      </c>
    </row>
    <row r="55" spans="1:6" x14ac:dyDescent="0.35">
      <c r="A55" t="s">
        <v>74</v>
      </c>
      <c r="B55" t="s">
        <v>18</v>
      </c>
      <c r="C55" t="s">
        <v>70</v>
      </c>
      <c r="D55">
        <v>128190</v>
      </c>
      <c r="E55" s="3">
        <v>113994.370625</v>
      </c>
      <c r="F55" s="2">
        <v>7.1999999999999995E-2</v>
      </c>
    </row>
    <row r="56" spans="1:6" x14ac:dyDescent="0.35">
      <c r="A56" t="s">
        <v>74</v>
      </c>
      <c r="B56" t="s">
        <v>11</v>
      </c>
      <c r="C56" t="s">
        <v>70</v>
      </c>
      <c r="D56">
        <v>4924</v>
      </c>
      <c r="E56" s="3">
        <v>125873.45492857099</v>
      </c>
      <c r="F56" s="2">
        <v>5.2999999999999999E-2</v>
      </c>
    </row>
    <row r="57" spans="1:6" x14ac:dyDescent="0.35">
      <c r="A57" t="s">
        <v>75</v>
      </c>
      <c r="B57" t="s">
        <v>18</v>
      </c>
      <c r="C57" t="s">
        <v>70</v>
      </c>
      <c r="D57">
        <v>22114</v>
      </c>
      <c r="E57" s="3">
        <v>55363.004481249998</v>
      </c>
      <c r="F57" s="2">
        <v>1.2E-2</v>
      </c>
    </row>
    <row r="58" spans="1:6" x14ac:dyDescent="0.35">
      <c r="A58" t="s">
        <v>75</v>
      </c>
      <c r="B58" t="s">
        <v>11</v>
      </c>
      <c r="C58" t="s">
        <v>70</v>
      </c>
      <c r="D58">
        <v>1236</v>
      </c>
      <c r="E58" s="3">
        <v>64221.952083333301</v>
      </c>
      <c r="F58" s="2">
        <v>1.2999999999999999E-2</v>
      </c>
    </row>
    <row r="59" spans="1:6" x14ac:dyDescent="0.35">
      <c r="A59" t="s">
        <v>76</v>
      </c>
      <c r="B59" t="s">
        <v>18</v>
      </c>
      <c r="C59" t="s">
        <v>70</v>
      </c>
      <c r="D59">
        <v>150212</v>
      </c>
      <c r="E59" s="3">
        <v>64407.535185714303</v>
      </c>
      <c r="F59" s="2">
        <v>8.5000000000000006E-2</v>
      </c>
    </row>
    <row r="60" spans="1:6" x14ac:dyDescent="0.35">
      <c r="A60" t="s">
        <v>76</v>
      </c>
      <c r="B60" t="s">
        <v>11</v>
      </c>
      <c r="C60" t="s">
        <v>70</v>
      </c>
      <c r="D60">
        <v>6845</v>
      </c>
      <c r="E60" s="3">
        <v>60932.4276545455</v>
      </c>
      <c r="F60" s="2">
        <v>7.3999999999999996E-2</v>
      </c>
    </row>
    <row r="61" spans="1:6" x14ac:dyDescent="0.35">
      <c r="A61" t="s">
        <v>77</v>
      </c>
      <c r="B61" t="s">
        <v>18</v>
      </c>
      <c r="C61" t="s">
        <v>70</v>
      </c>
      <c r="D61">
        <v>67604</v>
      </c>
      <c r="E61" s="3">
        <v>25483.000899999999</v>
      </c>
      <c r="F61" s="2">
        <v>3.7999999999999999E-2</v>
      </c>
    </row>
    <row r="62" spans="1:6" x14ac:dyDescent="0.35">
      <c r="A62" t="s">
        <v>77</v>
      </c>
      <c r="B62" t="s">
        <v>11</v>
      </c>
      <c r="C62" t="s">
        <v>70</v>
      </c>
      <c r="D62">
        <v>1481</v>
      </c>
      <c r="E62" s="3">
        <v>41555.807079999999</v>
      </c>
      <c r="F62" s="2">
        <v>1.6E-2</v>
      </c>
    </row>
    <row r="63" spans="1:6" x14ac:dyDescent="0.35">
      <c r="A63" t="s">
        <v>78</v>
      </c>
      <c r="B63" t="s">
        <v>18</v>
      </c>
      <c r="C63" t="s">
        <v>70</v>
      </c>
      <c r="D63">
        <v>78174</v>
      </c>
      <c r="E63" s="3">
        <v>53749.940608333301</v>
      </c>
      <c r="F63" s="2">
        <v>4.3999999999999997E-2</v>
      </c>
    </row>
    <row r="64" spans="1:6" x14ac:dyDescent="0.35">
      <c r="A64" t="s">
        <v>78</v>
      </c>
      <c r="B64" t="s">
        <v>11</v>
      </c>
      <c r="C64" t="s">
        <v>70</v>
      </c>
      <c r="D64">
        <v>2182</v>
      </c>
      <c r="E64" s="3">
        <v>64082.9192181818</v>
      </c>
      <c r="F64" s="2">
        <v>2.4E-2</v>
      </c>
    </row>
    <row r="65" spans="1:6" x14ac:dyDescent="0.35">
      <c r="A65" t="s">
        <v>79</v>
      </c>
      <c r="B65" t="s">
        <v>18</v>
      </c>
      <c r="C65" t="s">
        <v>70</v>
      </c>
      <c r="D65">
        <v>76467</v>
      </c>
      <c r="E65" s="3">
        <v>103336.335142857</v>
      </c>
      <c r="F65" s="2">
        <v>4.2999999999999997E-2</v>
      </c>
    </row>
    <row r="66" spans="1:6" x14ac:dyDescent="0.35">
      <c r="A66" t="s">
        <v>79</v>
      </c>
      <c r="B66" t="s">
        <v>11</v>
      </c>
      <c r="C66" t="s">
        <v>70</v>
      </c>
      <c r="D66">
        <v>4157</v>
      </c>
      <c r="E66" s="3">
        <v>98778.775437499993</v>
      </c>
      <c r="F66" s="2">
        <v>4.4999999999999998E-2</v>
      </c>
    </row>
    <row r="67" spans="1:6" x14ac:dyDescent="0.35">
      <c r="A67" t="s">
        <v>80</v>
      </c>
      <c r="B67" t="s">
        <v>18</v>
      </c>
      <c r="C67" t="s">
        <v>70</v>
      </c>
      <c r="D67">
        <v>35605</v>
      </c>
      <c r="E67" s="3">
        <v>47023.033893103398</v>
      </c>
      <c r="F67" s="2">
        <v>0.02</v>
      </c>
    </row>
    <row r="68" spans="1:6" x14ac:dyDescent="0.35">
      <c r="A68" t="s">
        <v>80</v>
      </c>
      <c r="B68" t="s">
        <v>11</v>
      </c>
      <c r="C68" t="s">
        <v>70</v>
      </c>
      <c r="D68">
        <v>1281</v>
      </c>
      <c r="E68" s="3">
        <v>36895.840198421101</v>
      </c>
      <c r="F68" s="2">
        <v>1.4E-2</v>
      </c>
    </row>
    <row r="69" spans="1:6" x14ac:dyDescent="0.35">
      <c r="A69" t="s">
        <v>81</v>
      </c>
      <c r="B69" t="s">
        <v>18</v>
      </c>
      <c r="C69" t="s">
        <v>70</v>
      </c>
      <c r="D69">
        <v>426</v>
      </c>
      <c r="E69" s="3">
        <v>83161.845000000001</v>
      </c>
      <c r="F69" s="2">
        <v>0</v>
      </c>
    </row>
    <row r="70" spans="1:6" x14ac:dyDescent="0.35">
      <c r="A70" t="s">
        <v>81</v>
      </c>
      <c r="B70" t="s">
        <v>11</v>
      </c>
      <c r="C70" t="s">
        <v>70</v>
      </c>
      <c r="D70">
        <v>9</v>
      </c>
      <c r="E70" s="3">
        <v>101425.485</v>
      </c>
      <c r="F70" s="2">
        <v>0</v>
      </c>
    </row>
    <row r="71" spans="1:6" x14ac:dyDescent="0.35">
      <c r="A71" t="s">
        <v>82</v>
      </c>
      <c r="B71" t="s">
        <v>18</v>
      </c>
      <c r="C71" t="s">
        <v>70</v>
      </c>
      <c r="D71">
        <v>4931</v>
      </c>
      <c r="E71" s="3">
        <v>63770.4857142857</v>
      </c>
      <c r="F71" s="2">
        <v>3.0000000000000001E-3</v>
      </c>
    </row>
    <row r="72" spans="1:6" x14ac:dyDescent="0.35">
      <c r="A72" t="s">
        <v>82</v>
      </c>
      <c r="B72" t="s">
        <v>11</v>
      </c>
      <c r="C72" t="s">
        <v>70</v>
      </c>
      <c r="D72">
        <v>246</v>
      </c>
      <c r="E72" s="3">
        <v>38335.899749999997</v>
      </c>
      <c r="F72" s="2">
        <v>3.0000000000000001E-3</v>
      </c>
    </row>
    <row r="73" spans="1:6" x14ac:dyDescent="0.35">
      <c r="A73" t="s">
        <v>83</v>
      </c>
      <c r="B73" t="s">
        <v>18</v>
      </c>
      <c r="C73" t="s">
        <v>70</v>
      </c>
      <c r="D73">
        <v>49625</v>
      </c>
      <c r="E73" s="3">
        <v>106420.312083333</v>
      </c>
      <c r="F73" s="2">
        <v>2.8000000000000001E-2</v>
      </c>
    </row>
    <row r="74" spans="1:6" x14ac:dyDescent="0.35">
      <c r="A74" t="s">
        <v>83</v>
      </c>
      <c r="B74" t="s">
        <v>11</v>
      </c>
      <c r="C74" t="s">
        <v>70</v>
      </c>
      <c r="D74">
        <v>2486</v>
      </c>
      <c r="E74" s="3">
        <v>88203.083690909101</v>
      </c>
      <c r="F74" s="2">
        <v>2.7E-2</v>
      </c>
    </row>
    <row r="75" spans="1:6" x14ac:dyDescent="0.35">
      <c r="A75" t="s">
        <v>84</v>
      </c>
      <c r="B75" t="s">
        <v>18</v>
      </c>
      <c r="C75" t="s">
        <v>70</v>
      </c>
      <c r="D75">
        <v>19718</v>
      </c>
      <c r="E75" s="3">
        <v>57451.867621428602</v>
      </c>
      <c r="F75" s="2">
        <v>1.0999999999999999E-2</v>
      </c>
    </row>
    <row r="76" spans="1:6" x14ac:dyDescent="0.35">
      <c r="A76" t="s">
        <v>84</v>
      </c>
      <c r="B76" t="s">
        <v>11</v>
      </c>
      <c r="C76" t="s">
        <v>70</v>
      </c>
      <c r="D76">
        <v>686</v>
      </c>
      <c r="E76" s="3">
        <v>36591.253985714298</v>
      </c>
      <c r="F76" s="2">
        <v>7.0000000000000001E-3</v>
      </c>
    </row>
    <row r="77" spans="1:6" x14ac:dyDescent="0.35">
      <c r="A77" t="s">
        <v>85</v>
      </c>
      <c r="B77" t="s">
        <v>18</v>
      </c>
      <c r="C77" t="s">
        <v>70</v>
      </c>
      <c r="D77">
        <v>25086</v>
      </c>
      <c r="E77" s="3">
        <v>68973.9758</v>
      </c>
      <c r="F77" s="2">
        <v>1.4E-2</v>
      </c>
    </row>
    <row r="78" spans="1:6" x14ac:dyDescent="0.35">
      <c r="A78" t="s">
        <v>85</v>
      </c>
      <c r="B78" t="s">
        <v>11</v>
      </c>
      <c r="C78" t="s">
        <v>70</v>
      </c>
      <c r="D78">
        <v>1699</v>
      </c>
      <c r="E78" s="3">
        <v>34873.641199999998</v>
      </c>
      <c r="F78" s="2">
        <v>1.7999999999999999E-2</v>
      </c>
    </row>
    <row r="79" spans="1:6" x14ac:dyDescent="0.35">
      <c r="A79" t="s">
        <v>86</v>
      </c>
      <c r="B79" t="s">
        <v>18</v>
      </c>
      <c r="C79" t="s">
        <v>70</v>
      </c>
      <c r="D79">
        <v>56346</v>
      </c>
      <c r="E79" s="3">
        <v>100291.16726666701</v>
      </c>
      <c r="F79" s="2">
        <v>3.2000000000000001E-2</v>
      </c>
    </row>
    <row r="80" spans="1:6" x14ac:dyDescent="0.35">
      <c r="A80" t="s">
        <v>86</v>
      </c>
      <c r="B80" t="s">
        <v>11</v>
      </c>
      <c r="C80" t="s">
        <v>70</v>
      </c>
      <c r="D80">
        <v>3210</v>
      </c>
      <c r="E80" s="3">
        <v>152109.53899999999</v>
      </c>
      <c r="F80" s="2">
        <v>3.5000000000000003E-2</v>
      </c>
    </row>
    <row r="81" spans="1:6" x14ac:dyDescent="0.35">
      <c r="A81" t="s">
        <v>87</v>
      </c>
      <c r="B81" t="s">
        <v>18</v>
      </c>
      <c r="C81" t="s">
        <v>70</v>
      </c>
      <c r="D81">
        <v>255933</v>
      </c>
      <c r="E81" s="3">
        <v>110415.311482759</v>
      </c>
      <c r="F81" s="2">
        <v>0.14399999999999999</v>
      </c>
    </row>
    <row r="82" spans="1:6" x14ac:dyDescent="0.35">
      <c r="A82" t="s">
        <v>87</v>
      </c>
      <c r="B82" t="s">
        <v>11</v>
      </c>
      <c r="C82" t="s">
        <v>70</v>
      </c>
      <c r="D82">
        <v>13053</v>
      </c>
      <c r="E82" s="3">
        <v>134006.44615384599</v>
      </c>
      <c r="F82" s="2">
        <v>0.14099999999999999</v>
      </c>
    </row>
    <row r="83" spans="1:6" x14ac:dyDescent="0.35">
      <c r="A83" t="s">
        <v>88</v>
      </c>
      <c r="B83" t="s">
        <v>18</v>
      </c>
      <c r="C83" t="s">
        <v>70</v>
      </c>
      <c r="D83">
        <v>94718</v>
      </c>
      <c r="E83" s="3">
        <v>55781.248877083301</v>
      </c>
      <c r="F83" s="2">
        <v>5.2999999999999999E-2</v>
      </c>
    </row>
    <row r="84" spans="1:6" x14ac:dyDescent="0.35">
      <c r="A84" t="s">
        <v>88</v>
      </c>
      <c r="B84" t="s">
        <v>11</v>
      </c>
      <c r="C84" t="s">
        <v>70</v>
      </c>
      <c r="D84">
        <v>4928</v>
      </c>
      <c r="E84" s="3">
        <v>61333.1085085714</v>
      </c>
      <c r="F84" s="2">
        <v>5.2999999999999999E-2</v>
      </c>
    </row>
    <row r="85" spans="1:6" x14ac:dyDescent="0.35">
      <c r="A85" t="s">
        <v>89</v>
      </c>
      <c r="B85" t="s">
        <v>18</v>
      </c>
      <c r="C85" t="s">
        <v>70</v>
      </c>
      <c r="D85">
        <v>88543</v>
      </c>
      <c r="E85" s="3">
        <v>50086.516060000002</v>
      </c>
      <c r="F85" s="2">
        <v>0.05</v>
      </c>
    </row>
    <row r="86" spans="1:6" x14ac:dyDescent="0.35">
      <c r="A86" t="s">
        <v>89</v>
      </c>
      <c r="B86" t="s">
        <v>11</v>
      </c>
      <c r="C86" t="s">
        <v>70</v>
      </c>
      <c r="D86">
        <v>4995</v>
      </c>
      <c r="E86" s="3">
        <v>53832.708756410299</v>
      </c>
      <c r="F86" s="2">
        <v>5.3999999999999999E-2</v>
      </c>
    </row>
    <row r="87" spans="1:6" x14ac:dyDescent="0.35">
      <c r="A87" t="s">
        <v>90</v>
      </c>
      <c r="B87" t="s">
        <v>18</v>
      </c>
      <c r="C87" t="s">
        <v>70</v>
      </c>
      <c r="D87">
        <v>22113</v>
      </c>
      <c r="E87" s="3">
        <v>26751.991666666701</v>
      </c>
      <c r="F87" s="2">
        <v>1.2E-2</v>
      </c>
    </row>
    <row r="88" spans="1:6" x14ac:dyDescent="0.35">
      <c r="A88" t="s">
        <v>90</v>
      </c>
      <c r="B88" t="s">
        <v>11</v>
      </c>
      <c r="C88" t="s">
        <v>70</v>
      </c>
      <c r="D88">
        <v>910</v>
      </c>
      <c r="E88" s="3">
        <v>20696.204849999998</v>
      </c>
      <c r="F88" s="2">
        <v>0.01</v>
      </c>
    </row>
    <row r="89" spans="1:6" x14ac:dyDescent="0.35">
      <c r="A89" t="s">
        <v>91</v>
      </c>
      <c r="B89" t="s">
        <v>18</v>
      </c>
      <c r="C89" t="s">
        <v>70</v>
      </c>
      <c r="D89">
        <v>50572</v>
      </c>
      <c r="E89" s="3">
        <v>76168.361900000004</v>
      </c>
      <c r="F89" s="2">
        <v>2.9000000000000001E-2</v>
      </c>
    </row>
    <row r="90" spans="1:6" x14ac:dyDescent="0.35">
      <c r="A90" t="s">
        <v>91</v>
      </c>
      <c r="B90" t="s">
        <v>11</v>
      </c>
      <c r="C90" t="s">
        <v>70</v>
      </c>
      <c r="D90">
        <v>8715</v>
      </c>
      <c r="E90" s="3">
        <v>73742.791918749994</v>
      </c>
      <c r="F90" s="2">
        <v>9.4E-2</v>
      </c>
    </row>
    <row r="91" spans="1:6" x14ac:dyDescent="0.35">
      <c r="A91" t="s">
        <v>92</v>
      </c>
      <c r="B91" t="s">
        <v>18</v>
      </c>
      <c r="C91" t="s">
        <v>70</v>
      </c>
      <c r="D91">
        <v>70569</v>
      </c>
      <c r="E91" s="3">
        <v>66285.299248387106</v>
      </c>
      <c r="F91" s="2">
        <v>0.04</v>
      </c>
    </row>
    <row r="92" spans="1:6" x14ac:dyDescent="0.35">
      <c r="A92" t="s">
        <v>92</v>
      </c>
      <c r="B92" t="s">
        <v>11</v>
      </c>
      <c r="C92" t="s">
        <v>70</v>
      </c>
      <c r="D92">
        <v>5597</v>
      </c>
      <c r="E92" s="3">
        <v>75292.526985185206</v>
      </c>
      <c r="F92" s="2">
        <v>6.0999999999999999E-2</v>
      </c>
    </row>
    <row r="93" spans="1:6" x14ac:dyDescent="0.35">
      <c r="A93" t="s">
        <v>93</v>
      </c>
      <c r="B93" t="s">
        <v>18</v>
      </c>
      <c r="C93" t="s">
        <v>70</v>
      </c>
      <c r="D93">
        <v>154156</v>
      </c>
      <c r="E93" s="3">
        <v>69013.207133333301</v>
      </c>
      <c r="F93" s="2">
        <v>8.6999999999999994E-2</v>
      </c>
    </row>
    <row r="94" spans="1:6" x14ac:dyDescent="0.35">
      <c r="A94" t="s">
        <v>93</v>
      </c>
      <c r="B94" t="s">
        <v>11</v>
      </c>
      <c r="C94" t="s">
        <v>70</v>
      </c>
      <c r="D94">
        <v>7058</v>
      </c>
      <c r="E94" s="3">
        <v>71960.737664705899</v>
      </c>
      <c r="F94" s="2">
        <v>7.5999999999999998E-2</v>
      </c>
    </row>
    <row r="95" spans="1:6" x14ac:dyDescent="0.35">
      <c r="A95" t="s">
        <v>94</v>
      </c>
      <c r="B95" t="s">
        <v>18</v>
      </c>
      <c r="C95" t="s">
        <v>70</v>
      </c>
      <c r="D95">
        <v>47169</v>
      </c>
      <c r="E95" s="3">
        <v>79994.586709090901</v>
      </c>
      <c r="F95" s="2">
        <v>2.7E-2</v>
      </c>
    </row>
    <row r="96" spans="1:6" x14ac:dyDescent="0.35">
      <c r="A96" t="s">
        <v>94</v>
      </c>
      <c r="B96" t="s">
        <v>11</v>
      </c>
      <c r="C96" t="s">
        <v>70</v>
      </c>
      <c r="D96">
        <v>1214</v>
      </c>
      <c r="E96" s="3">
        <v>103243.33275</v>
      </c>
      <c r="F96" s="2">
        <v>1.2999999999999999E-2</v>
      </c>
    </row>
    <row r="97" spans="1:6" x14ac:dyDescent="0.35">
      <c r="A97" t="s">
        <v>95</v>
      </c>
      <c r="B97" t="s">
        <v>18</v>
      </c>
      <c r="C97" t="s">
        <v>70</v>
      </c>
      <c r="D97">
        <v>142133</v>
      </c>
      <c r="E97" s="3">
        <v>53243.429518750003</v>
      </c>
      <c r="F97" s="2">
        <v>0.08</v>
      </c>
    </row>
    <row r="98" spans="1:6" x14ac:dyDescent="0.35">
      <c r="A98" t="s">
        <v>95</v>
      </c>
      <c r="B98" t="s">
        <v>11</v>
      </c>
      <c r="C98" t="s">
        <v>70</v>
      </c>
      <c r="D98">
        <v>8162</v>
      </c>
      <c r="E98" s="3">
        <v>47239.838499999998</v>
      </c>
      <c r="F98" s="2">
        <v>8.7999999999999995E-2</v>
      </c>
    </row>
    <row r="99" spans="1:6" x14ac:dyDescent="0.35">
      <c r="A99" t="s">
        <v>6</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71093A4B60634585D731BADB04A918" ma:contentTypeVersion="20" ma:contentTypeDescription="Create a new document." ma:contentTypeScope="" ma:versionID="acdc5dc1680b609de6eaa348a9a7649c">
  <xsd:schema xmlns:xsd="http://www.w3.org/2001/XMLSchema" xmlns:xs="http://www.w3.org/2001/XMLSchema" xmlns:p="http://schemas.microsoft.com/office/2006/metadata/properties" xmlns:ns1="http://schemas.microsoft.com/sharepoint/v3" xmlns:ns2="21f01d7f-4442-4f78-81a7-673acdc1a863" xmlns:ns3="d2723c30-6204-4949-b924-d29eb2d07b24" targetNamespace="http://schemas.microsoft.com/office/2006/metadata/properties" ma:root="true" ma:fieldsID="4035bfd927d7a1199ca133dee93e5cb1" ns1:_="" ns2:_="" ns3:_="">
    <xsd:import namespace="http://schemas.microsoft.com/sharepoint/v3"/>
    <xsd:import namespace="21f01d7f-4442-4f78-81a7-673acdc1a863"/>
    <xsd:import namespace="d2723c30-6204-4949-b924-d29eb2d07b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f01d7f-4442-4f78-81a7-673acdc1a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23c30-6204-4949-b924-d29eb2d07b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c9aeaa2-ad26-46df-8b2a-6b7a4657dba1}" ma:internalName="TaxCatchAll" ma:showField="CatchAllData" ma:web="d2723c30-6204-4949-b924-d29eb2d07b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2723c30-6204-4949-b924-d29eb2d07b24" xsi:nil="true"/>
    <_ip_UnifiedCompliancePolicyProperties xmlns="http://schemas.microsoft.com/sharepoint/v3" xsi:nil="true"/>
    <lcf76f155ced4ddcb4097134ff3c332f xmlns="21f01d7f-4442-4f78-81a7-673acdc1a8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613CCE-B599-424C-9A3E-A4E7DAA8AF4B}">
  <ds:schemaRefs>
    <ds:schemaRef ds:uri="http://schemas.microsoft.com/sharepoint/v3/contenttype/forms"/>
  </ds:schemaRefs>
</ds:datastoreItem>
</file>

<file path=customXml/itemProps2.xml><?xml version="1.0" encoding="utf-8"?>
<ds:datastoreItem xmlns:ds="http://schemas.openxmlformats.org/officeDocument/2006/customXml" ds:itemID="{E2FCFE23-3BAC-4F9F-AFD6-8A219AB92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f01d7f-4442-4f78-81a7-673acdc1a863"/>
    <ds:schemaRef ds:uri="d2723c30-6204-4949-b924-d29eb2d07b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6AA4E-E3A6-46A9-8100-8FEE21DE70FC}">
  <ds:schemaRefs>
    <ds:schemaRef ds:uri="http://schemas.microsoft.com/office/2006/metadata/properties"/>
    <ds:schemaRef ds:uri="http://schemas.microsoft.com/office/infopath/2007/PartnerControls"/>
    <ds:schemaRef ds:uri="http://schemas.microsoft.com/sharepoint/v3"/>
    <ds:schemaRef ds:uri="d2723c30-6204-4949-b924-d29eb2d07b24"/>
    <ds:schemaRef ds:uri="21f01d7f-4442-4f78-81a7-673acdc1a863"/>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About</vt:lpstr>
      <vt:lpstr>LaborMarketOutcomes</vt:lpstr>
      <vt:lpstr>EducationalAttainment</vt:lpstr>
      <vt:lpstr>PovertyLevels</vt:lpstr>
      <vt:lpstr>DisabilityRates</vt:lpstr>
      <vt:lpstr>WorkingAgeVeteransTrends</vt:lpstr>
      <vt:lpstr>EmployerTypes</vt:lpstr>
      <vt:lpstr>Sectors</vt:lpstr>
      <vt:lpstr>Occupations</vt:lpstr>
      <vt:lpstr>GeographicDistribution</vt:lpstr>
      <vt:lpstr>OutcomesByServicePeriod</vt:lpstr>
      <vt:lpstr>OutcomesByAgeBracket</vt:lpstr>
      <vt:lpstr>BirthplaceAndResidence</vt:lpstr>
      <vt:lpstr>RaceAndEthnicity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Veterans_Equity_Dashboard_Alternative_Data_Tables</dc:title>
  <dc:subject/>
  <dc:creator/>
  <cp:keywords/>
  <dc:description/>
  <cp:lastModifiedBy>King, Elizabeth (DUA)</cp:lastModifiedBy>
  <cp:revision/>
  <dcterms:created xsi:type="dcterms:W3CDTF">2026-05-22T19:53:32Z</dcterms:created>
  <dcterms:modified xsi:type="dcterms:W3CDTF">2026-06-03T15:26:04Z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0x0101005071093A4B60634585D731BADB04A918</vt:lpwstr>
  </property>
  <property fmtid="{D5CDD505-2E9C-101B-9397-08002B2CF9AE}" pid="3" name="MediaServiceImageTags">
    <vt:lpwstr/>
  </property>
</Properties>
</file>