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 tabRatio="661"/>
  </bookViews>
  <sheets>
    <sheet name="System-Level-1" sheetId="1" r:id="rId1"/>
    <sheet name="System-Level-2" sheetId="8" r:id="rId2"/>
    <sheet name="System-Level-3" sheetId="12" r:id="rId3"/>
    <sheet name="Physician Practice-3" sheetId="13" r:id="rId4"/>
    <sheet name="Physician Practice-4" sheetId="14" r:id="rId5"/>
    <sheet name="Physician Practice-5" sheetId="15" r:id="rId6"/>
    <sheet name="Physician Practice-6" sheetId="16" r:id="rId7"/>
  </sheets>
  <externalReferences>
    <externalReference r:id="rId8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6" l="1"/>
  <c r="C60" i="16"/>
  <c r="C53" i="16"/>
  <c r="C45" i="16"/>
  <c r="C39" i="16"/>
  <c r="C34" i="16"/>
  <c r="C24" i="16"/>
  <c r="C26" i="16" s="1"/>
  <c r="C16" i="16"/>
  <c r="C40" i="16" l="1"/>
  <c r="C46" i="16" s="1"/>
  <c r="C61" i="16"/>
  <c r="C70" i="16" s="1"/>
  <c r="C74" i="16" s="1"/>
  <c r="C77" i="16" s="1"/>
  <c r="C27" i="16"/>
  <c r="C69" i="15"/>
  <c r="C53" i="15"/>
  <c r="C61" i="15" s="1"/>
  <c r="C70" i="15" s="1"/>
  <c r="C74" i="15" s="1"/>
  <c r="C77" i="15" s="1"/>
  <c r="C45" i="15"/>
  <c r="C34" i="15"/>
  <c r="C40" i="15" s="1"/>
  <c r="C24" i="15"/>
  <c r="C26" i="15" s="1"/>
  <c r="C16" i="15"/>
  <c r="C69" i="14"/>
  <c r="C60" i="14"/>
  <c r="C53" i="14"/>
  <c r="C45" i="14"/>
  <c r="C39" i="14"/>
  <c r="C34" i="14"/>
  <c r="C26" i="14"/>
  <c r="C24" i="14"/>
  <c r="C16" i="14"/>
  <c r="C69" i="13"/>
  <c r="C53" i="13"/>
  <c r="C61" i="13" s="1"/>
  <c r="C45" i="13"/>
  <c r="C39" i="13"/>
  <c r="C34" i="13"/>
  <c r="C24" i="13"/>
  <c r="C26" i="13" s="1"/>
  <c r="C16" i="13"/>
  <c r="C69" i="12"/>
  <c r="C60" i="12"/>
  <c r="C53" i="12"/>
  <c r="C45" i="12"/>
  <c r="C39" i="12"/>
  <c r="C34" i="12"/>
  <c r="C24" i="12"/>
  <c r="C26" i="12" s="1"/>
  <c r="C16" i="12"/>
  <c r="C69" i="1"/>
  <c r="C60" i="1"/>
  <c r="C53" i="1"/>
  <c r="C45" i="1"/>
  <c r="C39" i="1"/>
  <c r="C40" i="1" s="1"/>
  <c r="C34" i="1"/>
  <c r="C24" i="1"/>
  <c r="C26" i="1" s="1"/>
  <c r="C16" i="1"/>
  <c r="C46" i="15" l="1"/>
  <c r="C27" i="15"/>
  <c r="C61" i="14"/>
  <c r="C70" i="14" s="1"/>
  <c r="C74" i="14" s="1"/>
  <c r="C77" i="14" s="1"/>
  <c r="C40" i="14"/>
  <c r="C46" i="14" s="1"/>
  <c r="C27" i="14"/>
  <c r="C70" i="13"/>
  <c r="C74" i="13" s="1"/>
  <c r="C77" i="13" s="1"/>
  <c r="C40" i="13"/>
  <c r="C46" i="13" s="1"/>
  <c r="C27" i="13"/>
  <c r="C61" i="12"/>
  <c r="C70" i="12" s="1"/>
  <c r="C74" i="12" s="1"/>
  <c r="C77" i="12" s="1"/>
  <c r="C40" i="12"/>
  <c r="C46" i="12" s="1"/>
  <c r="C27" i="12"/>
  <c r="C27" i="1"/>
  <c r="C61" i="1"/>
  <c r="C70" i="1" s="1"/>
  <c r="C74" i="1" s="1"/>
  <c r="C77" i="1" s="1"/>
  <c r="C46" i="1"/>
  <c r="C69" i="8"/>
  <c r="C60" i="8"/>
  <c r="C53" i="8"/>
  <c r="C45" i="8"/>
  <c r="C39" i="8"/>
  <c r="C34" i="8"/>
  <c r="C24" i="8"/>
  <c r="C26" i="8" s="1"/>
  <c r="C16" i="8"/>
  <c r="C61" i="8" l="1"/>
  <c r="C70" i="8" s="1"/>
  <c r="C74" i="8" s="1"/>
  <c r="C77" i="8" s="1"/>
  <c r="C40" i="8"/>
  <c r="C46" i="8" s="1"/>
  <c r="C27" i="8"/>
</calcChain>
</file>

<file path=xl/sharedStrings.xml><?xml version="1.0" encoding="utf-8"?>
<sst xmlns="http://schemas.openxmlformats.org/spreadsheetml/2006/main" count="1044" uniqueCount="177">
  <si>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</si>
  <si>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</si>
  <si>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</si>
  <si>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</si>
  <si>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</si>
  <si>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</si>
  <si>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</si>
  <si>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</si>
  <si>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</si>
  <si>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</si>
  <si>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</si>
  <si>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</si>
  <si>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</si>
  <si>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</si>
  <si>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</si>
  <si>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</si>
  <si>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</si>
  <si>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</si>
  <si>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</si>
  <si>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</si>
  <si>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</si>
  <si>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</si>
  <si>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</si>
  <si>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</si>
  <si>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</si>
  <si>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</si>
  <si>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</si>
  <si>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</si>
  <si>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</si>
  <si>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</si>
  <si>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</si>
  <si>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</si>
  <si>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</si>
  <si>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</si>
  <si>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</si>
  <si>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</si>
  <si>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</si>
  <si>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</si>
  <si>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</si>
  <si>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</si>
  <si>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</si>
  <si>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</si>
  <si>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</si>
  <si>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</si>
  <si>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</si>
  <si>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</si>
  <si>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</si>
  <si>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</si>
  <si>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</si>
  <si>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</si>
  <si>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</si>
  <si>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</si>
  <si>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</si>
  <si>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</si>
  <si>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</si>
  <si>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</si>
  <si>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</si>
  <si>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</si>
  <si>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</si>
  <si>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</si>
  <si>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</si>
  <si>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</si>
  <si>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</si>
  <si>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</si>
  <si>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</si>
  <si>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</si>
  <si>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</si>
  <si>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</si>
  <si>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</si>
  <si>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</si>
  <si>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</si>
  <si>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</si>
  <si>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</si>
  <si>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</si>
  <si>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</si>
  <si>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</si>
  <si>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</si>
  <si>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</si>
  <si>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</si>
  <si>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</si>
  <si>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</si>
  <si>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</si>
  <si>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</si>
  <si>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</si>
  <si>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</si>
  <si>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</si>
  <si>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</si>
  <si>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</si>
  <si>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</si>
  <si>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</si>
  <si>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</si>
  <si>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</si>
  <si>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</si>
  <si>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</si>
  <si>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</si>
  <si>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</si>
  <si>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</si>
  <si>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</si>
  <si>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</si>
  <si>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</si>
  <si>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</si>
  <si>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</si>
  <si>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</si>
  <si>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</si>
  <si>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</si>
  <si>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</si>
  <si>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</si>
  <si>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</si>
  <si>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</si>
  <si>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</si>
  <si>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</si>
  <si>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</si>
  <si>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</si>
  <si>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</si>
  <si>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</si>
  <si>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</si>
  <si>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</si>
  <si>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</si>
  <si>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</si>
  <si>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</si>
  <si>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</si>
  <si>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</si>
  <si>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</si>
  <si>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</si>
  <si>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</si>
  <si>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</si>
  <si>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</si>
  <si>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</si>
  <si>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</si>
  <si>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</si>
  <si>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</si>
  <si>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</si>
  <si>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</si>
  <si>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</si>
  <si>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</si>
  <si>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</si>
  <si>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</si>
  <si>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</si>
  <si>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</si>
  <si>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Tufts Medical Center Parent, Inc.</t>
  </si>
  <si>
    <t>System-Level</t>
  </si>
  <si>
    <t>10/1/2016 - 9/30/2017</t>
  </si>
  <si>
    <t>No longer report separately. Grouped into other</t>
  </si>
  <si>
    <t>(Prepaid expenses and other current assets + Other receivables + Supplies)</t>
  </si>
  <si>
    <t>(477,520,000+10,193,000) CIP=10,194,000</t>
  </si>
  <si>
    <t>(Other Assets net + Investments)</t>
  </si>
  <si>
    <t>(Current Portion of Long Tern Debt + Current Portion of Capital Lease Obligations)</t>
  </si>
  <si>
    <t>(Accounts payable and accrued liabilities + Self insurance reserves)</t>
  </si>
  <si>
    <t>(Long Term Debt Net of Current Portion + Capital Lease Obligations Net of Current Portion)</t>
  </si>
  <si>
    <t>(Estimated third party payor settlements + Self insurance reserves net of current portion + Accrued pension liability + Other long term liabilities)</t>
  </si>
  <si>
    <t>Includes HSN received = $5,460,282, added back $4,341,000 HSN paid and moved to RPO-188</t>
  </si>
  <si>
    <t xml:space="preserve">(Other operating revenue + Grant Revenue) </t>
  </si>
  <si>
    <t>(Investment Income + Realized and unrealized gain on investments)</t>
  </si>
  <si>
    <t>(Contributions to Wellforce + Other components of net periodic pension cost)</t>
  </si>
  <si>
    <t>(Salaries and Wages + Employee Benefits)</t>
  </si>
  <si>
    <t>HSN paid out = 4,341,372</t>
  </si>
  <si>
    <t>(Supplies and other + Purchased services)</t>
  </si>
  <si>
    <t>(Net assets released from restrictions for purchased equipment + Change in unrealized gains and losses)</t>
  </si>
  <si>
    <t>Melrose Wakefield Corporation (formerley Hallmark Health Corporation)</t>
  </si>
  <si>
    <t>Physician Practice</t>
  </si>
  <si>
    <t>broken out between Prepaid, Other Receivable and Supplies on audit</t>
  </si>
  <si>
    <t>includes $153,824,889 of Investments</t>
  </si>
  <si>
    <t>not broken out in Audit</t>
  </si>
  <si>
    <t>Self Ins reserves broken out on audit between</t>
  </si>
  <si>
    <t>Self Ins Reserves, Est 3rd Party and Pension liability broken out in Audit</t>
  </si>
  <si>
    <t>Grant Rev broken out on audit</t>
  </si>
  <si>
    <t>Realized Gains broken out on Audit</t>
  </si>
  <si>
    <t>Pension Exp</t>
  </si>
  <si>
    <t>broken out on audit</t>
  </si>
  <si>
    <t>included in other on audit</t>
  </si>
  <si>
    <t>broken out between supplies and purch svc on audit</t>
  </si>
  <si>
    <t>broken out between net unrelaized gains/losses and net assets released</t>
  </si>
  <si>
    <t>Circle Health, Inc.</t>
  </si>
  <si>
    <t>Hallmark Health Medical Associates</t>
  </si>
  <si>
    <t>Tufts Medical Center Physicians Organization, Inc.</t>
  </si>
  <si>
    <t>Tufts Community Care</t>
  </si>
  <si>
    <t>Circle Health Physicians,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</si>
</sst>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workbookViewId="0">
      <selection activeCell="B32" sqref="B32"/>
    </sheetView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139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140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76235000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 t="s">
        <v>142</v>
      </c>
    </row>
    <row r="10" spans="1:5" x14ac:dyDescent="0.25">
      <c r="A10" s="11" t="s">
        <v>13</v>
      </c>
      <c r="B10" s="1" t="s">
        <v>15</v>
      </c>
      <c r="C10" s="3">
        <v>7200000</v>
      </c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110271000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710000</v>
      </c>
      <c r="D13" s="3"/>
      <c r="E13" s="15"/>
    </row>
    <row r="14" spans="1:5" x14ac:dyDescent="0.25">
      <c r="A14" s="11" t="s">
        <v>21</v>
      </c>
      <c r="B14" s="1" t="s">
        <v>26</v>
      </c>
      <c r="C14" s="3">
        <v>1630000</v>
      </c>
      <c r="D14" s="3"/>
      <c r="E14" s="15"/>
    </row>
    <row r="15" spans="1:5" x14ac:dyDescent="0.25">
      <c r="A15" s="11" t="s">
        <v>22</v>
      </c>
      <c r="B15" s="1" t="s">
        <v>27</v>
      </c>
      <c r="C15" s="3">
        <v>75827000</v>
      </c>
      <c r="D15" s="3"/>
      <c r="E15" s="15" t="s">
        <v>143</v>
      </c>
    </row>
    <row r="16" spans="1:5" x14ac:dyDescent="0.25">
      <c r="A16" s="16" t="s">
        <v>23</v>
      </c>
      <c r="B16" s="2" t="s">
        <v>28</v>
      </c>
      <c r="C16" s="4">
        <f>SUM(C8:C10)+ SUM(C12:C15)</f>
        <v>271873000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130875000</v>
      </c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>
        <v>5158000</v>
      </c>
      <c r="D21" s="3"/>
      <c r="E21" s="15"/>
    </row>
    <row r="22" spans="1:5" x14ac:dyDescent="0.25">
      <c r="A22" s="11" t="s">
        <v>34</v>
      </c>
      <c r="B22" s="1" t="s">
        <v>45</v>
      </c>
      <c r="C22" s="3">
        <v>487715000</v>
      </c>
      <c r="D22" s="3"/>
      <c r="E22" s="15" t="s">
        <v>144</v>
      </c>
    </row>
    <row r="23" spans="1:5" x14ac:dyDescent="0.25">
      <c r="A23" s="11" t="s">
        <v>35</v>
      </c>
      <c r="B23" s="1" t="s">
        <v>46</v>
      </c>
      <c r="C23" s="3">
        <v>342740000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144975000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347001000</v>
      </c>
      <c r="D25" s="3"/>
      <c r="E25" s="15" t="s">
        <v>145</v>
      </c>
    </row>
    <row r="26" spans="1:5" x14ac:dyDescent="0.25">
      <c r="A26" s="16" t="s">
        <v>38</v>
      </c>
      <c r="B26" s="2" t="s">
        <v>49</v>
      </c>
      <c r="C26" s="4">
        <f>SUM(C18:C21) + SUM(C24:C25)</f>
        <v>628009000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899882000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9112000</v>
      </c>
      <c r="D30" s="26"/>
      <c r="E30" s="15" t="s">
        <v>146</v>
      </c>
    </row>
    <row r="31" spans="1:5" x14ac:dyDescent="0.25">
      <c r="A31" s="11" t="s">
        <v>53</v>
      </c>
      <c r="B31" s="1" t="s">
        <v>58</v>
      </c>
      <c r="C31" s="3">
        <v>33624000</v>
      </c>
      <c r="D31" s="3"/>
      <c r="E31" s="15"/>
    </row>
    <row r="32" spans="1:5" x14ac:dyDescent="0.25">
      <c r="A32" s="11" t="s">
        <v>54</v>
      </c>
      <c r="B32" s="1" t="s">
        <v>59</v>
      </c>
      <c r="C32" s="3">
        <v>356000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149957000</v>
      </c>
      <c r="D33" s="26"/>
      <c r="E33" s="15" t="s">
        <v>147</v>
      </c>
    </row>
    <row r="34" spans="1:5" x14ac:dyDescent="0.25">
      <c r="A34" s="16" t="s">
        <v>56</v>
      </c>
      <c r="B34" s="2" t="s">
        <v>61</v>
      </c>
      <c r="C34" s="4">
        <f>SUM(C30:C33)</f>
        <v>193049000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>
        <v>307918000</v>
      </c>
      <c r="D36" s="8"/>
      <c r="E36" s="18" t="s">
        <v>148</v>
      </c>
    </row>
    <row r="37" spans="1:5" x14ac:dyDescent="0.25">
      <c r="A37" s="17" t="s">
        <v>75</v>
      </c>
      <c r="B37" s="5" t="s">
        <v>81</v>
      </c>
      <c r="C37" s="8">
        <v>0</v>
      </c>
      <c r="D37" s="8"/>
      <c r="E37" s="18"/>
    </row>
    <row r="38" spans="1:5" x14ac:dyDescent="0.25">
      <c r="A38" s="17" t="s">
        <v>76</v>
      </c>
      <c r="B38" s="5" t="s">
        <v>82</v>
      </c>
      <c r="C38" s="8">
        <v>196434000</v>
      </c>
      <c r="D38" s="8"/>
      <c r="E38" s="18" t="s">
        <v>149</v>
      </c>
    </row>
    <row r="39" spans="1:5" x14ac:dyDescent="0.25">
      <c r="A39" s="17" t="s">
        <v>77</v>
      </c>
      <c r="B39" s="5" t="s">
        <v>83</v>
      </c>
      <c r="C39" s="8">
        <f>SUM(C36:C38)</f>
        <v>504352000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697401000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193104000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3352000</v>
      </c>
      <c r="D43" s="3"/>
      <c r="E43" s="15"/>
    </row>
    <row r="44" spans="1:5" x14ac:dyDescent="0.25">
      <c r="A44" s="11" t="s">
        <v>65</v>
      </c>
      <c r="B44" s="1" t="s">
        <v>72</v>
      </c>
      <c r="C44" s="3">
        <v>6025000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202481000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899882000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819104000</v>
      </c>
      <c r="D50" s="3"/>
      <c r="E50" s="15" t="s">
        <v>150</v>
      </c>
    </row>
    <row r="51" spans="1:5" x14ac:dyDescent="0.25">
      <c r="A51" s="11" t="s">
        <v>87</v>
      </c>
      <c r="B51" s="1" t="s">
        <v>92</v>
      </c>
      <c r="C51" s="3">
        <v>209757000</v>
      </c>
      <c r="D51" s="3"/>
      <c r="E51" s="15" t="s">
        <v>151</v>
      </c>
    </row>
    <row r="52" spans="1:5" x14ac:dyDescent="0.25">
      <c r="A52" s="11" t="s">
        <v>88</v>
      </c>
      <c r="B52" s="1" t="s">
        <v>93</v>
      </c>
      <c r="C52" s="3">
        <v>1619000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1030480000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29796000</v>
      </c>
      <c r="D55" s="3"/>
      <c r="E55" s="15" t="s">
        <v>152</v>
      </c>
    </row>
    <row r="56" spans="1:5" x14ac:dyDescent="0.25">
      <c r="A56" s="11" t="s">
        <v>96</v>
      </c>
      <c r="B56" s="1" t="s">
        <v>105</v>
      </c>
      <c r="C56" s="3">
        <v>-168000</v>
      </c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-6944000</v>
      </c>
      <c r="D58" s="3"/>
      <c r="E58" s="15" t="s">
        <v>153</v>
      </c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22684000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1053164000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625616000</v>
      </c>
      <c r="D63" s="3"/>
      <c r="E63" s="15" t="s">
        <v>154</v>
      </c>
    </row>
    <row r="64" spans="1:5" x14ac:dyDescent="0.25">
      <c r="A64" s="11" t="s">
        <v>111</v>
      </c>
      <c r="B64" s="1" t="s">
        <v>121</v>
      </c>
      <c r="C64" s="3">
        <v>23196000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18846000</v>
      </c>
      <c r="D65" s="3"/>
      <c r="E65" s="15"/>
    </row>
    <row r="66" spans="1:5" x14ac:dyDescent="0.25">
      <c r="A66" s="11" t="s">
        <v>113</v>
      </c>
      <c r="B66" s="1" t="s">
        <v>123</v>
      </c>
      <c r="C66" s="3">
        <v>4341000</v>
      </c>
      <c r="D66" s="3"/>
      <c r="E66" s="15" t="s">
        <v>155</v>
      </c>
    </row>
    <row r="67" spans="1:5" x14ac:dyDescent="0.25">
      <c r="A67" s="11" t="s">
        <v>114</v>
      </c>
      <c r="B67" s="1" t="s">
        <v>124</v>
      </c>
      <c r="C67" s="3">
        <v>339131000</v>
      </c>
      <c r="D67" s="3"/>
      <c r="E67" s="15" t="s">
        <v>156</v>
      </c>
    </row>
    <row r="68" spans="1:5" x14ac:dyDescent="0.25">
      <c r="A68" s="11" t="s">
        <v>115</v>
      </c>
      <c r="B68" s="1" t="s">
        <v>125</v>
      </c>
      <c r="C68" s="3">
        <v>20608000</v>
      </c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1031738000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21426000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-2676000</v>
      </c>
      <c r="D72" s="3"/>
      <c r="E72" s="24"/>
    </row>
    <row r="73" spans="1:5" x14ac:dyDescent="0.25">
      <c r="A73" s="11" t="s">
        <v>128</v>
      </c>
      <c r="B73" s="1" t="s">
        <v>135</v>
      </c>
      <c r="C73" s="3">
        <v>80000</v>
      </c>
      <c r="D73" s="3"/>
      <c r="E73" s="24" t="s">
        <v>157</v>
      </c>
    </row>
    <row r="74" spans="1:5" x14ac:dyDescent="0.25">
      <c r="A74" s="16" t="s">
        <v>129</v>
      </c>
      <c r="B74" s="2" t="s">
        <v>136</v>
      </c>
      <c r="C74" s="4">
        <f>C70+C72+C73</f>
        <v>18830000</v>
      </c>
      <c r="D74" s="4"/>
      <c r="E74" s="24"/>
    </row>
    <row r="75" spans="1:5" x14ac:dyDescent="0.25">
      <c r="A75" s="11" t="s">
        <v>130</v>
      </c>
      <c r="B75" s="1" t="s">
        <v>137</v>
      </c>
      <c r="C75" s="3">
        <v>12840000</v>
      </c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31670000</v>
      </c>
      <c r="D77" s="22"/>
      <c r="E77" s="25"/>
    </row>
    <row r="78" spans="1:5" ht="15.75" thickTop="1" x14ac:dyDescent="0.25"/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G22" sqref="G22"/>
    </sheetView>
  </sheetViews>
  <sheetFormatPr defaultRowHeight="15" x14ac:dyDescent="0.25"/>
  <cols>
    <col min="1" max="1" width="9.140625" style="27"/>
    <col min="2" max="2" width="64" style="27" customWidth="1"/>
    <col min="3" max="3" width="15.85546875" style="27" customWidth="1"/>
    <col min="4" max="4" width="17.42578125" style="27" bestFit="1" customWidth="1"/>
    <col min="5" max="5" width="33.85546875" style="27" customWidth="1"/>
    <col min="6" max="16384" width="9.140625" style="27"/>
  </cols>
  <sheetData>
    <row r="1" spans="1:5" ht="30.75" thickTop="1" x14ac:dyDescent="0.25">
      <c r="A1" s="9" t="s">
        <v>0</v>
      </c>
      <c r="B1" s="10" t="s">
        <v>2</v>
      </c>
      <c r="C1" s="32" t="s">
        <v>158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140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21602528</v>
      </c>
      <c r="D8" s="3"/>
      <c r="E8" s="15"/>
    </row>
    <row r="9" spans="1:5" x14ac:dyDescent="0.25">
      <c r="A9" s="11" t="s">
        <v>12</v>
      </c>
      <c r="B9" s="1" t="s">
        <v>14</v>
      </c>
      <c r="C9" s="3">
        <v>28000000</v>
      </c>
      <c r="D9" s="3"/>
      <c r="E9" s="15"/>
    </row>
    <row r="10" spans="1:5" x14ac:dyDescent="0.25">
      <c r="A10" s="11" t="s">
        <v>13</v>
      </c>
      <c r="B10" s="1" t="s">
        <v>15</v>
      </c>
      <c r="C10" s="3">
        <v>1666535</v>
      </c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27555689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8643</v>
      </c>
      <c r="D13" s="3"/>
      <c r="E13" s="15"/>
    </row>
    <row r="14" spans="1:5" x14ac:dyDescent="0.25">
      <c r="A14" s="11" t="s">
        <v>21</v>
      </c>
      <c r="B14" s="1" t="s">
        <v>26</v>
      </c>
      <c r="C14" s="3">
        <v>0</v>
      </c>
      <c r="D14" s="3"/>
      <c r="E14" s="15"/>
    </row>
    <row r="15" spans="1:5" x14ac:dyDescent="0.25">
      <c r="A15" s="11" t="s">
        <v>22</v>
      </c>
      <c r="B15" s="1" t="s">
        <v>27</v>
      </c>
      <c r="C15" s="3">
        <v>7520677</v>
      </c>
      <c r="D15" s="3"/>
      <c r="E15" s="15" t="s">
        <v>160</v>
      </c>
    </row>
    <row r="16" spans="1:5" x14ac:dyDescent="0.25">
      <c r="A16" s="16" t="s">
        <v>23</v>
      </c>
      <c r="B16" s="2" t="s">
        <v>28</v>
      </c>
      <c r="C16" s="4">
        <f>SUM(C8:C10)+ SUM(C12:C15)</f>
        <v>86354072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190222684</v>
      </c>
      <c r="D18" s="3"/>
      <c r="E18" s="15" t="s">
        <v>161</v>
      </c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>
        <v>670506</v>
      </c>
      <c r="D21" s="3"/>
      <c r="E21" s="15"/>
    </row>
    <row r="22" spans="1:5" x14ac:dyDescent="0.25">
      <c r="A22" s="11" t="s">
        <v>34</v>
      </c>
      <c r="B22" s="1" t="s">
        <v>45</v>
      </c>
      <c r="C22" s="3">
        <v>443474750</v>
      </c>
      <c r="D22" s="3"/>
      <c r="E22" s="15" t="s">
        <v>162</v>
      </c>
    </row>
    <row r="23" spans="1:5" x14ac:dyDescent="0.25">
      <c r="A23" s="11" t="s">
        <v>35</v>
      </c>
      <c r="B23" s="1" t="s">
        <v>46</v>
      </c>
      <c r="C23" s="3">
        <v>344632176</v>
      </c>
      <c r="D23" s="3"/>
      <c r="E23" s="15" t="s">
        <v>162</v>
      </c>
    </row>
    <row r="24" spans="1:5" x14ac:dyDescent="0.25">
      <c r="A24" s="16" t="s">
        <v>36</v>
      </c>
      <c r="B24" s="2" t="s">
        <v>47</v>
      </c>
      <c r="C24" s="4">
        <f>C22-C23</f>
        <v>98842574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9758609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299494373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385848445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10262245</v>
      </c>
      <c r="D30" s="26"/>
      <c r="E30" s="15" t="s">
        <v>163</v>
      </c>
    </row>
    <row r="31" spans="1:5" x14ac:dyDescent="0.25">
      <c r="A31" s="11" t="s">
        <v>53</v>
      </c>
      <c r="B31" s="1" t="s">
        <v>58</v>
      </c>
      <c r="C31" s="3">
        <v>6180508</v>
      </c>
      <c r="D31" s="3"/>
      <c r="E31" s="15"/>
    </row>
    <row r="32" spans="1:5" x14ac:dyDescent="0.25">
      <c r="A32" s="11" t="s">
        <v>54</v>
      </c>
      <c r="B32" s="1" t="s">
        <v>59</v>
      </c>
      <c r="C32" s="3">
        <v>520128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49297843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66260724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>
        <v>103626569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18785265</v>
      </c>
      <c r="D38" s="8"/>
      <c r="E38" s="18" t="s">
        <v>164</v>
      </c>
    </row>
    <row r="39" spans="1:5" x14ac:dyDescent="0.25">
      <c r="A39" s="17" t="s">
        <v>77</v>
      </c>
      <c r="B39" s="5" t="s">
        <v>83</v>
      </c>
      <c r="C39" s="8">
        <f>SUM(C36:C38)</f>
        <v>122411834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188672558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175871045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5604033</v>
      </c>
      <c r="D43" s="3"/>
      <c r="E43" s="15"/>
    </row>
    <row r="44" spans="1:5" x14ac:dyDescent="0.25">
      <c r="A44" s="11" t="s">
        <v>65</v>
      </c>
      <c r="B44" s="1" t="s">
        <v>72</v>
      </c>
      <c r="C44" s="3">
        <v>15700809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197175887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385848445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278597233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17573485</v>
      </c>
      <c r="D51" s="3"/>
      <c r="E51" s="15" t="s">
        <v>165</v>
      </c>
    </row>
    <row r="52" spans="1:5" x14ac:dyDescent="0.25">
      <c r="A52" s="11" t="s">
        <v>88</v>
      </c>
      <c r="B52" s="1" t="s">
        <v>93</v>
      </c>
      <c r="C52" s="3">
        <v>524978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296695696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14805189</v>
      </c>
      <c r="D55" s="3"/>
      <c r="E55" s="15" t="s">
        <v>166</v>
      </c>
    </row>
    <row r="56" spans="1:5" x14ac:dyDescent="0.25">
      <c r="A56" s="11" t="s">
        <v>96</v>
      </c>
      <c r="B56" s="1" t="s">
        <v>105</v>
      </c>
      <c r="C56" s="3">
        <v>-246053</v>
      </c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-649622</v>
      </c>
      <c r="D58" s="3"/>
      <c r="E58" s="15" t="s">
        <v>167</v>
      </c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13909514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310605210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200284816</v>
      </c>
      <c r="D63" s="3"/>
      <c r="E63" s="15" t="s">
        <v>168</v>
      </c>
    </row>
    <row r="64" spans="1:5" x14ac:dyDescent="0.25">
      <c r="A64" s="11" t="s">
        <v>111</v>
      </c>
      <c r="B64" s="1" t="s">
        <v>121</v>
      </c>
      <c r="C64" s="3">
        <v>16413947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3106737</v>
      </c>
      <c r="D65" s="3"/>
      <c r="E65" s="15"/>
    </row>
    <row r="66" spans="1:5" x14ac:dyDescent="0.25">
      <c r="A66" s="11" t="s">
        <v>113</v>
      </c>
      <c r="B66" s="1" t="s">
        <v>123</v>
      </c>
      <c r="C66" s="3">
        <v>4150230</v>
      </c>
      <c r="D66" s="3"/>
      <c r="E66" s="15" t="s">
        <v>169</v>
      </c>
    </row>
    <row r="67" spans="1:5" x14ac:dyDescent="0.25">
      <c r="A67" s="11" t="s">
        <v>114</v>
      </c>
      <c r="B67" s="1" t="s">
        <v>124</v>
      </c>
      <c r="C67" s="3">
        <v>94263931</v>
      </c>
      <c r="D67" s="3"/>
      <c r="E67" s="15" t="s">
        <v>170</v>
      </c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318219661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-7614451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-2344766</v>
      </c>
      <c r="D72" s="3"/>
      <c r="E72" s="24"/>
    </row>
    <row r="73" spans="1:5" x14ac:dyDescent="0.25">
      <c r="A73" s="11" t="s">
        <v>128</v>
      </c>
      <c r="B73" s="1" t="s">
        <v>135</v>
      </c>
      <c r="C73" s="3">
        <v>3054813</v>
      </c>
      <c r="D73" s="3"/>
      <c r="E73" s="24" t="s">
        <v>171</v>
      </c>
    </row>
    <row r="74" spans="1:5" x14ac:dyDescent="0.25">
      <c r="A74" s="16" t="s">
        <v>129</v>
      </c>
      <c r="B74" s="2" t="s">
        <v>136</v>
      </c>
      <c r="C74" s="4">
        <f>C70+C72+C73</f>
        <v>-6904404</v>
      </c>
      <c r="D74" s="4"/>
      <c r="E74" s="24"/>
    </row>
    <row r="75" spans="1:5" x14ac:dyDescent="0.25">
      <c r="A75" s="11" t="s">
        <v>130</v>
      </c>
      <c r="B75" s="1" t="s">
        <v>137</v>
      </c>
      <c r="C75" s="3">
        <v>4659749</v>
      </c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-2244655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B36" sqref="B36"/>
    </sheetView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172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159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46975000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>
        <v>2021000</v>
      </c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64655000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607000</v>
      </c>
      <c r="D13" s="3"/>
      <c r="E13" s="15"/>
    </row>
    <row r="14" spans="1:5" x14ac:dyDescent="0.25">
      <c r="A14" s="11" t="s">
        <v>21</v>
      </c>
      <c r="B14" s="1" t="s">
        <v>26</v>
      </c>
      <c r="C14" s="3">
        <v>5966000</v>
      </c>
      <c r="D14" s="3"/>
      <c r="E14" s="15"/>
    </row>
    <row r="15" spans="1:5" x14ac:dyDescent="0.25">
      <c r="A15" s="11" t="s">
        <v>22</v>
      </c>
      <c r="B15" s="1" t="s">
        <v>27</v>
      </c>
      <c r="C15" s="3">
        <v>17640000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137864000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14018000</v>
      </c>
      <c r="D18" s="3"/>
      <c r="E18" s="15"/>
    </row>
    <row r="19" spans="1:5" x14ac:dyDescent="0.25">
      <c r="A19" s="11" t="s">
        <v>31</v>
      </c>
      <c r="B19" s="1" t="s">
        <v>42</v>
      </c>
      <c r="C19" s="3">
        <v>2289000</v>
      </c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>
        <v>6998000</v>
      </c>
      <c r="D21" s="3"/>
      <c r="E21" s="15"/>
    </row>
    <row r="22" spans="1:5" x14ac:dyDescent="0.25">
      <c r="A22" s="11" t="s">
        <v>34</v>
      </c>
      <c r="B22" s="1" t="s">
        <v>45</v>
      </c>
      <c r="C22" s="3">
        <v>507370000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240944000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266426000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111895000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401626000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539490000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17350000</v>
      </c>
      <c r="D30" s="26"/>
      <c r="E30" s="15"/>
    </row>
    <row r="31" spans="1:5" x14ac:dyDescent="0.25">
      <c r="A31" s="11" t="s">
        <v>53</v>
      </c>
      <c r="B31" s="1" t="s">
        <v>58</v>
      </c>
      <c r="C31" s="3">
        <v>748000</v>
      </c>
      <c r="D31" s="3"/>
      <c r="E31" s="15"/>
    </row>
    <row r="32" spans="1:5" x14ac:dyDescent="0.25">
      <c r="A32" s="11" t="s">
        <v>54</v>
      </c>
      <c r="B32" s="1" t="s">
        <v>59</v>
      </c>
      <c r="C32" s="3">
        <v>425000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101284000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119807000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>
        <v>164167000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84986000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249153000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368960000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160127000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5656000</v>
      </c>
      <c r="D43" s="3"/>
      <c r="E43" s="15"/>
    </row>
    <row r="44" spans="1:5" x14ac:dyDescent="0.25">
      <c r="A44" s="11" t="s">
        <v>65</v>
      </c>
      <c r="B44" s="1" t="s">
        <v>72</v>
      </c>
      <c r="C44" s="3">
        <v>4747000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170530000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539490000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494396000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13265000</v>
      </c>
      <c r="D51" s="3"/>
      <c r="E51" s="15"/>
    </row>
    <row r="52" spans="1:5" x14ac:dyDescent="0.25">
      <c r="A52" s="11" t="s">
        <v>88</v>
      </c>
      <c r="B52" s="1" t="s">
        <v>93</v>
      </c>
      <c r="C52" s="3">
        <v>1843000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509504000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2861000</v>
      </c>
      <c r="D55" s="3"/>
      <c r="E55" s="15"/>
    </row>
    <row r="56" spans="1:5" x14ac:dyDescent="0.25">
      <c r="A56" s="11" t="s">
        <v>96</v>
      </c>
      <c r="B56" s="1" t="s">
        <v>105</v>
      </c>
      <c r="C56" s="3">
        <v>-649000</v>
      </c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-211000</v>
      </c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2001000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511505000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266173000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25775000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8571000</v>
      </c>
      <c r="D65" s="3"/>
      <c r="E65" s="15"/>
    </row>
    <row r="66" spans="1:5" x14ac:dyDescent="0.25">
      <c r="A66" s="11" t="s">
        <v>113</v>
      </c>
      <c r="B66" s="1" t="s">
        <v>123</v>
      </c>
      <c r="C66" s="3">
        <v>8097000</v>
      </c>
      <c r="D66" s="3"/>
      <c r="E66" s="15"/>
    </row>
    <row r="67" spans="1:5" x14ac:dyDescent="0.25">
      <c r="A67" s="11" t="s">
        <v>114</v>
      </c>
      <c r="B67" s="1" t="s">
        <v>124</v>
      </c>
      <c r="C67" s="3">
        <v>208607000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517223000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-5718000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-2679000</v>
      </c>
      <c r="D72" s="3"/>
      <c r="E72" s="24"/>
    </row>
    <row r="73" spans="1:5" x14ac:dyDescent="0.25">
      <c r="A73" s="11" t="s">
        <v>128</v>
      </c>
      <c r="B73" s="1" t="s">
        <v>135</v>
      </c>
      <c r="C73" s="3">
        <v>6618000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-1779000</v>
      </c>
      <c r="D74" s="4"/>
      <c r="E74" s="24"/>
    </row>
    <row r="75" spans="1:5" x14ac:dyDescent="0.25">
      <c r="A75" s="11" t="s">
        <v>130</v>
      </c>
      <c r="B75" s="1" t="s">
        <v>137</v>
      </c>
      <c r="C75" s="3">
        <v>9678000</v>
      </c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7899000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173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159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286656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1365826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284410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513576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2450468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3069693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2097974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971719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376228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1347947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3798415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5219463</v>
      </c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5834162</v>
      </c>
      <c r="D32" s="3"/>
      <c r="E32" s="15"/>
    </row>
    <row r="33" spans="1:5" x14ac:dyDescent="0.25">
      <c r="A33" s="11" t="s">
        <v>55</v>
      </c>
      <c r="B33" s="1" t="s">
        <v>60</v>
      </c>
      <c r="C33" s="3"/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11053625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2809859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2809859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13863484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-10065069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-10065069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3798415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26959829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1784124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28743953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28743953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31814847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290363</v>
      </c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12440995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44546205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-15802252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9675888</v>
      </c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-6126364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-6126364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174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159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7122000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15362000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23883000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12580000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58947000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139000</v>
      </c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>
        <v>4071000</v>
      </c>
      <c r="D21" s="3"/>
      <c r="E21" s="15"/>
    </row>
    <row r="22" spans="1:5" x14ac:dyDescent="0.25">
      <c r="A22" s="11" t="s">
        <v>34</v>
      </c>
      <c r="B22" s="1" t="s">
        <v>45</v>
      </c>
      <c r="C22" s="3">
        <v>10535000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7406000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3129000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30393000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37732000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96679000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13597000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22244000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35841000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36177000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36177000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72018000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24655000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6000</v>
      </c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24661000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96679000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143933000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107028000</v>
      </c>
      <c r="D51" s="3"/>
      <c r="E51" s="15"/>
    </row>
    <row r="52" spans="1:5" x14ac:dyDescent="0.25">
      <c r="A52" s="11" t="s">
        <v>88</v>
      </c>
      <c r="B52" s="1" t="s">
        <v>93</v>
      </c>
      <c r="C52" s="3">
        <v>340000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251301000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9000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9000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251310000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222138000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807000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295000</v>
      </c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26947000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250187000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1123000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/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1123000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1123000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175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159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171773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170452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92804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437967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872996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53633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16983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36650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135084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171734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1044730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2272060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83248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2355308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/>
      <c r="D38" s="8"/>
      <c r="E38" s="18"/>
    </row>
    <row r="39" spans="1:5" x14ac:dyDescent="0.25">
      <c r="A39" s="17" t="s">
        <v>77</v>
      </c>
      <c r="B39" s="5" t="s">
        <v>83</v>
      </c>
      <c r="C39" s="8"/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2355308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-1310578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-1310578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1044730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1868465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520932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2389397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2389397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2926427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22958</v>
      </c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2551824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5501209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-3111812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1764000</v>
      </c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-1347812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-1347812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176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159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1434000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3121000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3795000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430000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8780000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4241000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2260000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1981000</v>
      </c>
      <c r="D24" s="4"/>
      <c r="E24" s="15"/>
    </row>
    <row r="25" spans="1:5" x14ac:dyDescent="0.25">
      <c r="A25" s="11" t="s">
        <v>37</v>
      </c>
      <c r="B25" s="1" t="s">
        <v>48</v>
      </c>
      <c r="C25" s="3"/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1981000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10761000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6719000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3684000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10403000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142000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142000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10545000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216000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216000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10761000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37694000</v>
      </c>
      <c r="D50" s="3"/>
      <c r="E50" s="15"/>
    </row>
    <row r="51" spans="1:5" x14ac:dyDescent="0.25">
      <c r="A51" s="11" t="s">
        <v>87</v>
      </c>
      <c r="B51" s="1" t="s">
        <v>92</v>
      </c>
      <c r="C51" s="3"/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37694000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-325000</v>
      </c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-325000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37369000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36025000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272000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1000</v>
      </c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11132000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47430000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-10061000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10014000</v>
      </c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-47000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-47000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11:E11"/>
    <mergeCell ref="A17:E17"/>
    <mergeCell ref="A28:E28"/>
    <mergeCell ref="A29:E29"/>
    <mergeCell ref="A35:E35"/>
    <mergeCell ref="A41:E41"/>
    <mergeCell ref="C1:E1"/>
    <mergeCell ref="C2:E2"/>
    <mergeCell ref="C3:E3"/>
    <mergeCell ref="A4:E4"/>
    <mergeCell ref="A6:E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System-Level-1</vt:lpstr>
      <vt:lpstr>System-Level-2</vt:lpstr>
      <vt:lpstr>System-Level-3</vt:lpstr>
      <vt:lpstr>Physician Practice-3</vt:lpstr>
      <vt:lpstr>Physician Practice-4</vt:lpstr>
      <vt:lpstr>Physician Practice-5</vt:lpstr>
      <vt:lpstr>Physician Practice-6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Tom Hajj</cp:lastModifiedBy>
  <cp:lastPrinted>2018-06-11T17:53:58Z</cp:lastPrinted>
  <dcterms:created xsi:type="dcterms:W3CDTF">2018-06-11T14:55:00Z</dcterms:created>
  <dcterms:modified xsi:type="dcterms:W3CDTF">2019-03-29T18:41:28Z</dcterms:modified>
</cp:coreProperties>
</file>