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488" windowHeight="10392" activeTab="2"/>
  </bookViews>
  <sheets>
    <sheet name="Notes" sheetId="4" r:id="rId1"/>
    <sheet name="2016" sheetId="6" r:id="rId2"/>
    <sheet name="2017" sheetId="2" r:id="rId3"/>
  </sheets>
  <definedNames>
    <definedName name="_xlnm.Print_Area" localSheetId="1">'2016'!$A$1:$P$37</definedName>
  </definedNames>
  <calcPr calcId="162913"/>
</workbook>
</file>

<file path=xl/calcChain.xml><?xml version="1.0" encoding="utf-8"?>
<calcChain xmlns="http://schemas.openxmlformats.org/spreadsheetml/2006/main">
  <c r="Q37" i="6" l="1"/>
  <c r="C37" i="6"/>
  <c r="D37" i="6"/>
  <c r="E37" i="6"/>
  <c r="F37" i="6"/>
  <c r="G37" i="6"/>
  <c r="H37" i="6"/>
  <c r="I37" i="6"/>
  <c r="J37" i="6"/>
  <c r="K37" i="6"/>
  <c r="L37" i="6"/>
  <c r="M37" i="6"/>
  <c r="N37" i="6"/>
  <c r="O37" i="6"/>
  <c r="P37" i="6"/>
  <c r="B37" i="6"/>
  <c r="Q37" i="2"/>
  <c r="C37" i="2"/>
  <c r="D37" i="2"/>
  <c r="E37" i="2"/>
  <c r="F37" i="2"/>
  <c r="G37" i="2"/>
  <c r="H37" i="2"/>
  <c r="I37" i="2"/>
  <c r="J37" i="2"/>
  <c r="K37" i="2"/>
  <c r="L37" i="2"/>
  <c r="M37" i="2"/>
  <c r="N37" i="2"/>
  <c r="O37" i="2"/>
  <c r="P37" i="2"/>
  <c r="B37" i="2"/>
  <c r="P11" i="2" l="1"/>
  <c r="P9" i="2"/>
  <c r="L35" i="2"/>
  <c r="C31" i="2" l="1"/>
  <c r="D31" i="2"/>
  <c r="E31" i="2"/>
  <c r="F31" i="2"/>
  <c r="G31" i="2"/>
  <c r="H31" i="2"/>
  <c r="I31" i="2"/>
  <c r="J31" i="2"/>
  <c r="K31" i="2"/>
  <c r="L31" i="2"/>
  <c r="M31" i="2"/>
  <c r="N31" i="2"/>
  <c r="O31" i="2"/>
  <c r="P31" i="2"/>
  <c r="B31" i="2"/>
  <c r="C24" i="2"/>
  <c r="D24" i="2"/>
  <c r="E24" i="2"/>
  <c r="F24" i="2"/>
  <c r="G24" i="2"/>
  <c r="H24" i="2"/>
  <c r="I24" i="2"/>
  <c r="J24" i="2"/>
  <c r="K24" i="2"/>
  <c r="L24" i="2"/>
  <c r="M24" i="2"/>
  <c r="N24" i="2"/>
  <c r="O24" i="2"/>
  <c r="P24" i="2"/>
  <c r="B24" i="2"/>
  <c r="C16" i="2"/>
  <c r="D16" i="2"/>
  <c r="E16" i="2"/>
  <c r="F16" i="2"/>
  <c r="G16" i="2"/>
  <c r="H16" i="2"/>
  <c r="I16" i="2"/>
  <c r="J16" i="2"/>
  <c r="K16" i="2"/>
  <c r="L16" i="2"/>
  <c r="M16" i="2"/>
  <c r="N16" i="2"/>
  <c r="O16" i="2"/>
  <c r="P16" i="2"/>
  <c r="B16" i="2"/>
  <c r="L15" i="2"/>
  <c r="L14" i="2"/>
  <c r="L13" i="2"/>
  <c r="L12" i="2"/>
  <c r="F11" i="2" l="1"/>
  <c r="F10" i="2"/>
  <c r="F9" i="2"/>
  <c r="G8" i="2"/>
  <c r="F8" i="2"/>
  <c r="B26" i="2"/>
  <c r="H8" i="2"/>
  <c r="J8" i="2"/>
  <c r="P11" i="6" l="1"/>
  <c r="P9" i="6"/>
  <c r="C31" i="6" l="1"/>
  <c r="D31" i="6"/>
  <c r="E31" i="6"/>
  <c r="F31" i="6"/>
  <c r="G31" i="6"/>
  <c r="H31" i="6"/>
  <c r="I31" i="6"/>
  <c r="J31" i="6"/>
  <c r="K31" i="6"/>
  <c r="L31" i="6"/>
  <c r="M31" i="6"/>
  <c r="N31" i="6"/>
  <c r="O31" i="6"/>
  <c r="P31" i="6"/>
  <c r="B31" i="6"/>
  <c r="C24" i="6" l="1"/>
  <c r="D24" i="6"/>
  <c r="E24" i="6"/>
  <c r="F24" i="6"/>
  <c r="G24" i="6"/>
  <c r="H24" i="6"/>
  <c r="I24" i="6"/>
  <c r="J24" i="6"/>
  <c r="K24" i="6"/>
  <c r="L24" i="6"/>
  <c r="M24" i="6"/>
  <c r="N24" i="6"/>
  <c r="O24" i="6"/>
  <c r="P24" i="6"/>
  <c r="B24" i="6"/>
  <c r="C16" i="6"/>
  <c r="D16" i="6"/>
  <c r="E16" i="6"/>
  <c r="F16" i="6"/>
  <c r="G16" i="6"/>
  <c r="H16" i="6"/>
  <c r="I16" i="6"/>
  <c r="J16" i="6"/>
  <c r="K16" i="6"/>
  <c r="L16" i="6"/>
  <c r="M16" i="6"/>
  <c r="N16" i="6"/>
  <c r="O16" i="6"/>
  <c r="P16" i="6"/>
  <c r="B16" i="6"/>
</calcChain>
</file>

<file path=xl/sharedStrings.xml><?xml version="1.0" encoding="utf-8"?>
<sst xmlns="http://schemas.openxmlformats.org/spreadsheetml/2006/main" count="117" uniqueCount="51">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</sst>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1"/>
      <color theme="1"/>
      <name val="Calibri"/>
      <family val="2"/>
      <scheme val="minor"/>
    </font>
    <font>
      <b/>
      <sz val="8"/>
      <color indexed="38"/>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
      <patternFill patternType="solid">
        <fgColor indexed="9"/>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5">
    <xf numFmtId="0" fontId="0" fillId="0" borderId="0"/>
    <xf numFmtId="43" fontId="16" fillId="0" borderId="0" applyFont="0" applyFill="0" applyBorder="0" applyAlignment="0" applyProtection="0"/>
    <xf numFmtId="0" fontId="17" fillId="8" borderId="0">
      <alignment horizontal="left" indent="7"/>
    </xf>
    <xf numFmtId="3" fontId="17" fillId="8" borderId="0"/>
    <xf numFmtId="44" fontId="16" fillId="0" borderId="0" applyFont="0" applyFill="0" applyBorder="0" applyAlignment="0" applyProtection="0"/>
  </cellStyleXfs>
  <cellXfs count="61">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164" fontId="7" fillId="0" borderId="12" xfId="1" applyNumberFormat="1" applyFont="1" applyBorder="1" applyAlignment="1">
      <alignment horizontal="center" vertical="center"/>
    </xf>
    <xf numFmtId="164" fontId="8" fillId="0" borderId="12" xfId="1" applyNumberFormat="1" applyFont="1" applyBorder="1" applyAlignment="1">
      <alignment horizontal="center" vertical="center"/>
    </xf>
    <xf numFmtId="164" fontId="7" fillId="2" borderId="12" xfId="1" applyNumberFormat="1" applyFont="1" applyFill="1" applyBorder="1" applyAlignment="1">
      <alignment horizontal="center" vertical="center"/>
    </xf>
    <xf numFmtId="164" fontId="7" fillId="0" borderId="12" xfId="1" applyNumberFormat="1" applyFont="1" applyBorder="1" applyAlignment="1">
      <alignment vertical="center"/>
    </xf>
    <xf numFmtId="164" fontId="7" fillId="2" borderId="12" xfId="1" applyNumberFormat="1" applyFont="1" applyFill="1" applyBorder="1" applyAlignment="1">
      <alignment vertical="center"/>
    </xf>
    <xf numFmtId="164" fontId="7" fillId="0" borderId="12" xfId="1" applyNumberFormat="1" applyFont="1" applyFill="1" applyBorder="1" applyAlignment="1">
      <alignment vertical="center"/>
    </xf>
    <xf numFmtId="164" fontId="2" fillId="0" borderId="0" xfId="0" applyNumberFormat="1" applyFont="1"/>
    <xf numFmtId="164" fontId="7" fillId="2" borderId="12" xfId="1"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cellXfs>
  <cellStyles count="5">
    <cellStyle name="Comma" xfId="1" builtinId="3"/>
    <cellStyle name="Currency 7" xfId="4"/>
    <cellStyle name="Normal" xfId="0" builtinId="0"/>
    <cellStyle name="R00A" xfId="3"/>
    <cellStyle name="R00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D5" sqref="D5"/>
    </sheetView>
  </sheetViews>
  <sheetFormatPr defaultColWidth="8.6640625" defaultRowHeight="14.4" x14ac:dyDescent="0.3"/>
  <cols>
    <col min="1" max="1" width="79.44140625" style="13" customWidth="1"/>
    <col min="2" max="16384" width="8.6640625" style="13"/>
  </cols>
  <sheetData>
    <row r="1" spans="1:10" ht="30.75" customHeight="1" x14ac:dyDescent="0.35">
      <c r="A1" s="19" t="s">
        <v>33</v>
      </c>
      <c r="B1" s="12"/>
      <c r="C1" s="12"/>
      <c r="D1" s="12"/>
      <c r="E1" s="12"/>
      <c r="F1" s="12"/>
      <c r="G1" s="12"/>
      <c r="H1" s="12"/>
      <c r="I1" s="12"/>
    </row>
    <row r="2" spans="1:10" x14ac:dyDescent="0.35">
      <c r="A2" s="14" t="s">
        <v>16</v>
      </c>
      <c r="B2" s="12"/>
      <c r="C2" s="12"/>
      <c r="D2" s="12"/>
      <c r="E2" s="12"/>
      <c r="F2" s="12"/>
      <c r="G2" s="12"/>
      <c r="H2" s="12"/>
      <c r="I2" s="12"/>
    </row>
    <row r="3" spans="1:10" s="16" customFormat="1" ht="45.75" customHeight="1" x14ac:dyDescent="0.35">
      <c r="A3" s="17" t="s">
        <v>41</v>
      </c>
      <c r="B3" s="17"/>
      <c r="C3" s="17"/>
      <c r="D3" s="17"/>
      <c r="E3" s="17"/>
      <c r="F3" s="17"/>
      <c r="G3" s="17"/>
      <c r="H3" s="17"/>
      <c r="I3" s="17"/>
      <c r="J3" s="15"/>
    </row>
    <row r="4" spans="1:10" s="16" customFormat="1" ht="19.5" customHeight="1" x14ac:dyDescent="0.35">
      <c r="A4" s="17" t="s">
        <v>34</v>
      </c>
      <c r="B4" s="17"/>
      <c r="C4" s="17"/>
      <c r="D4" s="17"/>
      <c r="E4" s="17"/>
      <c r="F4" s="17"/>
      <c r="G4" s="17"/>
      <c r="H4" s="17"/>
      <c r="I4" s="17"/>
    </row>
    <row r="5" spans="1:10" s="16" customFormat="1" ht="18" customHeight="1" x14ac:dyDescent="0.35">
      <c r="A5" s="17" t="s">
        <v>35</v>
      </c>
      <c r="B5" s="17"/>
      <c r="C5" s="17"/>
      <c r="D5" s="17"/>
      <c r="E5" s="17"/>
      <c r="F5" s="17"/>
      <c r="G5" s="17"/>
      <c r="H5" s="17"/>
      <c r="I5" s="17"/>
    </row>
    <row r="6" spans="1:10" s="16" customFormat="1" ht="47.25" customHeight="1" x14ac:dyDescent="0.35">
      <c r="A6" s="17" t="s">
        <v>42</v>
      </c>
      <c r="B6" s="17"/>
      <c r="C6" s="17"/>
      <c r="D6" s="17"/>
      <c r="E6" s="17"/>
      <c r="F6" s="17"/>
      <c r="G6" s="17"/>
      <c r="H6" s="17"/>
      <c r="I6" s="17"/>
    </row>
    <row r="7" spans="1:10" s="16" customFormat="1" ht="59.25" customHeight="1" x14ac:dyDescent="0.35">
      <c r="A7" s="17" t="s">
        <v>43</v>
      </c>
      <c r="B7" s="17"/>
      <c r="C7" s="17"/>
      <c r="D7" s="17"/>
      <c r="E7" s="17"/>
      <c r="F7" s="17"/>
      <c r="G7" s="17"/>
      <c r="H7" s="17"/>
      <c r="I7" s="17"/>
    </row>
    <row r="8" spans="1:10" s="16" customFormat="1" ht="44.25" customHeight="1" x14ac:dyDescent="0.35">
      <c r="A8" s="17" t="s">
        <v>44</v>
      </c>
      <c r="B8" s="17"/>
      <c r="C8" s="17"/>
      <c r="D8" s="17"/>
      <c r="E8" s="17"/>
      <c r="F8" s="17"/>
      <c r="G8" s="17"/>
      <c r="H8" s="17"/>
      <c r="I8" s="17"/>
    </row>
    <row r="9" spans="1:10" s="16" customFormat="1" ht="47.25" customHeight="1" x14ac:dyDescent="0.35">
      <c r="A9" s="17" t="s">
        <v>45</v>
      </c>
      <c r="B9" s="17"/>
      <c r="C9" s="17"/>
      <c r="D9" s="17"/>
      <c r="E9" s="17"/>
      <c r="F9" s="17"/>
      <c r="G9" s="17"/>
      <c r="H9" s="17"/>
      <c r="I9" s="17"/>
    </row>
    <row r="10" spans="1:10" s="16" customFormat="1" ht="44.25" customHeight="1" x14ac:dyDescent="0.35">
      <c r="A10" s="18" t="s">
        <v>46</v>
      </c>
      <c r="B10" s="18"/>
      <c r="C10" s="18"/>
      <c r="D10" s="18"/>
      <c r="E10" s="18"/>
      <c r="F10" s="18"/>
      <c r="G10" s="18"/>
      <c r="H10" s="18"/>
      <c r="I10" s="18"/>
    </row>
    <row r="11" spans="1:10" s="16" customFormat="1" ht="30.75" customHeight="1" x14ac:dyDescent="0.35">
      <c r="A11" s="18" t="s">
        <v>47</v>
      </c>
      <c r="B11" s="18"/>
      <c r="C11" s="18"/>
      <c r="D11" s="18"/>
      <c r="E11" s="18"/>
      <c r="F11" s="18"/>
      <c r="G11" s="18"/>
      <c r="H11" s="18"/>
      <c r="I11" s="18"/>
    </row>
    <row r="12" spans="1:10" s="16" customFormat="1" ht="28.5" customHeight="1" x14ac:dyDescent="0.35">
      <c r="A12" s="18" t="s">
        <v>48</v>
      </c>
      <c r="B12" s="18"/>
      <c r="C12" s="18"/>
      <c r="D12" s="18"/>
      <c r="E12" s="18"/>
      <c r="F12" s="18"/>
      <c r="G12" s="18"/>
      <c r="H12" s="18"/>
      <c r="I12" s="18"/>
    </row>
    <row r="13" spans="1:10" s="16" customFormat="1" ht="45.75" customHeight="1" x14ac:dyDescent="0.3">
      <c r="A13" s="18" t="s">
        <v>49</v>
      </c>
      <c r="B13" s="18"/>
      <c r="C13" s="18"/>
      <c r="D13" s="18"/>
      <c r="E13" s="18"/>
      <c r="F13" s="18"/>
      <c r="G13" s="18"/>
      <c r="H13" s="18"/>
      <c r="I13"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A13" workbookViewId="0">
      <selection activeCell="S20" sqref="S20"/>
    </sheetView>
  </sheetViews>
  <sheetFormatPr defaultColWidth="9.109375" defaultRowHeight="13.8" x14ac:dyDescent="0.25"/>
  <cols>
    <col min="1" max="1" width="26.5546875" style="1" customWidth="1"/>
    <col min="2" max="2" width="9.88671875" style="1" bestFit="1" customWidth="1"/>
    <col min="3" max="5" width="9.109375" style="1"/>
    <col min="6" max="7" width="12" style="1" bestFit="1" customWidth="1"/>
    <col min="8" max="11" width="9.109375" style="1"/>
    <col min="12" max="12" width="10.6640625" style="1" bestFit="1" customWidth="1"/>
    <col min="13" max="15" width="9.109375" style="1"/>
    <col min="16" max="16" width="9.88671875" style="1" bestFit="1" customWidth="1"/>
    <col min="17" max="17" width="12.33203125" style="1" bestFit="1" customWidth="1"/>
    <col min="18" max="19" width="9.109375" style="1"/>
    <col min="20" max="20" width="47.109375" style="1" bestFit="1" customWidth="1"/>
    <col min="21" max="21" width="14.5546875" style="1" bestFit="1" customWidth="1"/>
    <col min="22" max="16384" width="9.109375" style="1"/>
  </cols>
  <sheetData>
    <row r="1" spans="1:21" x14ac:dyDescent="0.25">
      <c r="A1" s="36">
        <v>2016</v>
      </c>
      <c r="B1" s="39" t="s">
        <v>20</v>
      </c>
      <c r="C1" s="40"/>
      <c r="D1" s="40"/>
      <c r="E1" s="41"/>
      <c r="F1" s="39" t="s">
        <v>21</v>
      </c>
      <c r="G1" s="40"/>
      <c r="H1" s="40"/>
      <c r="I1" s="40"/>
      <c r="J1" s="40"/>
      <c r="K1" s="41"/>
      <c r="L1" s="39" t="s">
        <v>22</v>
      </c>
      <c r="M1" s="48"/>
      <c r="N1" s="39" t="s">
        <v>36</v>
      </c>
      <c r="O1" s="51"/>
      <c r="P1" s="52"/>
    </row>
    <row r="2" spans="1:21" ht="15" customHeight="1" x14ac:dyDescent="0.25">
      <c r="A2" s="37"/>
      <c r="B2" s="42"/>
      <c r="C2" s="43"/>
      <c r="D2" s="43"/>
      <c r="E2" s="44"/>
      <c r="F2" s="42"/>
      <c r="G2" s="43"/>
      <c r="H2" s="43"/>
      <c r="I2" s="43"/>
      <c r="J2" s="43"/>
      <c r="K2" s="44"/>
      <c r="L2" s="49"/>
      <c r="M2" s="50"/>
      <c r="N2" s="53"/>
      <c r="O2" s="54"/>
      <c r="P2" s="55"/>
    </row>
    <row r="3" spans="1:21" ht="14.4" thickBot="1" x14ac:dyDescent="0.3">
      <c r="A3" s="38"/>
      <c r="B3" s="45"/>
      <c r="C3" s="46"/>
      <c r="D3" s="46"/>
      <c r="E3" s="47"/>
      <c r="F3" s="45"/>
      <c r="G3" s="46"/>
      <c r="H3" s="46"/>
      <c r="I3" s="46"/>
      <c r="J3" s="46"/>
      <c r="K3" s="47"/>
      <c r="L3" s="49"/>
      <c r="M3" s="50"/>
      <c r="N3" s="53"/>
      <c r="O3" s="54"/>
      <c r="P3" s="55"/>
    </row>
    <row r="4" spans="1:21" x14ac:dyDescent="0.25">
      <c r="A4" s="28"/>
      <c r="B4" s="30" t="s">
        <v>17</v>
      </c>
      <c r="C4" s="31"/>
      <c r="D4" s="30" t="s">
        <v>23</v>
      </c>
      <c r="E4" s="31"/>
      <c r="F4" s="30" t="s">
        <v>17</v>
      </c>
      <c r="G4" s="31"/>
      <c r="H4" s="30" t="s">
        <v>18</v>
      </c>
      <c r="I4" s="31"/>
      <c r="J4" s="30" t="s">
        <v>0</v>
      </c>
      <c r="K4" s="31"/>
      <c r="L4" s="42"/>
      <c r="M4" s="44"/>
      <c r="N4" s="57"/>
      <c r="O4" s="58"/>
      <c r="P4" s="59"/>
    </row>
    <row r="5" spans="1:21" x14ac:dyDescent="0.25">
      <c r="A5" s="28"/>
      <c r="B5" s="30"/>
      <c r="C5" s="31"/>
      <c r="D5" s="30"/>
      <c r="E5" s="31"/>
      <c r="F5" s="30"/>
      <c r="G5" s="31"/>
      <c r="H5" s="30" t="s">
        <v>19</v>
      </c>
      <c r="I5" s="31"/>
      <c r="J5" s="30" t="s">
        <v>24</v>
      </c>
      <c r="K5" s="31"/>
      <c r="L5" s="57"/>
      <c r="M5" s="59"/>
      <c r="N5" s="57"/>
      <c r="O5" s="60"/>
      <c r="P5" s="59"/>
    </row>
    <row r="6" spans="1:21" ht="14.4" thickBot="1" x14ac:dyDescent="0.3">
      <c r="A6" s="29"/>
      <c r="B6" s="32"/>
      <c r="C6" s="33"/>
      <c r="D6" s="32"/>
      <c r="E6" s="33"/>
      <c r="F6" s="32"/>
      <c r="G6" s="33"/>
      <c r="H6" s="34"/>
      <c r="I6" s="35"/>
      <c r="J6" s="32" t="s">
        <v>25</v>
      </c>
      <c r="K6" s="33"/>
      <c r="L6" s="34"/>
      <c r="M6" s="35"/>
      <c r="N6" s="34"/>
      <c r="O6" s="56"/>
      <c r="P6" s="35"/>
    </row>
    <row r="7" spans="1:21"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c r="T7" s="1"/>
      <c r="U7" s="1"/>
    </row>
    <row r="8" spans="1:21" ht="15.75" thickBot="1" x14ac:dyDescent="0.3">
      <c r="A8" s="3" t="s">
        <v>38</v>
      </c>
      <c r="B8" s="20"/>
      <c r="C8" s="20"/>
      <c r="D8" s="20"/>
      <c r="E8" s="20"/>
      <c r="F8" s="20">
        <v>36266836.860000007</v>
      </c>
      <c r="G8" s="20">
        <v>40058922.090000004</v>
      </c>
      <c r="H8" s="21">
        <v>6128921</v>
      </c>
      <c r="I8" s="20"/>
      <c r="J8" s="20">
        <v>2474586</v>
      </c>
      <c r="K8" s="20"/>
      <c r="L8" s="20"/>
      <c r="M8" s="20"/>
      <c r="N8" s="20"/>
      <c r="O8" s="20"/>
      <c r="P8" s="20">
        <v>1132188</v>
      </c>
    </row>
    <row r="9" spans="1:21" ht="15.75" thickBot="1" x14ac:dyDescent="0.3">
      <c r="A9" s="3" t="s">
        <v>37</v>
      </c>
      <c r="B9" s="20"/>
      <c r="C9" s="20"/>
      <c r="D9" s="20"/>
      <c r="E9" s="20"/>
      <c r="F9" s="20">
        <v>17909186.220000003</v>
      </c>
      <c r="G9" s="20"/>
      <c r="H9" s="20">
        <v>2996830</v>
      </c>
      <c r="I9" s="20"/>
      <c r="J9" s="20">
        <v>149305</v>
      </c>
      <c r="K9" s="20"/>
      <c r="L9" s="20"/>
      <c r="M9" s="20"/>
      <c r="N9" s="20"/>
      <c r="O9" s="20"/>
      <c r="P9" s="20">
        <f>33707+180971</f>
        <v>214678</v>
      </c>
    </row>
    <row r="10" spans="1:21" ht="15.75" thickBot="1" x14ac:dyDescent="0.3">
      <c r="A10" s="3" t="s">
        <v>39</v>
      </c>
      <c r="B10" s="20"/>
      <c r="C10" s="20"/>
      <c r="D10" s="20"/>
      <c r="E10" s="20"/>
      <c r="F10" s="20">
        <v>21363592.800000001</v>
      </c>
      <c r="G10" s="20"/>
      <c r="H10" s="20">
        <v>-265460</v>
      </c>
      <c r="I10" s="20"/>
      <c r="J10" s="20">
        <v>195511</v>
      </c>
      <c r="K10" s="20"/>
      <c r="L10" s="20"/>
      <c r="M10" s="20"/>
      <c r="N10" s="20"/>
      <c r="O10" s="20"/>
      <c r="P10" s="20">
        <v>495945</v>
      </c>
    </row>
    <row r="11" spans="1:21" ht="15.75" thickBot="1" x14ac:dyDescent="0.3">
      <c r="A11" s="3" t="s">
        <v>29</v>
      </c>
      <c r="B11" s="20"/>
      <c r="C11" s="20"/>
      <c r="D11" s="20"/>
      <c r="E11" s="20"/>
      <c r="F11" s="20">
        <v>3524180.0700000003</v>
      </c>
      <c r="G11" s="20"/>
      <c r="H11" s="20"/>
      <c r="I11" s="20"/>
      <c r="J11" s="20">
        <v>84343</v>
      </c>
      <c r="K11" s="20"/>
      <c r="L11" s="20"/>
      <c r="M11" s="20"/>
      <c r="N11" s="20"/>
      <c r="O11" s="20"/>
      <c r="P11" s="20">
        <f>140696+38841</f>
        <v>179537</v>
      </c>
    </row>
    <row r="12" spans="1:21" ht="15.75" thickBot="1" x14ac:dyDescent="0.3">
      <c r="A12" s="3" t="s">
        <v>4</v>
      </c>
      <c r="B12" s="20"/>
      <c r="C12" s="20"/>
      <c r="D12" s="20"/>
      <c r="E12" s="20"/>
      <c r="F12" s="20"/>
      <c r="G12" s="20"/>
      <c r="H12" s="20"/>
      <c r="I12" s="20"/>
      <c r="J12" s="20"/>
      <c r="K12" s="20"/>
      <c r="L12" s="20">
        <v>2271209.85</v>
      </c>
      <c r="M12" s="20"/>
      <c r="N12" s="20"/>
      <c r="O12" s="20"/>
      <c r="P12" s="20"/>
    </row>
    <row r="13" spans="1:21" ht="15.75" thickBot="1" x14ac:dyDescent="0.3">
      <c r="A13" s="3" t="s">
        <v>40</v>
      </c>
      <c r="B13" s="20"/>
      <c r="C13" s="20"/>
      <c r="D13" s="20"/>
      <c r="E13" s="20"/>
      <c r="F13" s="20"/>
      <c r="G13" s="20"/>
      <c r="H13" s="20"/>
      <c r="I13" s="20"/>
      <c r="J13" s="20"/>
      <c r="K13" s="20"/>
      <c r="L13" s="20">
        <v>15793065.570000002</v>
      </c>
      <c r="M13" s="20"/>
      <c r="N13" s="20"/>
      <c r="O13" s="20"/>
      <c r="P13" s="20"/>
    </row>
    <row r="14" spans="1:21" ht="15.75" thickBot="1" x14ac:dyDescent="0.3">
      <c r="A14" s="3" t="s">
        <v>5</v>
      </c>
      <c r="B14" s="20"/>
      <c r="C14" s="20"/>
      <c r="D14" s="20"/>
      <c r="E14" s="20"/>
      <c r="F14" s="20"/>
      <c r="G14" s="20"/>
      <c r="H14" s="20"/>
      <c r="I14" s="20"/>
      <c r="J14" s="20"/>
      <c r="K14" s="20"/>
      <c r="L14" s="20">
        <v>5113115.1000000006</v>
      </c>
      <c r="M14" s="20"/>
      <c r="N14" s="20"/>
      <c r="O14" s="20"/>
      <c r="P14" s="20"/>
      <c r="Q14" s="1" t="s">
        <v>50</v>
      </c>
    </row>
    <row r="15" spans="1:21" ht="15.75" thickBot="1" x14ac:dyDescent="0.3">
      <c r="A15" s="3" t="s">
        <v>6</v>
      </c>
      <c r="B15" s="20"/>
      <c r="C15" s="20"/>
      <c r="D15" s="20"/>
      <c r="E15" s="20"/>
      <c r="F15" s="20"/>
      <c r="G15" s="20"/>
      <c r="H15" s="20"/>
      <c r="I15" s="20"/>
      <c r="J15" s="20"/>
      <c r="K15" s="20"/>
      <c r="L15" s="20">
        <v>12557222</v>
      </c>
      <c r="M15" s="20"/>
      <c r="N15" s="20"/>
      <c r="O15" s="20"/>
      <c r="P15" s="20"/>
    </row>
    <row r="16" spans="1:21" ht="15.75" thickBot="1" x14ac:dyDescent="0.3">
      <c r="A16" s="4" t="s">
        <v>7</v>
      </c>
      <c r="B16" s="20">
        <f>SUM(B8:B15)</f>
        <v>0</v>
      </c>
      <c r="C16" s="20">
        <f t="shared" ref="C16:P16" si="0">SUM(C8:C15)</f>
        <v>0</v>
      </c>
      <c r="D16" s="20">
        <f t="shared" si="0"/>
        <v>0</v>
      </c>
      <c r="E16" s="20">
        <f t="shared" si="0"/>
        <v>0</v>
      </c>
      <c r="F16" s="20">
        <f t="shared" si="0"/>
        <v>79063795.950000018</v>
      </c>
      <c r="G16" s="20">
        <f t="shared" si="0"/>
        <v>40058922.090000004</v>
      </c>
      <c r="H16" s="20">
        <f t="shared" si="0"/>
        <v>8860291</v>
      </c>
      <c r="I16" s="20">
        <f t="shared" si="0"/>
        <v>0</v>
      </c>
      <c r="J16" s="20">
        <f t="shared" si="0"/>
        <v>2903745</v>
      </c>
      <c r="K16" s="20">
        <f t="shared" si="0"/>
        <v>0</v>
      </c>
      <c r="L16" s="20">
        <f t="shared" si="0"/>
        <v>35734612.520000003</v>
      </c>
      <c r="M16" s="20">
        <f t="shared" si="0"/>
        <v>0</v>
      </c>
      <c r="N16" s="20">
        <f t="shared" si="0"/>
        <v>0</v>
      </c>
      <c r="O16" s="20">
        <f t="shared" si="0"/>
        <v>0</v>
      </c>
      <c r="P16" s="20">
        <f t="shared" si="0"/>
        <v>2022348</v>
      </c>
      <c r="Q16" s="26"/>
    </row>
    <row r="17" spans="1:17" ht="15.75" thickBot="1" x14ac:dyDescent="0.3">
      <c r="A17" s="6"/>
      <c r="B17" s="22"/>
      <c r="C17" s="22"/>
      <c r="D17" s="22"/>
      <c r="E17" s="22"/>
      <c r="F17" s="22"/>
      <c r="G17" s="22"/>
      <c r="H17" s="22"/>
      <c r="I17" s="22"/>
      <c r="J17" s="22"/>
      <c r="K17" s="22"/>
      <c r="L17" s="22"/>
      <c r="M17" s="22"/>
      <c r="N17" s="22"/>
      <c r="O17" s="22"/>
      <c r="P17" s="22"/>
    </row>
    <row r="18" spans="1:17" ht="15.75" thickBot="1" x14ac:dyDescent="0.3">
      <c r="A18" s="3" t="s">
        <v>8</v>
      </c>
      <c r="B18" s="20"/>
      <c r="C18" s="20"/>
      <c r="D18" s="20"/>
      <c r="E18" s="20"/>
      <c r="F18" s="20"/>
      <c r="G18" s="20"/>
      <c r="H18" s="20"/>
      <c r="I18" s="20"/>
      <c r="J18" s="20"/>
      <c r="K18" s="20"/>
      <c r="L18" s="20">
        <v>24440795</v>
      </c>
      <c r="M18" s="20"/>
      <c r="N18" s="20"/>
      <c r="O18" s="20"/>
      <c r="P18" s="20"/>
    </row>
    <row r="19" spans="1:17" ht="15.75" thickBot="1" x14ac:dyDescent="0.3">
      <c r="A19" s="3" t="s">
        <v>27</v>
      </c>
      <c r="B19" s="20"/>
      <c r="C19" s="20"/>
      <c r="D19" s="20"/>
      <c r="E19" s="20"/>
      <c r="F19" s="20"/>
      <c r="G19" s="20"/>
      <c r="H19" s="20"/>
      <c r="I19" s="20"/>
      <c r="J19" s="20"/>
      <c r="K19" s="20"/>
      <c r="L19" s="20">
        <v>26106257</v>
      </c>
      <c r="M19" s="20"/>
      <c r="N19" s="20"/>
      <c r="O19" s="20"/>
      <c r="P19" s="20"/>
    </row>
    <row r="20" spans="1:17" ht="15.75" thickBot="1" x14ac:dyDescent="0.3">
      <c r="A20" s="3" t="s">
        <v>28</v>
      </c>
      <c r="B20" s="20"/>
      <c r="C20" s="20"/>
      <c r="D20" s="20"/>
      <c r="E20" s="20"/>
      <c r="F20" s="20"/>
      <c r="G20" s="20"/>
      <c r="H20" s="20"/>
      <c r="I20" s="20"/>
      <c r="J20" s="20"/>
      <c r="K20" s="20"/>
      <c r="L20" s="20">
        <v>4660115</v>
      </c>
      <c r="M20" s="20"/>
      <c r="N20" s="20"/>
      <c r="O20" s="20"/>
      <c r="P20" s="20"/>
    </row>
    <row r="21" spans="1:17" ht="15.75" thickBot="1" x14ac:dyDescent="0.3">
      <c r="A21" s="3" t="s">
        <v>26</v>
      </c>
      <c r="B21" s="20"/>
      <c r="C21" s="20"/>
      <c r="D21" s="20"/>
      <c r="E21" s="20"/>
      <c r="F21" s="20"/>
      <c r="G21" s="20"/>
      <c r="H21" s="20"/>
      <c r="I21" s="20"/>
      <c r="J21" s="20"/>
      <c r="K21" s="20"/>
      <c r="L21" s="20"/>
      <c r="M21" s="20"/>
      <c r="N21" s="20"/>
      <c r="O21" s="20"/>
      <c r="P21" s="20"/>
    </row>
    <row r="22" spans="1:17" ht="15.75" thickBot="1" x14ac:dyDescent="0.3">
      <c r="A22" s="3" t="s">
        <v>29</v>
      </c>
      <c r="B22" s="20"/>
      <c r="C22" s="20"/>
      <c r="D22" s="20"/>
      <c r="E22" s="20"/>
      <c r="F22" s="20"/>
      <c r="G22" s="20"/>
      <c r="H22" s="20"/>
      <c r="I22" s="20"/>
      <c r="J22" s="20"/>
      <c r="K22" s="20"/>
      <c r="L22" s="20">
        <v>706637</v>
      </c>
      <c r="M22" s="20"/>
      <c r="N22" s="20"/>
      <c r="O22" s="20"/>
      <c r="P22" s="20"/>
    </row>
    <row r="23" spans="1:17" ht="15.75" thickBot="1" x14ac:dyDescent="0.3">
      <c r="A23" s="3" t="s">
        <v>30</v>
      </c>
      <c r="B23" s="20"/>
      <c r="C23" s="20"/>
      <c r="D23" s="20"/>
      <c r="E23" s="20"/>
      <c r="F23" s="20"/>
      <c r="G23" s="20"/>
      <c r="H23" s="20"/>
      <c r="I23" s="20"/>
      <c r="J23" s="20"/>
      <c r="K23" s="20"/>
      <c r="L23" s="20">
        <v>1493348</v>
      </c>
      <c r="M23" s="20"/>
      <c r="N23" s="20"/>
      <c r="O23" s="20"/>
      <c r="P23" s="20"/>
    </row>
    <row r="24" spans="1:17" ht="15.75" thickBot="1" x14ac:dyDescent="0.3">
      <c r="A24" s="4" t="s">
        <v>9</v>
      </c>
      <c r="B24" s="20">
        <f>SUM(B18:B23)</f>
        <v>0</v>
      </c>
      <c r="C24" s="20">
        <f t="shared" ref="C24:P24" si="1">SUM(C18:C23)</f>
        <v>0</v>
      </c>
      <c r="D24" s="20">
        <f t="shared" si="1"/>
        <v>0</v>
      </c>
      <c r="E24" s="20">
        <f t="shared" si="1"/>
        <v>0</v>
      </c>
      <c r="F24" s="20">
        <f t="shared" si="1"/>
        <v>0</v>
      </c>
      <c r="G24" s="20">
        <f t="shared" si="1"/>
        <v>0</v>
      </c>
      <c r="H24" s="20">
        <f t="shared" si="1"/>
        <v>0</v>
      </c>
      <c r="I24" s="20">
        <f t="shared" si="1"/>
        <v>0</v>
      </c>
      <c r="J24" s="20">
        <f t="shared" si="1"/>
        <v>0</v>
      </c>
      <c r="K24" s="20">
        <f t="shared" si="1"/>
        <v>0</v>
      </c>
      <c r="L24" s="20">
        <f t="shared" si="1"/>
        <v>57407152</v>
      </c>
      <c r="M24" s="20">
        <f t="shared" si="1"/>
        <v>0</v>
      </c>
      <c r="N24" s="20">
        <f t="shared" si="1"/>
        <v>0</v>
      </c>
      <c r="O24" s="20">
        <f t="shared" si="1"/>
        <v>0</v>
      </c>
      <c r="P24" s="20">
        <f t="shared" si="1"/>
        <v>0</v>
      </c>
      <c r="Q24" s="26"/>
    </row>
    <row r="25" spans="1:17" ht="15.75" thickBot="1" x14ac:dyDescent="0.3">
      <c r="A25" s="6"/>
      <c r="B25" s="22"/>
      <c r="C25" s="22"/>
      <c r="D25" s="22"/>
      <c r="E25" s="22"/>
      <c r="F25" s="22"/>
      <c r="G25" s="22"/>
      <c r="H25" s="22"/>
      <c r="I25" s="22"/>
      <c r="J25" s="22"/>
      <c r="K25" s="22"/>
      <c r="L25" s="22"/>
      <c r="M25" s="22"/>
      <c r="N25" s="22"/>
      <c r="O25" s="22"/>
      <c r="P25" s="22"/>
    </row>
    <row r="26" spans="1:17" ht="15.75" thickBot="1" x14ac:dyDescent="0.3">
      <c r="A26" s="4" t="s">
        <v>31</v>
      </c>
      <c r="B26" s="20">
        <v>26277439</v>
      </c>
      <c r="C26" s="20"/>
      <c r="D26" s="20">
        <v>477538</v>
      </c>
      <c r="E26" s="20"/>
      <c r="F26" s="20"/>
      <c r="G26" s="20"/>
      <c r="H26" s="20"/>
      <c r="I26" s="20"/>
      <c r="J26" s="20"/>
      <c r="K26" s="20"/>
      <c r="L26" s="20"/>
      <c r="M26" s="20"/>
      <c r="N26" s="20"/>
      <c r="O26" s="20"/>
      <c r="P26" s="20"/>
      <c r="Q26" s="26"/>
    </row>
    <row r="27" spans="1:17" ht="15.75" thickBot="1" x14ac:dyDescent="0.3">
      <c r="A27" s="6"/>
      <c r="B27" s="22"/>
      <c r="C27" s="22"/>
      <c r="D27" s="22"/>
      <c r="E27" s="22"/>
      <c r="F27" s="22"/>
      <c r="G27" s="22"/>
      <c r="H27" s="22"/>
      <c r="I27" s="22"/>
      <c r="J27" s="22"/>
      <c r="K27" s="22"/>
      <c r="L27" s="22"/>
      <c r="M27" s="22"/>
      <c r="N27" s="22"/>
      <c r="O27" s="22"/>
      <c r="P27" s="22"/>
    </row>
    <row r="28" spans="1:17" ht="15.75" thickBot="1" x14ac:dyDescent="0.3">
      <c r="A28" s="3" t="s">
        <v>10</v>
      </c>
      <c r="B28" s="20"/>
      <c r="C28" s="20"/>
      <c r="D28" s="20"/>
      <c r="E28" s="20"/>
      <c r="F28" s="20">
        <v>2840200.29</v>
      </c>
      <c r="G28" s="20"/>
      <c r="H28" s="20">
        <v>4369898</v>
      </c>
      <c r="I28" s="20"/>
      <c r="J28" s="20"/>
      <c r="K28" s="20"/>
      <c r="L28" s="20"/>
      <c r="M28" s="20"/>
      <c r="N28" s="20"/>
      <c r="O28" s="20"/>
      <c r="P28" s="20">
        <v>9996604</v>
      </c>
    </row>
    <row r="29" spans="1:17" ht="15.75" thickBot="1" x14ac:dyDescent="0.3">
      <c r="A29" s="3" t="s">
        <v>11</v>
      </c>
      <c r="B29" s="20"/>
      <c r="C29" s="20"/>
      <c r="D29" s="20"/>
      <c r="E29" s="20"/>
      <c r="F29" s="20"/>
      <c r="G29" s="20"/>
      <c r="H29" s="20"/>
      <c r="I29" s="20"/>
      <c r="J29" s="20"/>
      <c r="K29" s="20"/>
      <c r="L29" s="20">
        <v>2972688.7800000003</v>
      </c>
      <c r="M29" s="20"/>
      <c r="N29" s="20"/>
      <c r="O29" s="20"/>
      <c r="P29" s="20"/>
    </row>
    <row r="30" spans="1:17" ht="15.75" thickBot="1" x14ac:dyDescent="0.3">
      <c r="A30" s="3" t="s">
        <v>12</v>
      </c>
      <c r="B30" s="23"/>
      <c r="C30" s="23"/>
      <c r="D30" s="23"/>
      <c r="E30" s="23"/>
      <c r="F30" s="23"/>
      <c r="G30" s="23"/>
      <c r="H30" s="23"/>
      <c r="I30" s="23"/>
      <c r="J30" s="23"/>
      <c r="K30" s="23"/>
      <c r="L30" s="23">
        <v>27524567.880000003</v>
      </c>
      <c r="M30" s="23"/>
      <c r="N30" s="23"/>
      <c r="O30" s="23"/>
      <c r="P30" s="23"/>
    </row>
    <row r="31" spans="1:17" ht="27.75" thickBot="1" x14ac:dyDescent="0.3">
      <c r="A31" s="4" t="s">
        <v>13</v>
      </c>
      <c r="B31" s="23">
        <f>SUM(B28:B30)</f>
        <v>0</v>
      </c>
      <c r="C31" s="23">
        <f t="shared" ref="C31:P31" si="2">SUM(C28:C30)</f>
        <v>0</v>
      </c>
      <c r="D31" s="23">
        <f t="shared" si="2"/>
        <v>0</v>
      </c>
      <c r="E31" s="23">
        <f t="shared" si="2"/>
        <v>0</v>
      </c>
      <c r="F31" s="23">
        <f t="shared" si="2"/>
        <v>2840200.29</v>
      </c>
      <c r="G31" s="23">
        <f t="shared" si="2"/>
        <v>0</v>
      </c>
      <c r="H31" s="23">
        <f t="shared" si="2"/>
        <v>4369898</v>
      </c>
      <c r="I31" s="23">
        <f t="shared" si="2"/>
        <v>0</v>
      </c>
      <c r="J31" s="23">
        <f t="shared" si="2"/>
        <v>0</v>
      </c>
      <c r="K31" s="23">
        <f t="shared" si="2"/>
        <v>0</v>
      </c>
      <c r="L31" s="23">
        <f t="shared" si="2"/>
        <v>30497256.660000004</v>
      </c>
      <c r="M31" s="23">
        <f t="shared" si="2"/>
        <v>0</v>
      </c>
      <c r="N31" s="23">
        <f t="shared" si="2"/>
        <v>0</v>
      </c>
      <c r="O31" s="23">
        <f t="shared" si="2"/>
        <v>0</v>
      </c>
      <c r="P31" s="23">
        <f t="shared" si="2"/>
        <v>9996604</v>
      </c>
      <c r="Q31" s="26"/>
    </row>
    <row r="32" spans="1:17" ht="15.75" thickBot="1" x14ac:dyDescent="0.3">
      <c r="A32" s="7"/>
      <c r="B32" s="24"/>
      <c r="C32" s="24"/>
      <c r="D32" s="24"/>
      <c r="E32" s="24"/>
      <c r="F32" s="24"/>
      <c r="G32" s="24"/>
      <c r="H32" s="24"/>
      <c r="I32" s="24"/>
      <c r="J32" s="24"/>
      <c r="K32" s="24"/>
      <c r="L32" s="24"/>
      <c r="M32" s="24"/>
      <c r="N32" s="24"/>
      <c r="O32" s="24"/>
      <c r="P32" s="24"/>
    </row>
    <row r="33" spans="1:17" ht="15.75" thickBot="1" x14ac:dyDescent="0.3">
      <c r="A33" s="4" t="s">
        <v>14</v>
      </c>
      <c r="B33" s="25"/>
      <c r="C33" s="25"/>
      <c r="D33" s="25"/>
      <c r="E33" s="25"/>
      <c r="F33" s="25"/>
      <c r="G33" s="25"/>
      <c r="H33" s="25"/>
      <c r="I33" s="25"/>
      <c r="J33" s="25"/>
      <c r="K33" s="25"/>
      <c r="L33" s="25">
        <v>114292242</v>
      </c>
      <c r="M33" s="25"/>
      <c r="N33" s="25"/>
      <c r="O33" s="25"/>
      <c r="P33" s="25">
        <v>1106195</v>
      </c>
      <c r="Q33" s="26"/>
    </row>
    <row r="34" spans="1:17" ht="15.75" thickBot="1" x14ac:dyDescent="0.3">
      <c r="A34" s="7"/>
      <c r="B34" s="24"/>
      <c r="C34" s="24"/>
      <c r="D34" s="24"/>
      <c r="E34" s="24"/>
      <c r="F34" s="24"/>
      <c r="G34" s="24"/>
      <c r="H34" s="24"/>
      <c r="I34" s="24"/>
      <c r="J34" s="24"/>
      <c r="K34" s="24"/>
      <c r="L34" s="24"/>
      <c r="M34" s="24"/>
      <c r="N34" s="24"/>
      <c r="O34" s="24"/>
      <c r="P34" s="24"/>
    </row>
    <row r="35" spans="1:17" ht="15.75" thickBot="1" x14ac:dyDescent="0.3">
      <c r="A35" s="4" t="s">
        <v>32</v>
      </c>
      <c r="B35" s="23"/>
      <c r="C35" s="23"/>
      <c r="D35" s="23"/>
      <c r="E35" s="23"/>
      <c r="F35" s="23"/>
      <c r="G35" s="23"/>
      <c r="H35" s="23"/>
      <c r="I35" s="23"/>
      <c r="J35" s="23"/>
      <c r="K35" s="23"/>
      <c r="L35" s="23">
        <v>28225076</v>
      </c>
      <c r="M35" s="23"/>
      <c r="N35" s="23"/>
      <c r="O35" s="23"/>
      <c r="P35" s="23"/>
      <c r="Q35" s="26"/>
    </row>
    <row r="36" spans="1:17" ht="15.75" thickBot="1" x14ac:dyDescent="0.3">
      <c r="A36" s="6"/>
      <c r="B36" s="24"/>
      <c r="C36" s="24"/>
      <c r="D36" s="24"/>
      <c r="E36" s="24"/>
      <c r="F36" s="24"/>
      <c r="G36" s="24"/>
      <c r="H36" s="24"/>
      <c r="I36" s="24"/>
      <c r="J36" s="24"/>
      <c r="K36" s="24"/>
      <c r="L36" s="24"/>
      <c r="M36" s="24"/>
      <c r="N36" s="24"/>
      <c r="O36" s="24"/>
      <c r="P36" s="24"/>
    </row>
    <row r="37" spans="1:17" ht="15.75" thickBot="1" x14ac:dyDescent="0.3">
      <c r="A37" s="8" t="s">
        <v>15</v>
      </c>
      <c r="B37" s="23">
        <f>+B16+B24+B26+B31+B33+B35</f>
        <v>26277439</v>
      </c>
      <c r="C37" s="23">
        <f t="shared" ref="C37:P37" si="3">+C16+C24+C26+C31+C33+C35</f>
        <v>0</v>
      </c>
      <c r="D37" s="23">
        <f t="shared" si="3"/>
        <v>477538</v>
      </c>
      <c r="E37" s="23">
        <f t="shared" si="3"/>
        <v>0</v>
      </c>
      <c r="F37" s="23">
        <f t="shared" si="3"/>
        <v>81903996.240000024</v>
      </c>
      <c r="G37" s="23">
        <f t="shared" si="3"/>
        <v>40058922.090000004</v>
      </c>
      <c r="H37" s="23">
        <f t="shared" si="3"/>
        <v>13230189</v>
      </c>
      <c r="I37" s="23">
        <f t="shared" si="3"/>
        <v>0</v>
      </c>
      <c r="J37" s="23">
        <f t="shared" si="3"/>
        <v>2903745</v>
      </c>
      <c r="K37" s="23">
        <f t="shared" si="3"/>
        <v>0</v>
      </c>
      <c r="L37" s="23">
        <f t="shared" si="3"/>
        <v>266156339.18000001</v>
      </c>
      <c r="M37" s="23">
        <f t="shared" si="3"/>
        <v>0</v>
      </c>
      <c r="N37" s="23">
        <f t="shared" si="3"/>
        <v>0</v>
      </c>
      <c r="O37" s="23">
        <f t="shared" si="3"/>
        <v>0</v>
      </c>
      <c r="P37" s="23">
        <f t="shared" si="3"/>
        <v>13125147</v>
      </c>
      <c r="Q37" s="26">
        <f>SUM(B37:P37)</f>
        <v>444133315.51000005</v>
      </c>
    </row>
  </sheetData>
  <mergeCells count="21">
    <mergeCell ref="J6:K6"/>
    <mergeCell ref="L6:M6"/>
    <mergeCell ref="N6:P6"/>
    <mergeCell ref="J4:K4"/>
    <mergeCell ref="L4:M4"/>
    <mergeCell ref="N4:P4"/>
    <mergeCell ref="J5:K5"/>
    <mergeCell ref="L5:M5"/>
    <mergeCell ref="N5:P5"/>
    <mergeCell ref="A1:A3"/>
    <mergeCell ref="B1:E3"/>
    <mergeCell ref="F1:K3"/>
    <mergeCell ref="L1:M3"/>
    <mergeCell ref="N1:P3"/>
    <mergeCell ref="A4:A6"/>
    <mergeCell ref="B4:C6"/>
    <mergeCell ref="D4:E6"/>
    <mergeCell ref="F4:G6"/>
    <mergeCell ref="H4:I4"/>
    <mergeCell ref="H6:I6"/>
    <mergeCell ref="H5:I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tabSelected="1" workbookViewId="0">
      <selection activeCell="B37" sqref="B37"/>
    </sheetView>
  </sheetViews>
  <sheetFormatPr defaultColWidth="9.109375" defaultRowHeight="13.8" x14ac:dyDescent="0.25"/>
  <cols>
    <col min="1" max="1" width="26.5546875" style="1" customWidth="1"/>
    <col min="2" max="2" width="9.88671875" style="1" bestFit="1" customWidth="1"/>
    <col min="3" max="5" width="9.109375" style="1"/>
    <col min="6" max="8" width="9.88671875" style="1" bestFit="1" customWidth="1"/>
    <col min="9" max="11" width="9.109375" style="1"/>
    <col min="12" max="12" width="12.88671875" style="1" bestFit="1" customWidth="1"/>
    <col min="13" max="15" width="9.109375" style="1"/>
    <col min="16" max="16" width="9.88671875" style="1" bestFit="1" customWidth="1"/>
    <col min="17" max="17" width="12.33203125" style="1" bestFit="1" customWidth="1"/>
    <col min="18" max="18" width="9.109375" style="1"/>
    <col min="19" max="19" width="10" style="1" bestFit="1" customWidth="1"/>
    <col min="20" max="16384" width="9.109375" style="1"/>
  </cols>
  <sheetData>
    <row r="1" spans="1:17" x14ac:dyDescent="0.25">
      <c r="A1" s="36">
        <v>2017</v>
      </c>
      <c r="B1" s="39" t="s">
        <v>20</v>
      </c>
      <c r="C1" s="40"/>
      <c r="D1" s="40"/>
      <c r="E1" s="41"/>
      <c r="F1" s="39" t="s">
        <v>21</v>
      </c>
      <c r="G1" s="40"/>
      <c r="H1" s="40"/>
      <c r="I1" s="40"/>
      <c r="J1" s="40"/>
      <c r="K1" s="41"/>
      <c r="L1" s="39" t="s">
        <v>22</v>
      </c>
      <c r="M1" s="48"/>
      <c r="N1" s="39" t="s">
        <v>36</v>
      </c>
      <c r="O1" s="51"/>
      <c r="P1" s="52"/>
    </row>
    <row r="2" spans="1:17" ht="15" customHeight="1" x14ac:dyDescent="0.25">
      <c r="A2" s="37"/>
      <c r="B2" s="42"/>
      <c r="C2" s="43"/>
      <c r="D2" s="43"/>
      <c r="E2" s="44"/>
      <c r="F2" s="42"/>
      <c r="G2" s="43"/>
      <c r="H2" s="43"/>
      <c r="I2" s="43"/>
      <c r="J2" s="43"/>
      <c r="K2" s="44"/>
      <c r="L2" s="49"/>
      <c r="M2" s="50"/>
      <c r="N2" s="53"/>
      <c r="O2" s="54"/>
      <c r="P2" s="55"/>
    </row>
    <row r="3" spans="1:17" ht="14.4" thickBot="1" x14ac:dyDescent="0.3">
      <c r="A3" s="38"/>
      <c r="B3" s="45"/>
      <c r="C3" s="46"/>
      <c r="D3" s="46"/>
      <c r="E3" s="47"/>
      <c r="F3" s="45"/>
      <c r="G3" s="46"/>
      <c r="H3" s="46"/>
      <c r="I3" s="46"/>
      <c r="J3" s="46"/>
      <c r="K3" s="47"/>
      <c r="L3" s="49"/>
      <c r="M3" s="50"/>
      <c r="N3" s="53"/>
      <c r="O3" s="54"/>
      <c r="P3" s="55"/>
    </row>
    <row r="4" spans="1:17" x14ac:dyDescent="0.25">
      <c r="A4" s="28"/>
      <c r="B4" s="30" t="s">
        <v>17</v>
      </c>
      <c r="C4" s="31"/>
      <c r="D4" s="30" t="s">
        <v>23</v>
      </c>
      <c r="E4" s="31"/>
      <c r="F4" s="30" t="s">
        <v>17</v>
      </c>
      <c r="G4" s="31"/>
      <c r="H4" s="30" t="s">
        <v>18</v>
      </c>
      <c r="I4" s="31"/>
      <c r="J4" s="30" t="s">
        <v>0</v>
      </c>
      <c r="K4" s="31"/>
      <c r="L4" s="42"/>
      <c r="M4" s="44"/>
      <c r="N4" s="57"/>
      <c r="O4" s="58"/>
      <c r="P4" s="59"/>
    </row>
    <row r="5" spans="1:17" x14ac:dyDescent="0.25">
      <c r="A5" s="28"/>
      <c r="B5" s="30"/>
      <c r="C5" s="31"/>
      <c r="D5" s="30"/>
      <c r="E5" s="31"/>
      <c r="F5" s="30"/>
      <c r="G5" s="31"/>
      <c r="H5" s="30" t="s">
        <v>19</v>
      </c>
      <c r="I5" s="31"/>
      <c r="J5" s="30" t="s">
        <v>24</v>
      </c>
      <c r="K5" s="31"/>
      <c r="L5" s="57"/>
      <c r="M5" s="59"/>
      <c r="N5" s="57"/>
      <c r="O5" s="60"/>
      <c r="P5" s="59"/>
    </row>
    <row r="6" spans="1:17" ht="14.4" thickBot="1" x14ac:dyDescent="0.3">
      <c r="A6" s="29"/>
      <c r="B6" s="32"/>
      <c r="C6" s="33"/>
      <c r="D6" s="32"/>
      <c r="E6" s="33"/>
      <c r="F6" s="32"/>
      <c r="G6" s="33"/>
      <c r="H6" s="34"/>
      <c r="I6" s="35"/>
      <c r="J6" s="32" t="s">
        <v>25</v>
      </c>
      <c r="K6" s="33"/>
      <c r="L6" s="34"/>
      <c r="M6" s="35"/>
      <c r="N6" s="34"/>
      <c r="O6" s="56"/>
      <c r="P6" s="35"/>
    </row>
    <row r="7" spans="1:17"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7" ht="15.75" thickBot="1" x14ac:dyDescent="0.3">
      <c r="A8" s="3" t="s">
        <v>38</v>
      </c>
      <c r="B8" s="20"/>
      <c r="C8" s="20"/>
      <c r="D8" s="20"/>
      <c r="E8" s="20"/>
      <c r="F8" s="20">
        <f>(16092730+16440656)*1.08</f>
        <v>35136056.880000003</v>
      </c>
      <c r="G8" s="20">
        <f>35112373*1.08</f>
        <v>37921362.840000004</v>
      </c>
      <c r="H8" s="21">
        <f>768482+57500</f>
        <v>825982</v>
      </c>
      <c r="I8" s="20"/>
      <c r="J8" s="20">
        <f>251082+1250394+3836152</f>
        <v>5337628</v>
      </c>
      <c r="K8" s="20"/>
      <c r="L8" s="20"/>
      <c r="M8" s="20"/>
      <c r="N8" s="20"/>
      <c r="O8" s="20"/>
      <c r="P8" s="20">
        <v>1092174</v>
      </c>
    </row>
    <row r="9" spans="1:17" ht="15.75" thickBot="1" x14ac:dyDescent="0.3">
      <c r="A9" s="3" t="s">
        <v>37</v>
      </c>
      <c r="B9" s="20"/>
      <c r="C9" s="20"/>
      <c r="D9" s="20"/>
      <c r="E9" s="20"/>
      <c r="F9" s="20">
        <f>17610973*1.08</f>
        <v>19019850.84</v>
      </c>
      <c r="G9" s="20"/>
      <c r="H9" s="20">
        <v>1201395</v>
      </c>
      <c r="I9" s="20"/>
      <c r="J9" s="20">
        <v>149810</v>
      </c>
      <c r="K9" s="20"/>
      <c r="L9" s="20"/>
      <c r="M9" s="20"/>
      <c r="N9" s="20"/>
      <c r="O9" s="20"/>
      <c r="P9" s="20">
        <f>29628+325803</f>
        <v>355431</v>
      </c>
    </row>
    <row r="10" spans="1:17" ht="15.75" thickBot="1" x14ac:dyDescent="0.3">
      <c r="A10" s="3" t="s">
        <v>39</v>
      </c>
      <c r="B10" s="20"/>
      <c r="C10" s="20"/>
      <c r="D10" s="20"/>
      <c r="E10" s="20"/>
      <c r="F10" s="20">
        <f>16122110*1.08</f>
        <v>17411878.800000001</v>
      </c>
      <c r="G10" s="20"/>
      <c r="H10" s="20">
        <v>2030194</v>
      </c>
      <c r="I10" s="20"/>
      <c r="J10" s="20">
        <v>334777</v>
      </c>
      <c r="K10" s="20"/>
      <c r="L10" s="20"/>
      <c r="M10" s="20"/>
      <c r="N10" s="20"/>
      <c r="O10" s="20"/>
      <c r="P10" s="20">
        <v>606678</v>
      </c>
    </row>
    <row r="11" spans="1:17" ht="15.75" thickBot="1" x14ac:dyDescent="0.3">
      <c r="A11" s="3" t="s">
        <v>29</v>
      </c>
      <c r="B11" s="20"/>
      <c r="C11" s="20"/>
      <c r="D11" s="20"/>
      <c r="E11" s="20"/>
      <c r="F11" s="20">
        <f>3251851*1.08</f>
        <v>3511999.08</v>
      </c>
      <c r="G11" s="20"/>
      <c r="H11" s="20">
        <v>54380</v>
      </c>
      <c r="I11" s="20"/>
      <c r="J11" s="20">
        <v>153642</v>
      </c>
      <c r="K11" s="20"/>
      <c r="L11" s="20"/>
      <c r="M11" s="20"/>
      <c r="N11" s="20"/>
      <c r="O11" s="20"/>
      <c r="P11" s="20">
        <f>323425+52651</f>
        <v>376076</v>
      </c>
    </row>
    <row r="12" spans="1:17" ht="15.75" thickBot="1" x14ac:dyDescent="0.3">
      <c r="A12" s="3" t="s">
        <v>4</v>
      </c>
      <c r="B12" s="20"/>
      <c r="C12" s="20"/>
      <c r="D12" s="20"/>
      <c r="E12" s="20"/>
      <c r="F12" s="20"/>
      <c r="G12" s="20"/>
      <c r="H12" s="20"/>
      <c r="I12" s="20"/>
      <c r="J12" s="20"/>
      <c r="K12" s="20"/>
      <c r="L12" s="20">
        <f>2678374*1.08</f>
        <v>2892643.9200000004</v>
      </c>
      <c r="M12" s="20"/>
      <c r="N12" s="20"/>
      <c r="O12" s="20"/>
      <c r="P12" s="20"/>
    </row>
    <row r="13" spans="1:17" ht="15.75" thickBot="1" x14ac:dyDescent="0.3">
      <c r="A13" s="3" t="s">
        <v>40</v>
      </c>
      <c r="B13" s="20"/>
      <c r="C13" s="20"/>
      <c r="D13" s="20"/>
      <c r="E13" s="20"/>
      <c r="F13" s="20"/>
      <c r="G13" s="20"/>
      <c r="H13" s="20"/>
      <c r="I13" s="20"/>
      <c r="J13" s="20"/>
      <c r="K13" s="20"/>
      <c r="L13" s="20">
        <f>14004887*1.08</f>
        <v>15125277.960000001</v>
      </c>
      <c r="M13" s="20"/>
      <c r="N13" s="20"/>
      <c r="O13" s="20"/>
      <c r="P13" s="20"/>
    </row>
    <row r="14" spans="1:17" ht="15.75" thickBot="1" x14ac:dyDescent="0.3">
      <c r="A14" s="3" t="s">
        <v>5</v>
      </c>
      <c r="B14" s="20"/>
      <c r="C14" s="20"/>
      <c r="D14" s="20"/>
      <c r="E14" s="20"/>
      <c r="F14" s="20"/>
      <c r="G14" s="20"/>
      <c r="H14" s="20"/>
      <c r="I14" s="20"/>
      <c r="J14" s="20"/>
      <c r="K14" s="20"/>
      <c r="L14" s="20">
        <f>4792193*1.08</f>
        <v>5175568.4400000004</v>
      </c>
      <c r="M14" s="20"/>
      <c r="N14" s="20"/>
      <c r="O14" s="20"/>
      <c r="P14" s="20"/>
    </row>
    <row r="15" spans="1:17" ht="15.75" thickBot="1" x14ac:dyDescent="0.3">
      <c r="A15" s="3" t="s">
        <v>6</v>
      </c>
      <c r="B15" s="20"/>
      <c r="C15" s="20"/>
      <c r="D15" s="20"/>
      <c r="E15" s="20"/>
      <c r="F15" s="20"/>
      <c r="G15" s="20"/>
      <c r="H15" s="20"/>
      <c r="I15" s="20"/>
      <c r="J15" s="20"/>
      <c r="K15" s="20"/>
      <c r="L15" s="20">
        <f>13340860*1.08</f>
        <v>14408128.800000001</v>
      </c>
      <c r="M15" s="20"/>
      <c r="N15" s="20"/>
      <c r="O15" s="20"/>
      <c r="P15" s="20"/>
    </row>
    <row r="16" spans="1:17" ht="15.75" thickBot="1" x14ac:dyDescent="0.3">
      <c r="A16" s="4" t="s">
        <v>7</v>
      </c>
      <c r="B16" s="20">
        <f>SUM(B8:B15)</f>
        <v>0</v>
      </c>
      <c r="C16" s="20">
        <f t="shared" ref="C16:P16" si="0">SUM(C8:C15)</f>
        <v>0</v>
      </c>
      <c r="D16" s="20">
        <f t="shared" si="0"/>
        <v>0</v>
      </c>
      <c r="E16" s="20">
        <f t="shared" si="0"/>
        <v>0</v>
      </c>
      <c r="F16" s="20">
        <f t="shared" si="0"/>
        <v>75079785.599999994</v>
      </c>
      <c r="G16" s="20">
        <f t="shared" si="0"/>
        <v>37921362.840000004</v>
      </c>
      <c r="H16" s="20">
        <f t="shared" si="0"/>
        <v>4111951</v>
      </c>
      <c r="I16" s="20">
        <f t="shared" si="0"/>
        <v>0</v>
      </c>
      <c r="J16" s="20">
        <f t="shared" si="0"/>
        <v>5975857</v>
      </c>
      <c r="K16" s="20">
        <f t="shared" si="0"/>
        <v>0</v>
      </c>
      <c r="L16" s="20">
        <f t="shared" si="0"/>
        <v>37601619.120000005</v>
      </c>
      <c r="M16" s="20">
        <f t="shared" si="0"/>
        <v>0</v>
      </c>
      <c r="N16" s="20">
        <f t="shared" si="0"/>
        <v>0</v>
      </c>
      <c r="O16" s="20">
        <f t="shared" si="0"/>
        <v>0</v>
      </c>
      <c r="P16" s="20">
        <f t="shared" si="0"/>
        <v>2430359</v>
      </c>
      <c r="Q16" s="26"/>
    </row>
    <row r="17" spans="1:17" ht="15.75" thickBot="1" x14ac:dyDescent="0.3">
      <c r="A17" s="6"/>
      <c r="B17" s="27"/>
      <c r="C17" s="27"/>
      <c r="D17" s="27"/>
      <c r="E17" s="27"/>
      <c r="F17" s="27"/>
      <c r="G17" s="27"/>
      <c r="H17" s="27"/>
      <c r="I17" s="27"/>
      <c r="J17" s="27"/>
      <c r="K17" s="27"/>
      <c r="L17" s="27"/>
      <c r="M17" s="27"/>
      <c r="N17" s="27"/>
      <c r="O17" s="27"/>
      <c r="P17" s="27"/>
    </row>
    <row r="18" spans="1:17" ht="15.75" thickBot="1" x14ac:dyDescent="0.3">
      <c r="A18" s="3" t="s">
        <v>8</v>
      </c>
      <c r="B18" s="20"/>
      <c r="C18" s="20"/>
      <c r="D18" s="20"/>
      <c r="E18" s="20"/>
      <c r="F18" s="20"/>
      <c r="G18" s="20"/>
      <c r="H18" s="20"/>
      <c r="I18" s="20"/>
      <c r="J18" s="20"/>
      <c r="K18" s="20"/>
      <c r="L18" s="20">
        <v>27710054</v>
      </c>
      <c r="M18" s="20"/>
      <c r="N18" s="20"/>
      <c r="O18" s="20"/>
      <c r="P18" s="20"/>
    </row>
    <row r="19" spans="1:17" ht="15.75" thickBot="1" x14ac:dyDescent="0.3">
      <c r="A19" s="3" t="s">
        <v>27</v>
      </c>
      <c r="B19" s="20"/>
      <c r="C19" s="20"/>
      <c r="D19" s="20"/>
      <c r="E19" s="20"/>
      <c r="F19" s="20"/>
      <c r="G19" s="20"/>
      <c r="H19" s="20"/>
      <c r="I19" s="20"/>
      <c r="J19" s="20"/>
      <c r="K19" s="20"/>
      <c r="L19" s="20">
        <v>25262009</v>
      </c>
      <c r="M19" s="20"/>
      <c r="N19" s="20"/>
      <c r="O19" s="20"/>
      <c r="P19" s="20"/>
    </row>
    <row r="20" spans="1:17" ht="15.75" thickBot="1" x14ac:dyDescent="0.3">
      <c r="A20" s="3" t="s">
        <v>28</v>
      </c>
      <c r="B20" s="20"/>
      <c r="C20" s="20"/>
      <c r="D20" s="20"/>
      <c r="E20" s="20"/>
      <c r="F20" s="20"/>
      <c r="G20" s="20"/>
      <c r="H20" s="20"/>
      <c r="I20" s="20"/>
      <c r="J20" s="20"/>
      <c r="K20" s="20"/>
      <c r="L20" s="20">
        <v>5413697</v>
      </c>
      <c r="M20" s="20"/>
      <c r="N20" s="20"/>
      <c r="O20" s="20"/>
      <c r="P20" s="20"/>
    </row>
    <row r="21" spans="1:17" ht="15.75" thickBot="1" x14ac:dyDescent="0.3">
      <c r="A21" s="3" t="s">
        <v>26</v>
      </c>
      <c r="B21" s="20"/>
      <c r="C21" s="20"/>
      <c r="D21" s="20"/>
      <c r="E21" s="20"/>
      <c r="F21" s="20"/>
      <c r="G21" s="20"/>
      <c r="H21" s="20"/>
      <c r="I21" s="20"/>
      <c r="J21" s="20"/>
      <c r="K21" s="20"/>
      <c r="L21" s="20"/>
      <c r="M21" s="20"/>
      <c r="N21" s="20"/>
      <c r="O21" s="20"/>
      <c r="P21" s="20"/>
    </row>
    <row r="22" spans="1:17" ht="15.75" thickBot="1" x14ac:dyDescent="0.3">
      <c r="A22" s="3" t="s">
        <v>29</v>
      </c>
      <c r="B22" s="20"/>
      <c r="C22" s="20"/>
      <c r="D22" s="20"/>
      <c r="E22" s="20"/>
      <c r="F22" s="20"/>
      <c r="G22" s="20"/>
      <c r="H22" s="20"/>
      <c r="I22" s="20"/>
      <c r="J22" s="20"/>
      <c r="K22" s="20"/>
      <c r="L22" s="20">
        <v>1886627</v>
      </c>
      <c r="M22" s="20"/>
      <c r="N22" s="20"/>
      <c r="O22" s="20"/>
      <c r="P22" s="20"/>
    </row>
    <row r="23" spans="1:17" ht="15.75" thickBot="1" x14ac:dyDescent="0.3">
      <c r="A23" s="3" t="s">
        <v>30</v>
      </c>
      <c r="B23" s="20"/>
      <c r="C23" s="20"/>
      <c r="D23" s="20"/>
      <c r="E23" s="20"/>
      <c r="F23" s="20"/>
      <c r="G23" s="20"/>
      <c r="H23" s="20"/>
      <c r="I23" s="20"/>
      <c r="J23" s="20"/>
      <c r="K23" s="20"/>
      <c r="L23" s="20">
        <v>1380257</v>
      </c>
      <c r="M23" s="20"/>
      <c r="N23" s="20"/>
      <c r="O23" s="20"/>
      <c r="P23" s="20"/>
    </row>
    <row r="24" spans="1:17" ht="15.75" thickBot="1" x14ac:dyDescent="0.3">
      <c r="A24" s="4" t="s">
        <v>9</v>
      </c>
      <c r="B24" s="20">
        <f>SUM(B18:B23)</f>
        <v>0</v>
      </c>
      <c r="C24" s="20">
        <f t="shared" ref="C24:P24" si="1">SUM(C18:C23)</f>
        <v>0</v>
      </c>
      <c r="D24" s="20">
        <f t="shared" si="1"/>
        <v>0</v>
      </c>
      <c r="E24" s="20">
        <f t="shared" si="1"/>
        <v>0</v>
      </c>
      <c r="F24" s="20">
        <f t="shared" si="1"/>
        <v>0</v>
      </c>
      <c r="G24" s="20">
        <f t="shared" si="1"/>
        <v>0</v>
      </c>
      <c r="H24" s="20">
        <f t="shared" si="1"/>
        <v>0</v>
      </c>
      <c r="I24" s="20">
        <f t="shared" si="1"/>
        <v>0</v>
      </c>
      <c r="J24" s="20">
        <f t="shared" si="1"/>
        <v>0</v>
      </c>
      <c r="K24" s="20">
        <f t="shared" si="1"/>
        <v>0</v>
      </c>
      <c r="L24" s="20">
        <f t="shared" si="1"/>
        <v>61652644</v>
      </c>
      <c r="M24" s="20">
        <f t="shared" si="1"/>
        <v>0</v>
      </c>
      <c r="N24" s="20">
        <f t="shared" si="1"/>
        <v>0</v>
      </c>
      <c r="O24" s="20">
        <f t="shared" si="1"/>
        <v>0</v>
      </c>
      <c r="P24" s="20">
        <f t="shared" si="1"/>
        <v>0</v>
      </c>
      <c r="Q24" s="26"/>
    </row>
    <row r="25" spans="1:17" ht="15.75" thickBot="1" x14ac:dyDescent="0.3">
      <c r="A25" s="6"/>
      <c r="B25" s="22"/>
      <c r="C25" s="22"/>
      <c r="D25" s="22"/>
      <c r="E25" s="22"/>
      <c r="F25" s="22"/>
      <c r="G25" s="22"/>
      <c r="H25" s="22"/>
      <c r="I25" s="22"/>
      <c r="J25" s="22"/>
      <c r="K25" s="22"/>
      <c r="L25" s="22"/>
      <c r="M25" s="22"/>
      <c r="N25" s="22"/>
      <c r="O25" s="22"/>
      <c r="P25" s="22"/>
    </row>
    <row r="26" spans="1:17" ht="15.75" thickBot="1" x14ac:dyDescent="0.3">
      <c r="A26" s="4" t="s">
        <v>31</v>
      </c>
      <c r="B26" s="20">
        <f>30789055-450000</f>
        <v>30339055</v>
      </c>
      <c r="C26" s="20"/>
      <c r="D26" s="20">
        <v>450000</v>
      </c>
      <c r="E26" s="20"/>
      <c r="F26" s="20"/>
      <c r="G26" s="20"/>
      <c r="H26" s="20"/>
      <c r="I26" s="20"/>
      <c r="J26" s="20"/>
      <c r="K26" s="20"/>
      <c r="L26" s="20"/>
      <c r="M26" s="20"/>
      <c r="N26" s="20"/>
      <c r="O26" s="20"/>
      <c r="P26" s="20"/>
      <c r="Q26" s="26"/>
    </row>
    <row r="27" spans="1:17" ht="15.75" thickBot="1" x14ac:dyDescent="0.3">
      <c r="A27" s="6"/>
      <c r="B27" s="22"/>
      <c r="C27" s="22"/>
      <c r="D27" s="22"/>
      <c r="E27" s="22"/>
      <c r="F27" s="22"/>
      <c r="G27" s="22"/>
      <c r="H27" s="22"/>
      <c r="I27" s="22"/>
      <c r="J27" s="22"/>
      <c r="K27" s="22"/>
      <c r="L27" s="22"/>
      <c r="M27" s="22"/>
      <c r="N27" s="22"/>
      <c r="O27" s="22"/>
      <c r="P27" s="22"/>
    </row>
    <row r="28" spans="1:17" ht="15.75" thickBot="1" x14ac:dyDescent="0.3">
      <c r="A28" s="3" t="s">
        <v>10</v>
      </c>
      <c r="B28" s="20"/>
      <c r="C28" s="20"/>
      <c r="D28" s="20"/>
      <c r="E28" s="20"/>
      <c r="F28" s="20">
        <v>1948949</v>
      </c>
      <c r="G28" s="20"/>
      <c r="H28" s="20">
        <v>4438964</v>
      </c>
      <c r="I28" s="20"/>
      <c r="J28" s="20"/>
      <c r="K28" s="20"/>
      <c r="L28" s="20"/>
      <c r="M28" s="20"/>
      <c r="N28" s="20"/>
      <c r="O28" s="20"/>
      <c r="P28" s="20">
        <v>10109863</v>
      </c>
    </row>
    <row r="29" spans="1:17" ht="15.75" thickBot="1" x14ac:dyDescent="0.3">
      <c r="A29" s="3" t="s">
        <v>11</v>
      </c>
      <c r="B29" s="20"/>
      <c r="C29" s="20"/>
      <c r="D29" s="20"/>
      <c r="E29" s="20"/>
      <c r="F29" s="20"/>
      <c r="G29" s="20"/>
      <c r="H29" s="20"/>
      <c r="I29" s="20"/>
      <c r="J29" s="20"/>
      <c r="K29" s="20"/>
      <c r="L29" s="20">
        <v>1399944</v>
      </c>
      <c r="M29" s="20"/>
      <c r="N29" s="20"/>
      <c r="O29" s="20"/>
      <c r="P29" s="20"/>
    </row>
    <row r="30" spans="1:17" ht="15.75" thickBot="1" x14ac:dyDescent="0.3">
      <c r="A30" s="3" t="s">
        <v>12</v>
      </c>
      <c r="B30" s="23"/>
      <c r="C30" s="23"/>
      <c r="D30" s="23"/>
      <c r="E30" s="23"/>
      <c r="F30" s="23"/>
      <c r="G30" s="23"/>
      <c r="H30" s="23"/>
      <c r="I30" s="23"/>
      <c r="J30" s="23"/>
      <c r="K30" s="23"/>
      <c r="L30" s="23">
        <v>30267884</v>
      </c>
      <c r="M30" s="23"/>
      <c r="N30" s="23"/>
      <c r="O30" s="23"/>
      <c r="P30" s="23"/>
    </row>
    <row r="31" spans="1:17" ht="28.2" thickBot="1" x14ac:dyDescent="0.3">
      <c r="A31" s="4" t="s">
        <v>13</v>
      </c>
      <c r="B31" s="23">
        <f>SUM(B28:B30)</f>
        <v>0</v>
      </c>
      <c r="C31" s="23">
        <f t="shared" ref="C31:P31" si="2">SUM(C28:C30)</f>
        <v>0</v>
      </c>
      <c r="D31" s="23">
        <f t="shared" si="2"/>
        <v>0</v>
      </c>
      <c r="E31" s="23">
        <f t="shared" si="2"/>
        <v>0</v>
      </c>
      <c r="F31" s="23">
        <f t="shared" si="2"/>
        <v>1948949</v>
      </c>
      <c r="G31" s="23">
        <f t="shared" si="2"/>
        <v>0</v>
      </c>
      <c r="H31" s="23">
        <f t="shared" si="2"/>
        <v>4438964</v>
      </c>
      <c r="I31" s="23">
        <f t="shared" si="2"/>
        <v>0</v>
      </c>
      <c r="J31" s="23">
        <f t="shared" si="2"/>
        <v>0</v>
      </c>
      <c r="K31" s="23">
        <f t="shared" si="2"/>
        <v>0</v>
      </c>
      <c r="L31" s="23">
        <f t="shared" si="2"/>
        <v>31667828</v>
      </c>
      <c r="M31" s="23">
        <f t="shared" si="2"/>
        <v>0</v>
      </c>
      <c r="N31" s="23">
        <f t="shared" si="2"/>
        <v>0</v>
      </c>
      <c r="O31" s="23">
        <f t="shared" si="2"/>
        <v>0</v>
      </c>
      <c r="P31" s="23">
        <f t="shared" si="2"/>
        <v>10109863</v>
      </c>
      <c r="Q31" s="26"/>
    </row>
    <row r="32" spans="1:17" ht="14.4" thickBot="1" x14ac:dyDescent="0.3">
      <c r="A32" s="7"/>
      <c r="B32" s="24"/>
      <c r="C32" s="24"/>
      <c r="D32" s="24"/>
      <c r="E32" s="24"/>
      <c r="F32" s="24"/>
      <c r="G32" s="24"/>
      <c r="H32" s="24"/>
      <c r="I32" s="24"/>
      <c r="J32" s="24"/>
      <c r="K32" s="24"/>
      <c r="L32" s="24"/>
      <c r="M32" s="24"/>
      <c r="N32" s="24"/>
      <c r="O32" s="24"/>
      <c r="P32" s="24"/>
    </row>
    <row r="33" spans="1:19" ht="14.4" thickBot="1" x14ac:dyDescent="0.3">
      <c r="A33" s="4" t="s">
        <v>14</v>
      </c>
      <c r="B33" s="25"/>
      <c r="C33" s="25"/>
      <c r="D33" s="25"/>
      <c r="E33" s="25"/>
      <c r="F33" s="25"/>
      <c r="G33" s="25"/>
      <c r="H33" s="25"/>
      <c r="I33" s="25"/>
      <c r="J33" s="25"/>
      <c r="K33" s="25"/>
      <c r="L33" s="25">
        <v>112708860</v>
      </c>
      <c r="M33" s="25"/>
      <c r="N33" s="25"/>
      <c r="O33" s="25"/>
      <c r="P33" s="25">
        <v>1652176</v>
      </c>
      <c r="Q33" s="26"/>
    </row>
    <row r="34" spans="1:19" ht="14.4" thickBot="1" x14ac:dyDescent="0.3">
      <c r="A34" s="7"/>
      <c r="B34" s="24"/>
      <c r="C34" s="24"/>
      <c r="D34" s="24"/>
      <c r="E34" s="24"/>
      <c r="F34" s="24"/>
      <c r="G34" s="24"/>
      <c r="H34" s="24"/>
      <c r="I34" s="24"/>
      <c r="J34" s="24"/>
      <c r="K34" s="24"/>
      <c r="L34" s="24"/>
      <c r="M34" s="24"/>
      <c r="N34" s="24"/>
      <c r="O34" s="24"/>
      <c r="P34" s="24"/>
    </row>
    <row r="35" spans="1:19" ht="14.4" thickBot="1" x14ac:dyDescent="0.3">
      <c r="A35" s="4" t="s">
        <v>32</v>
      </c>
      <c r="B35" s="23"/>
      <c r="C35" s="23"/>
      <c r="D35" s="23"/>
      <c r="E35" s="23"/>
      <c r="F35" s="23"/>
      <c r="G35" s="23"/>
      <c r="H35" s="23"/>
      <c r="I35" s="23"/>
      <c r="J35" s="23"/>
      <c r="K35" s="23"/>
      <c r="L35" s="23">
        <f>451337326-415658915</f>
        <v>35678411</v>
      </c>
      <c r="M35" s="23"/>
      <c r="N35" s="23"/>
      <c r="O35" s="23"/>
      <c r="P35" s="23"/>
      <c r="Q35" s="26"/>
    </row>
    <row r="36" spans="1:19" ht="14.4" thickBot="1" x14ac:dyDescent="0.3">
      <c r="A36" s="6"/>
      <c r="B36" s="24"/>
      <c r="C36" s="24"/>
      <c r="D36" s="24"/>
      <c r="E36" s="24"/>
      <c r="F36" s="24"/>
      <c r="G36" s="24"/>
      <c r="H36" s="24"/>
      <c r="I36" s="24"/>
      <c r="J36" s="24"/>
      <c r="K36" s="24"/>
      <c r="L36" s="24"/>
      <c r="M36" s="24"/>
      <c r="N36" s="24"/>
      <c r="O36" s="24"/>
      <c r="P36" s="24"/>
    </row>
    <row r="37" spans="1:19" ht="14.4" thickBot="1" x14ac:dyDescent="0.3">
      <c r="A37" s="8" t="s">
        <v>15</v>
      </c>
      <c r="B37" s="23">
        <f>+B16+B24+B26+B31+B33+B35</f>
        <v>30339055</v>
      </c>
      <c r="C37" s="23">
        <f t="shared" ref="C37:P37" si="3">+C16+C24+C26+C31+C33+C35</f>
        <v>0</v>
      </c>
      <c r="D37" s="23">
        <f t="shared" si="3"/>
        <v>450000</v>
      </c>
      <c r="E37" s="23">
        <f t="shared" si="3"/>
        <v>0</v>
      </c>
      <c r="F37" s="23">
        <f t="shared" si="3"/>
        <v>77028734.599999994</v>
      </c>
      <c r="G37" s="23">
        <f t="shared" si="3"/>
        <v>37921362.840000004</v>
      </c>
      <c r="H37" s="23">
        <f t="shared" si="3"/>
        <v>8550915</v>
      </c>
      <c r="I37" s="23">
        <f t="shared" si="3"/>
        <v>0</v>
      </c>
      <c r="J37" s="23">
        <f t="shared" si="3"/>
        <v>5975857</v>
      </c>
      <c r="K37" s="23">
        <f t="shared" si="3"/>
        <v>0</v>
      </c>
      <c r="L37" s="23">
        <f t="shared" si="3"/>
        <v>279309362.12</v>
      </c>
      <c r="M37" s="23">
        <f t="shared" si="3"/>
        <v>0</v>
      </c>
      <c r="N37" s="23">
        <f t="shared" si="3"/>
        <v>0</v>
      </c>
      <c r="O37" s="23">
        <f t="shared" si="3"/>
        <v>0</v>
      </c>
      <c r="P37" s="23">
        <f t="shared" si="3"/>
        <v>14192398</v>
      </c>
      <c r="Q37" s="26">
        <f>SUM(B37:P37)</f>
        <v>453767684.56</v>
      </c>
      <c r="S37" s="1" t="s">
        <v>50</v>
      </c>
    </row>
  </sheetData>
  <mergeCells count="21">
    <mergeCell ref="L1:M3"/>
    <mergeCell ref="N1:P3"/>
    <mergeCell ref="L4:M4"/>
    <mergeCell ref="N4:P4"/>
    <mergeCell ref="L5:M5"/>
    <mergeCell ref="N5:P5"/>
    <mergeCell ref="H6:I6"/>
    <mergeCell ref="J6:K6"/>
    <mergeCell ref="L6:M6"/>
    <mergeCell ref="N6:P6"/>
    <mergeCell ref="A4:A6"/>
    <mergeCell ref="B4:C6"/>
    <mergeCell ref="D4:E6"/>
    <mergeCell ref="F4:G6"/>
    <mergeCell ref="H4:I4"/>
    <mergeCell ref="A1:A3"/>
    <mergeCell ref="B1:E3"/>
    <mergeCell ref="F1:K3"/>
    <mergeCell ref="H5:I5"/>
    <mergeCell ref="J5:K5"/>
    <mergeCell ref="J4:K4"/>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2016</vt:lpstr>
      <vt:lpstr>2017</vt:lpstr>
      <vt:lpstr>'2016'!Print_Area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ANF</cp:lastModifiedBy>
  <cp:lastPrinted>2017-07-24T04:17:28Z</cp:lastPrinted>
  <dcterms:created xsi:type="dcterms:W3CDTF">2013-08-09T13:32:19Z</dcterms:created>
  <dcterms:modified xsi:type="dcterms:W3CDTF">2018-09-18T19:27:35Z</dcterms:modified>
</cp:coreProperties>
</file>